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СИ-Почетна" sheetId="1" r:id="rId1"/>
    <sheet name="МС_(н.о.)" sheetId="2" r:id="rId2"/>
    <sheet name="МС (ж.о.)" sheetId="3" r:id="rId3"/>
    <sheet name="КС" sheetId="4" r:id="rId4"/>
    <sheet name="ВТР" sheetId="5" r:id="rId5"/>
    <sheet name="ВМР" sheetId="6" r:id="rId6"/>
  </sheets>
  <externalReferences>
    <externalReference r:id="rId9"/>
    <externalReference r:id="rId10"/>
  </externalReferences>
  <definedNames>
    <definedName name="\p" localSheetId="5">#REF!</definedName>
    <definedName name="\p">#REF!</definedName>
    <definedName name="\z" localSheetId="5">#REF!</definedName>
    <definedName name="\z">#REF!</definedName>
    <definedName name="_Fill" localSheetId="5" hidden="1">#REF!</definedName>
    <definedName name="_Fill" hidden="1">#REF!</definedName>
    <definedName name="datum">'[1]Naslovni'!$B$7</definedName>
    <definedName name="datum_izrade">'[1]Naslovni'!$E$5</definedName>
    <definedName name="drustvo">'[1]Naslovni'!$B$5</definedName>
    <definedName name="kraj_razdoblja">'[1]Naslovni'!$B$9</definedName>
    <definedName name="period">'[1]Naslovni'!$E$7</definedName>
    <definedName name="prethodna_godina">'[2]Naslovni'!$L$5</definedName>
    <definedName name="_xlnm.Print_Area" localSheetId="5">'ВМР'!$A$3:$E$35</definedName>
    <definedName name="_xlnm.Print_Area" localSheetId="4">'ВТР'!$A$3:$E$40</definedName>
    <definedName name="_xlnm.Print_Area" localSheetId="3">'КС'!$A$4:$D$42</definedName>
    <definedName name="_xlnm.Print_Area" localSheetId="2">'МС (ж.о.)'!$A$4:$K$43</definedName>
    <definedName name="_xlnm.Print_Area" localSheetId="1">'МС_(н.о.)'!$A$4:$I$38</definedName>
    <definedName name="_xlnm.Print_Area" localSheetId="0">'СИ-Почетна'!$A$1:$K$41</definedName>
    <definedName name="razdoblje">'[1]Naslovni'!$E$7</definedName>
  </definedNames>
  <calcPr fullCalcOnLoad="1"/>
</workbook>
</file>

<file path=xl/comments2.xml><?xml version="1.0" encoding="utf-8"?>
<comments xmlns="http://schemas.openxmlformats.org/spreadsheetml/2006/main">
  <authors>
    <author>Slagjana</author>
  </authors>
  <commentList>
    <comment ref="H9" authorId="0">
      <text>
        <r>
          <rPr>
            <b/>
            <sz val="8"/>
            <rFont val="Tahoma"/>
            <family val="2"/>
          </rPr>
          <t>последните две колони ги пополнува Друштво за неживотно осигурување коешто врши работи на осигурување согласно член 75 став (4) од ЗСО.</t>
        </r>
      </text>
    </comment>
  </commentList>
</comments>
</file>

<file path=xl/sharedStrings.xml><?xml version="1.0" encoding="utf-8"?>
<sst xmlns="http://schemas.openxmlformats.org/spreadsheetml/2006/main" count="308" uniqueCount="208">
  <si>
    <t>Вкупно</t>
  </si>
  <si>
    <t>Тековна година</t>
  </si>
  <si>
    <t>Претходна година</t>
  </si>
  <si>
    <t>Бруто полисирана премија</t>
  </si>
  <si>
    <t>Бруто резерви за штети на крајот на референтниот период</t>
  </si>
  <si>
    <t>Бруто резерви за штети на почетокот на референтниот период</t>
  </si>
  <si>
    <t>Здравствено осигурување на кое се применуваат одредбите од чл. 75 став 6 од Законот</t>
  </si>
  <si>
    <t>Неживотно осигурување освен здравствено осигурување на кое се применуваат одредбите од член 75 став 6 од Законот</t>
  </si>
  <si>
    <t>Бруто математичка резерва</t>
  </si>
  <si>
    <t>Нето математичка резерва</t>
  </si>
  <si>
    <t>Бруто исплатени штети</t>
  </si>
  <si>
    <t>Нето исплатени штети</t>
  </si>
  <si>
    <t>Бруто исплатени штети во референтниот период</t>
  </si>
  <si>
    <t xml:space="preserve">Релевантен фактор </t>
  </si>
  <si>
    <t>Бруто ризичен капитал (доколку не е негативен број)</t>
  </si>
  <si>
    <t>ризик од смрт до 3 години</t>
  </si>
  <si>
    <t>ризик од смрт од 3 до 5 години</t>
  </si>
  <si>
    <t>Вкупно ([6]*0,1% + [7]*0,15% + [8]*0,3%)</t>
  </si>
  <si>
    <t>Нето ризичен капитал (доколку не е негативен број)</t>
  </si>
  <si>
    <t>Втор резултат ( [12]=[9]*[11])</t>
  </si>
  <si>
    <t>Прв резултат  ([5]=[1]*[3]*[4]</t>
  </si>
  <si>
    <t>Коефициент 1 ([3]=[2]/[1] или 0,85, доколку е помал)</t>
  </si>
  <si>
    <t>Класа
19</t>
  </si>
  <si>
    <t>Класа 
20</t>
  </si>
  <si>
    <t>Класа
21</t>
  </si>
  <si>
    <t>Класа
22</t>
  </si>
  <si>
    <t>Класа
23</t>
  </si>
  <si>
    <t>(период)</t>
  </si>
  <si>
    <t>(1)</t>
  </si>
  <si>
    <t>(2)</t>
  </si>
  <si>
    <t>(3)</t>
  </si>
  <si>
    <t xml:space="preserve">Дополнително осигурување </t>
  </si>
  <si>
    <t>Коефициент ([7]=[6]/[5] или 0.50 доколку е помал)</t>
  </si>
  <si>
    <t>Пресметана маргина на солвентност за осигурување на живот</t>
  </si>
  <si>
    <t>Пресметана маргина на солвентност за допол. осиг. ([8]=[4]*[7])</t>
  </si>
  <si>
    <t>Инсиг</t>
  </si>
  <si>
    <t>Уника</t>
  </si>
  <si>
    <t>Албсиг</t>
  </si>
  <si>
    <t>Граве</t>
  </si>
  <si>
    <t>Супервизорски извештаи</t>
  </si>
  <si>
    <t>Еуролинк</t>
  </si>
  <si>
    <t>Друштво:</t>
  </si>
  <si>
    <t>Период:</t>
  </si>
  <si>
    <t>Година:</t>
  </si>
  <si>
    <t>(тековна година)</t>
  </si>
  <si>
    <t>Изработил:</t>
  </si>
  <si>
    <t>Одобрил:</t>
  </si>
  <si>
    <t>Бруто настанати штети ([15]=[12] + [13] - [14])/[11])</t>
  </si>
  <si>
    <t>Износ</t>
  </si>
  <si>
    <t>Хартии од вредност со неопределен рок на доспевање</t>
  </si>
  <si>
    <t>Вкупно основен и дополнителен капитал I.+II.</t>
  </si>
  <si>
    <t>Вложувања во акции во правни лица од членот 72 од Законот</t>
  </si>
  <si>
    <t>Вложувања во субординирани должнички инструменти и други вложувања во правни лица од членот 72 од ЗСО</t>
  </si>
  <si>
    <t>КАПИТАЛ I + II - IV</t>
  </si>
  <si>
    <t>Маргина на солвентност - метод стапка на премија ([10]= [6]*[9])</t>
  </si>
  <si>
    <t>Референтен период (во години)</t>
  </si>
  <si>
    <t>Бруто настанати штети &lt; 7 милиони евра х 0,26</t>
  </si>
  <si>
    <t>Бруто настанати штети &gt; 7 милиони евра х 0,23</t>
  </si>
  <si>
    <t>Бруто настанати штети &lt; 7 милиони евра х 26/300</t>
  </si>
  <si>
    <t>Бруто настанати штети &gt; 7 милиони евра х 23/300</t>
  </si>
  <si>
    <t>Вкупен износ од Бруто настанати штети ([20=[16] + [17] или [20]=[18] + [19]</t>
  </si>
  <si>
    <t>Капитализирани средства</t>
  </si>
  <si>
    <t>Вкупен износ од Бруто полисираната премија  ([4]=[2] + [3])</t>
  </si>
  <si>
    <t>Капитал</t>
  </si>
  <si>
    <t>КС: Пресметка на капиталот</t>
  </si>
  <si>
    <t>Уплатен акционерски капитал со исклучок на уплатениот акционерски капитал од кумулативни приоритетни акции</t>
  </si>
  <si>
    <t>Законски и статутарни резерви</t>
  </si>
  <si>
    <t>Пренесена нераспределена добивка</t>
  </si>
  <si>
    <t>Нераспределена добивка од тековната година</t>
  </si>
  <si>
    <t>Сопствени акции кои ги поседува друштвото за осигурување</t>
  </si>
  <si>
    <t>Долгорочни нематеријални средства</t>
  </si>
  <si>
    <t>Пренесена непокриена загуба и загуба од тековната година</t>
  </si>
  <si>
    <t>Уплатен акционерски капитал од кумулативни приоритетни акции</t>
  </si>
  <si>
    <t>Премии од емитирани кумулативни приоритетни акции</t>
  </si>
  <si>
    <t>Премии од емитирани обични акции</t>
  </si>
  <si>
    <t>Субординирани должнички инструменти</t>
  </si>
  <si>
    <t>Потребно ниво на маргина на солвентност (за друштва за неживотно осигурување)</t>
  </si>
  <si>
    <t>Потребно ниво на маргина на солвентност (за друштва за осигурување на живот)</t>
  </si>
  <si>
    <t>Маргина на солвентност - метод стапка на штети ([21]= [20]*[9])</t>
  </si>
  <si>
    <t>Коефициент ([9]=[8]/[7] или 0.50, доколку е помал)</t>
  </si>
  <si>
    <t>ризик од смрт (освен [6] и [7])</t>
  </si>
  <si>
    <t>Потребно ниво на маргина на солвентност ([22]=max([10],[21]))</t>
  </si>
  <si>
    <t>Гарантен фонд*</t>
  </si>
  <si>
    <t>МС_1 (н.о.) Потребнo ниво на маргината на солвентност за неживотно осигурување</t>
  </si>
  <si>
    <t>Конечна пресметка на потребното ниво на маргината на солвентност</t>
  </si>
  <si>
    <t>Бруто полисирана премија &lt; 10 милиони евра х 0.18</t>
  </si>
  <si>
    <t>Бруто полисирана премија &gt; 10 милиони евра х 0.16</t>
  </si>
  <si>
    <t>Бруто полисирана премија &lt; 10 милиони евра х 18/300</t>
  </si>
  <si>
    <t>Бруто полисирана премија &gt; 10 милиони евра х 16/300</t>
  </si>
  <si>
    <t>Вкупен износ од Бруто полисирана премија ([6]=[2] + [3] или [6]=[4] + [5])</t>
  </si>
  <si>
    <t>Содржина:</t>
  </si>
  <si>
    <t>НЕЖИВОТНО ОСИГУРУВАЊЕ</t>
  </si>
  <si>
    <t>ОСИГУРУВАЊЕ НА ЖИВОТ</t>
  </si>
  <si>
    <t>(назив на друштво)</t>
  </si>
  <si>
    <t>01.01 - 31.03</t>
  </si>
  <si>
    <t>Кјуби</t>
  </si>
  <si>
    <t>01.01 - 30.06</t>
  </si>
  <si>
    <t>01.01 - 30.09</t>
  </si>
  <si>
    <t>01.01 - 31.12</t>
  </si>
  <si>
    <t>Евроинс</t>
  </si>
  <si>
    <t>Винер</t>
  </si>
  <si>
    <t>Осигурителна Полиса</t>
  </si>
  <si>
    <t>Кроација неживот</t>
  </si>
  <si>
    <t>Кроација живот</t>
  </si>
  <si>
    <t>СИ_Почетна</t>
  </si>
  <si>
    <t>I1</t>
  </si>
  <si>
    <t>I2</t>
  </si>
  <si>
    <t>I3</t>
  </si>
  <si>
    <t>I4</t>
  </si>
  <si>
    <t>I5</t>
  </si>
  <si>
    <t>I6</t>
  </si>
  <si>
    <t>I7</t>
  </si>
  <si>
    <t>I8</t>
  </si>
  <si>
    <t>II1</t>
  </si>
  <si>
    <t>II2</t>
  </si>
  <si>
    <t>II3</t>
  </si>
  <si>
    <t>II4</t>
  </si>
  <si>
    <t>VI1</t>
  </si>
  <si>
    <t>VI2</t>
  </si>
  <si>
    <t>VI3</t>
  </si>
  <si>
    <t>VI4</t>
  </si>
  <si>
    <t>VI5</t>
  </si>
  <si>
    <t>VI6</t>
  </si>
  <si>
    <t>VI7</t>
  </si>
  <si>
    <t>(група)</t>
  </si>
  <si>
    <t>неживотно осигурување</t>
  </si>
  <si>
    <t>осигурување на живот</t>
  </si>
  <si>
    <t>Група:</t>
  </si>
  <si>
    <t>Контролирал:
(овластен актуар)</t>
  </si>
  <si>
    <t xml:space="preserve">MС_2 (н.о.): Конечна пресметка на потребното ниво на маргината на солвентност </t>
  </si>
  <si>
    <t xml:space="preserve">MС_3 (ж.о.): Конечна пресметка на потребното ниво на маргина на солвентност </t>
  </si>
  <si>
    <t>MС_2 (ж.о.): Потребно ниво на маргина на солвентност за дополнително осигурување кон осигурувањето на  живот</t>
  </si>
  <si>
    <t>MС_1 (ж.о.): Потребно ниво на маргина на солвентност за осигурување на живот</t>
  </si>
  <si>
    <t>Винер живот</t>
  </si>
  <si>
    <t>I</t>
  </si>
  <si>
    <t>II</t>
  </si>
  <si>
    <t>III</t>
  </si>
  <si>
    <t>V</t>
  </si>
  <si>
    <t>Вишок/недостаток на Капитал во однос на Гарантен фонд (VI5 = VI3 -VI4)</t>
  </si>
  <si>
    <t>Вишок/недостаток на Капитал (за неживотно осигурување) во однос на Потребно ниво на маргина на солвентност (за друштва за неживотно осигурување) (VI6 = VI3 - VI1)</t>
  </si>
  <si>
    <t>Основен капитал, чл. 69 (I1+I2+I3+I4+I5-I6-I7-I8)</t>
  </si>
  <si>
    <t>Дополнителен капитал, чл. 71 (II1+II2+II3+II4), доколку не е поголем од 50% од основниот капитал</t>
  </si>
  <si>
    <t>IV1</t>
  </si>
  <si>
    <t>IV2</t>
  </si>
  <si>
    <t>IV</t>
  </si>
  <si>
    <t>Одбивни ставки, чл. 72 (IV1+IV2)</t>
  </si>
  <si>
    <t>Вишок/недостаток на Капитал (за осигурување на живот) во однос на Потребно ниво на маргина на солвентност (за друштва за осигурување на живот) (VI7 = VI3 - VI2 )</t>
  </si>
  <si>
    <t>Ознака</t>
  </si>
  <si>
    <t xml:space="preserve">*Гарантниот фонд е дефиниран во член 77 од Законот и претставува 1/3 од потребното ниво на маргина на солвентност, но не смее да биде понизок од соодвениот износ наведен во член 77 став (3) од Законот </t>
  </si>
  <si>
    <r>
      <t xml:space="preserve">Среден курс
</t>
    </r>
    <r>
      <rPr>
        <sz val="8"/>
        <color indexed="23"/>
        <rFont val="Arial"/>
        <family val="2"/>
      </rPr>
      <t>(за минат период)</t>
    </r>
  </si>
  <si>
    <r>
      <t xml:space="preserve">Среден курс
</t>
    </r>
    <r>
      <rPr>
        <sz val="10"/>
        <color indexed="23"/>
        <rFont val="Arial"/>
        <family val="2"/>
      </rPr>
      <t>(за тек. период)</t>
    </r>
  </si>
  <si>
    <t>ВТР: Вложувања на средствата кои ги покриваат техничките резерви</t>
  </si>
  <si>
    <t>мкд</t>
  </si>
  <si>
    <t>Број</t>
  </si>
  <si>
    <r>
      <t xml:space="preserve">Дозволен % </t>
    </r>
    <r>
      <rPr>
        <sz val="9"/>
        <color indexed="9"/>
        <rFont val="Calibri"/>
        <family val="2"/>
      </rPr>
      <t>(или износ)</t>
    </r>
  </si>
  <si>
    <t>Остварен износ</t>
  </si>
  <si>
    <t>Остварен %</t>
  </si>
  <si>
    <t>Видoви дозволени вложувања</t>
  </si>
  <si>
    <t>Парични средства во благајна и средства на банкарските сметки</t>
  </si>
  <si>
    <t xml:space="preserve">Депозити во банки ко имаат дозвола издадена од НБРМ </t>
  </si>
  <si>
    <t>Хартии од вредност издадени до Р.М или НБРМ</t>
  </si>
  <si>
    <t>Обврзници и други должнички хартии за кои гарантира РМ</t>
  </si>
  <si>
    <t>Обврзници и други должнички хартии од вредност кои ги издаваат или за кои гарантираат единиците на локалната самоуправа на РМ</t>
  </si>
  <si>
    <t>Обврзници и други должнички хартии со кои се тргува на регулиран пазар на хартии од вредност во РМ</t>
  </si>
  <si>
    <t>Обврзници и други должнички хартии со кои не се тргува на регулиран пазар на хартии од вредност во РМ, ако нивен издавач е правно лице со седиште во РМ</t>
  </si>
  <si>
    <t>Акции со кои се тргува на регулиран пазар на хартии од вредност во РМ</t>
  </si>
  <si>
    <t>Акции со кои не се тргува на регулиран пазар на хартии од вредност во РМ, ако нивен издавач е правно лице со седиште во РМ</t>
  </si>
  <si>
    <t>I9</t>
  </si>
  <si>
    <t>Удели во трговски друштва во РМ</t>
  </si>
  <si>
    <t>I10</t>
  </si>
  <si>
    <t>Удели и акции на инвестициски фондови кои се регистрирани во РМ</t>
  </si>
  <si>
    <t>I11</t>
  </si>
  <si>
    <t>Долгорочни обврзници и други долгорочни хартии од вредност чиј издавач е земја членка на ЕУ или земја членка на ОЕЦД</t>
  </si>
  <si>
    <t>I12</t>
  </si>
  <si>
    <t>Долгорочни обврзници и други долгорочни хартии од вредност чиј издавач е странски правен субјект од земја членка на ЕУ или земја членка на ОЕЦД</t>
  </si>
  <si>
    <t>I13</t>
  </si>
  <si>
    <t xml:space="preserve">Акции чиј издавач е странско акционерско друштво со кои се тргува на регулиран пазар на хартии од вредност во  земјите членки на ЕУ или земјите членки на ОЕЦД </t>
  </si>
  <si>
    <t>I14</t>
  </si>
  <si>
    <t>Удели на инвестициски фондови со кои се тргува на регулиран пазар на хартии од вредност во земја членка на ЕУ или земја членка на ОЕЦД</t>
  </si>
  <si>
    <t>I15</t>
  </si>
  <si>
    <t>Друг вид на вложување согласно правилата на АСО, под услов тоа да не е во спротивност со став (2) од член 89 од ЗСО</t>
  </si>
  <si>
    <t>I16</t>
  </si>
  <si>
    <t>Вложувања кои не се предвидени со Правилникот</t>
  </si>
  <si>
    <t>НАПОМЕНА: Вложувањата од точка 5 и точка 8 од оваа табела не смеат да надминат 5 % кај ист издавач и вложувањата од точка 7 и точка 9 од оваа табела не смеат да надминат 1 % кај ист издавач.</t>
  </si>
  <si>
    <t>Ставка</t>
  </si>
  <si>
    <t>Вкупно доволени вложувања на средства</t>
  </si>
  <si>
    <t xml:space="preserve">Вкупно нето технички резерви </t>
  </si>
  <si>
    <t>Резерви за преносни премии</t>
  </si>
  <si>
    <t>Резерви за бонуси и попусти</t>
  </si>
  <si>
    <t>Резерви за штети</t>
  </si>
  <si>
    <t>IV3</t>
  </si>
  <si>
    <t>Други технички резерви</t>
  </si>
  <si>
    <t>IV4</t>
  </si>
  <si>
    <t>Еквилизациона резерва</t>
  </si>
  <si>
    <t>IV5</t>
  </si>
  <si>
    <t>ВМР: Вложувања на средствата кои ја покриваат математичката резерва</t>
  </si>
  <si>
    <t>Дозволен % (или износ)</t>
  </si>
  <si>
    <t>Аванси</t>
  </si>
  <si>
    <t>20% од м.р.</t>
  </si>
  <si>
    <t>Вкупно математичка резерва</t>
  </si>
  <si>
    <t>Коефициент 2 ([11]=[10]/([6]+[7]+[8]) или 0,50, доколку е помал)</t>
  </si>
  <si>
    <t>Триглав</t>
  </si>
  <si>
    <t>Сава</t>
  </si>
  <si>
    <t>Уника живот</t>
  </si>
  <si>
    <t>Разлика (III-IV)</t>
  </si>
  <si>
    <t xml:space="preserve">од м.р. </t>
  </si>
  <si>
    <t>од рез. прен прем.</t>
  </si>
  <si>
    <t>10% од рез. прен прем.</t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</si>
</sst>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1809]#,##0.00"/>
    <numFmt numFmtId="173" formatCode="#,##0.0000"/>
    <numFmt numFmtId="174" formatCode="0.0000"/>
    <numFmt numFmtId="175" formatCode="0.0%"/>
    <numFmt numFmtId="176" formatCode="m\o\n\th\ d\,\ yyyy"/>
    <numFmt numFmtId="177" formatCode="#,#00"/>
    <numFmt numFmtId="178" formatCode="#,"/>
    <numFmt numFmtId="179" formatCode="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i/>
      <sz val="2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24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22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3499799966812134"/>
      </patternFill>
    </fill>
    <fill>
      <patternFill patternType="lightUp">
        <fgColor theme="0" tint="-0.24993999302387238"/>
      </patternFill>
    </fill>
    <fill>
      <patternFill patternType="solid">
        <fgColor indexed="65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>
      <left/>
      <right style="thick"/>
      <top style="thin">
        <color theme="0" tint="-0.24993999302387238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  <diagonal style="thin">
        <color theme="0" tint="-0.24993999302387238"/>
      </diagonal>
    </border>
    <border diagonalUp="1" diagonalDown="1"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/>
      <diagonal style="thin">
        <color theme="0" tint="-0.24993999302387238"/>
      </diagonal>
    </border>
    <border>
      <left style="thin">
        <color theme="0" tint="-0.3499799966812134"/>
      </left>
      <right style="thin">
        <color theme="0" tint="-0.3499799966812134"/>
      </right>
      <top style="thin">
        <color theme="1" tint="0.34999001026153564"/>
      </top>
      <bottom style="thin">
        <color theme="0" tint="-0.24993999302387238"/>
      </bottom>
    </border>
    <border diagonalUp="1" diagonalDown="1">
      <left/>
      <right style="thin">
        <color theme="0" tint="-0.24993999302387238"/>
      </right>
      <top style="thin">
        <color theme="1" tint="0.34999001026153564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1" tint="0.34999001026153564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3499799966812134"/>
      </left>
      <right style="thin">
        <color theme="0" tint="-0.3499799966812134"/>
      </right>
      <top style="thin">
        <color theme="1" tint="0.34999001026153564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/>
      <right style="thick"/>
      <top style="thin">
        <color theme="1" tint="0.34999001026153564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/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/>
      <right style="thin">
        <color theme="0" tint="-0.24993999302387238"/>
      </right>
      <top style="thin">
        <color theme="0" tint="-0.24993999302387238"/>
      </top>
      <bottom style="thin">
        <color theme="1" tint="0.34999001026153564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34999001026153564"/>
      </bottom>
      <diagonal style="thin">
        <color theme="0" tint="-0.24993999302387238"/>
      </diagonal>
    </border>
    <border diagonalUp="1" diagonalDown="1"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1" tint="0.34999001026153564"/>
      </bottom>
      <diagonal style="thin">
        <color theme="0" tint="-0.24993999302387238"/>
      </diagonal>
    </border>
    <border diagonalUp="1" diagonalDown="1">
      <left/>
      <right style="thick"/>
      <top style="thin">
        <color theme="0" tint="-0.24993999302387238"/>
      </top>
      <bottom style="thin">
        <color theme="1" tint="0.34999001026153564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/>
      <top/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  <diagonal style="thin">
        <color theme="0" tint="-0.24993999302387238"/>
      </diagonal>
    </border>
    <border diagonalUp="1" diagonalDown="1">
      <left/>
      <right style="thin">
        <color theme="0" tint="-0.24993999302387238"/>
      </right>
      <top/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  <diagonal style="thin">
        <color theme="0" tint="-0.24993999302387238"/>
      </diagonal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</border>
    <border diagonalUp="1" diagonalDown="1">
      <left/>
      <right style="thick"/>
      <top/>
      <bottom style="thin">
        <color theme="0" tint="-0.24993999302387238"/>
      </bottom>
      <diagonal style="thin">
        <color theme="0" tint="-0.24993999302387238"/>
      </diagonal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1" tint="0.3499900102615356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1" tint="0.3499900102615356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34999001026153564"/>
      </bottom>
    </border>
    <border>
      <left style="thin">
        <color theme="0" tint="-0.24993999302387238"/>
      </left>
      <right/>
      <top style="thin">
        <color theme="0" tint="-0.24993999302387238"/>
      </top>
      <bottom style="thick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ck"/>
    </border>
    <border>
      <left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/>
      <right style="thick"/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 diagonalUp="1" diagonalDown="1"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>
      <left style="thin"/>
      <right/>
      <top style="thin">
        <color theme="0" tint="-0.24993999302387238"/>
      </top>
      <bottom/>
    </border>
    <border>
      <left style="thin"/>
      <right/>
      <top style="thin">
        <color theme="1" tint="0.34999001026153564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1" tint="0.34999001026153564"/>
      </bottom>
    </border>
    <border diagonalUp="1" diagonalDown="1">
      <left style="thin"/>
      <right/>
      <top/>
      <bottom style="thin">
        <color theme="0" tint="-0.24993999302387238"/>
      </bottom>
      <diagonal style="thin">
        <color theme="0" tint="-0.24993999302387238"/>
      </diagonal>
    </border>
    <border>
      <left style="thin"/>
      <right/>
      <top style="thin">
        <color theme="0" tint="-0.24993999302387238"/>
      </top>
      <bottom style="thick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  <diagonal style="thin">
        <color theme="0" tint="-0.24993999302387238"/>
      </diagonal>
    </border>
    <border>
      <left/>
      <right style="thick"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1" tint="0.34999001026153564"/>
      </top>
      <bottom style="thin">
        <color theme="0" tint="-0.24993999302387238"/>
      </bottom>
    </border>
    <border>
      <left style="thin"/>
      <right/>
      <top style="thin"/>
      <bottom style="thick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/>
      <bottom style="thick"/>
    </border>
    <border diagonalUp="1" diagonalDown="1"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/>
      <right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ck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/>
      <bottom style="thick"/>
    </border>
    <border>
      <left style="thin">
        <color theme="0" tint="-0.24993999302387238"/>
      </left>
      <right/>
      <top/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34999001026153564"/>
      </top>
      <bottom style="thin">
        <color theme="0" tint="-0.24993999302387238"/>
      </bottom>
    </border>
    <border>
      <left style="thin"/>
      <right style="thin"/>
      <top style="thin">
        <color theme="1" tint="0.34999001026153564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1" tint="0.34999001026153564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ck"/>
    </border>
    <border diagonalUp="1" diagonalDown="1"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24993999302387238"/>
      </bottom>
      <diagonal style="thin">
        <color theme="0" tint="-0.3499799966812134"/>
      </diagonal>
    </border>
    <border>
      <left style="thin">
        <color theme="0" tint="-0.24993999302387238"/>
      </left>
      <right style="thick"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n"/>
      <right style="thin"/>
      <top style="thin"/>
      <bottom style="thick"/>
    </border>
    <border>
      <left/>
      <right style="thin">
        <color theme="0" tint="-0.24993999302387238"/>
      </right>
      <top style="thin"/>
      <bottom style="thick"/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/>
      <bottom style="thin">
        <color theme="0" tint="-0.24993999302387238"/>
      </bottom>
    </border>
    <border>
      <left style="thin">
        <color theme="0" tint="-0.24993999302387238"/>
      </left>
      <right/>
      <top style="thick"/>
      <bottom style="thin">
        <color theme="0" tint="-0.24993999302387238"/>
      </bottom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 style="thick"/>
      <top style="thick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>
        <color theme="0" tint="-0.24993999302387238"/>
      </right>
      <top style="thin"/>
      <bottom style="thick"/>
    </border>
    <border>
      <left style="thin">
        <color theme="0" tint="-0.24993999302387238"/>
      </left>
      <right style="thick"/>
      <top style="thin"/>
      <bottom style="thick"/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/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>
      <left style="thick"/>
      <right/>
      <top/>
      <bottom/>
    </border>
    <border>
      <left/>
      <right style="thin">
        <color theme="0" tint="-0.24993999302387238"/>
      </right>
      <top/>
      <bottom/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ck"/>
      <right/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ck"/>
    </border>
    <border>
      <left style="thick"/>
      <right/>
      <top style="thick"/>
      <bottom style="thin"/>
    </border>
    <border>
      <left style="thin"/>
      <right style="thin"/>
      <top style="thick"/>
      <bottom style="thin"/>
    </border>
    <border>
      <left style="thick"/>
      <right/>
      <top style="thin">
        <color theme="0" tint="-0.24993999302387238"/>
      </top>
      <bottom/>
    </border>
    <border>
      <left style="double"/>
      <right style="thin">
        <color theme="0" tint="-0.24993999302387238"/>
      </right>
      <top style="thin">
        <color theme="0" tint="-0.24993999302387238"/>
      </top>
      <bottom/>
    </border>
    <border diagonalUp="1" diagonalDown="1">
      <left style="double"/>
      <right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>
      <left style="double"/>
      <right style="thin">
        <color theme="0" tint="-0.24993999302387238"/>
      </right>
      <top style="thin"/>
      <bottom style="thin">
        <color theme="0" tint="-0.24993999302387238"/>
      </bottom>
    </border>
    <border diagonalUp="1" diagonalDown="1"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>
      <left style="double"/>
      <right style="thin">
        <color theme="0" tint="-0.24993999302387238"/>
      </right>
      <top style="thin">
        <color theme="0" tint="-0.24993999302387238"/>
      </top>
      <bottom style="thin"/>
    </border>
    <border diagonalUp="1" diagonalDown="1">
      <left style="double"/>
      <right/>
      <top style="thin"/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/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double"/>
      <right/>
      <top style="thin">
        <color theme="0" tint="-0.24993999302387238"/>
      </top>
      <bottom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/>
      <diagonal style="thin">
        <color theme="0" tint="-0.24993999302387238"/>
      </diagonal>
    </border>
    <border diagonalUp="1" diagonalDown="1">
      <left style="double"/>
      <right style="thin">
        <color theme="0" tint="-0.24993999302387238"/>
      </right>
      <top style="thin"/>
      <bottom style="thick"/>
      <diagonal style="thin"/>
    </border>
    <border diagonalUp="1" diagonalDown="1">
      <left style="thin">
        <color theme="0" tint="-0.24993999302387238"/>
      </left>
      <right style="thick"/>
      <top style="thin"/>
      <bottom style="thick"/>
      <diagonal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>
        <color theme="0" tint="-0.24993999302387238"/>
      </left>
      <right style="thick"/>
      <top>
        <color indexed="63"/>
      </top>
      <bottom style="thick"/>
    </border>
    <border>
      <left style="thin">
        <color theme="0" tint="-0.24993999302387238"/>
      </left>
      <right style="thick"/>
      <top style="thick"/>
      <bottom style="thick"/>
    </border>
    <border>
      <left style="double"/>
      <right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/>
    </border>
    <border>
      <left style="thick"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double"/>
      <right style="thin">
        <color theme="0" tint="-0.24993999302387238"/>
      </right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ck"/>
      <top/>
      <bottom style="thin"/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1" tint="0.34999001026153564"/>
      </bottom>
    </border>
    <border>
      <left style="thick"/>
      <right style="thin">
        <color theme="0" tint="-0.24993999302387238"/>
      </right>
      <top style="thin"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1" tint="0.34999001026153564"/>
      </top>
      <bottom style="thin">
        <color theme="0" tint="-0.24993999302387238"/>
      </bottom>
    </border>
    <border>
      <left/>
      <right/>
      <top style="thin"/>
      <bottom style="thick"/>
    </border>
    <border>
      <left style="thin"/>
      <right/>
      <top style="thick"/>
      <bottom style="thin">
        <color theme="0" tint="-0.24993999302387238"/>
      </bottom>
    </border>
    <border>
      <left/>
      <right style="thick"/>
      <top style="thick"/>
      <bottom style="thin">
        <color theme="0" tint="-0.24993999302387238"/>
      </bottom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ck"/>
      <bottom style="thin">
        <color theme="0" tint="-0.24993999302387238"/>
      </bottom>
    </border>
    <border>
      <left style="thick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 style="thick"/>
      <bottom/>
    </border>
    <border>
      <left style="thin"/>
      <right style="thin"/>
      <top style="thick"/>
      <bottom style="thin">
        <color theme="0" tint="-0.24993999302387238"/>
      </bottom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ck"/>
      <bottom style="thin">
        <color theme="0" tint="-0.24993999302387238"/>
      </bottom>
    </border>
    <border>
      <left/>
      <right style="thick"/>
      <top/>
      <bottom style="thick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8" fillId="0" borderId="0">
      <alignment/>
      <protection locked="0"/>
    </xf>
    <xf numFmtId="0" fontId="55" fillId="0" borderId="0" applyNumberFormat="0" applyFill="0" applyBorder="0" applyAlignment="0" applyProtection="0"/>
    <xf numFmtId="177" fontId="28" fillId="0" borderId="0">
      <alignment/>
      <protection locked="0"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8" fontId="29" fillId="0" borderId="0">
      <alignment/>
      <protection locked="0"/>
    </xf>
    <xf numFmtId="178" fontId="29" fillId="0" borderId="0">
      <alignment/>
      <protection locked="0"/>
    </xf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9" fillId="0" borderId="0">
      <alignment vertical="top"/>
      <protection/>
    </xf>
    <xf numFmtId="0" fontId="0" fillId="32" borderId="7" applyNumberFormat="0" applyFont="0" applyAlignment="0" applyProtection="0"/>
    <xf numFmtId="0" fontId="27" fillId="0" borderId="0">
      <alignment/>
      <protection/>
    </xf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6" fillId="34" borderId="0" applyBorder="0">
      <alignment vertical="center" wrapText="1"/>
      <protection/>
    </xf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4" fillId="0" borderId="23" xfId="0" applyNumberFormat="1" applyFont="1" applyFill="1" applyBorder="1" applyAlignment="1" applyProtection="1">
      <alignment horizontal="right"/>
      <protection/>
    </xf>
    <xf numFmtId="3" fontId="4" fillId="0" borderId="24" xfId="0" applyNumberFormat="1" applyFont="1" applyFill="1" applyBorder="1" applyAlignment="1" applyProtection="1">
      <alignment horizontal="right"/>
      <protection/>
    </xf>
    <xf numFmtId="3" fontId="4" fillId="0" borderId="25" xfId="0" applyNumberFormat="1" applyFont="1" applyFill="1" applyBorder="1" applyAlignment="1" applyProtection="1">
      <alignment horizontal="right"/>
      <protection/>
    </xf>
    <xf numFmtId="3" fontId="4" fillId="0" borderId="26" xfId="0" applyNumberFormat="1" applyFont="1" applyFill="1" applyBorder="1" applyAlignment="1" applyProtection="1">
      <alignment horizontal="right"/>
      <protection/>
    </xf>
    <xf numFmtId="3" fontId="4" fillId="0" borderId="27" xfId="0" applyNumberFormat="1" applyFont="1" applyFill="1" applyBorder="1" applyAlignment="1" applyProtection="1">
      <alignment horizontal="right"/>
      <protection/>
    </xf>
    <xf numFmtId="3" fontId="4" fillId="0" borderId="28" xfId="0" applyNumberFormat="1" applyFont="1" applyFill="1" applyBorder="1" applyAlignment="1" applyProtection="1">
      <alignment horizontal="right"/>
      <protection/>
    </xf>
    <xf numFmtId="3" fontId="4" fillId="0" borderId="29" xfId="0" applyNumberFormat="1" applyFont="1" applyFill="1" applyBorder="1" applyAlignment="1" applyProtection="1">
      <alignment horizontal="right"/>
      <protection/>
    </xf>
    <xf numFmtId="3" fontId="4" fillId="0" borderId="30" xfId="0" applyNumberFormat="1" applyFont="1" applyFill="1" applyBorder="1" applyAlignment="1" applyProtection="1">
      <alignment horizontal="right"/>
      <protection/>
    </xf>
    <xf numFmtId="3" fontId="4" fillId="0" borderId="31" xfId="0" applyNumberFormat="1" applyFont="1" applyFill="1" applyBorder="1" applyAlignment="1" applyProtection="1">
      <alignment horizontal="right"/>
      <protection/>
    </xf>
    <xf numFmtId="3" fontId="4" fillId="0" borderId="32" xfId="0" applyNumberFormat="1" applyFont="1" applyFill="1" applyBorder="1" applyAlignment="1" applyProtection="1">
      <alignment horizontal="right"/>
      <protection/>
    </xf>
    <xf numFmtId="3" fontId="4" fillId="0" borderId="33" xfId="0" applyNumberFormat="1" applyFont="1" applyFill="1" applyBorder="1" applyAlignment="1" applyProtection="1">
      <alignment horizontal="right"/>
      <protection/>
    </xf>
    <xf numFmtId="3" fontId="4" fillId="0" borderId="34" xfId="0" applyNumberFormat="1" applyFont="1" applyFill="1" applyBorder="1" applyAlignment="1" applyProtection="1">
      <alignment horizontal="right"/>
      <protection/>
    </xf>
    <xf numFmtId="3" fontId="4" fillId="0" borderId="35" xfId="0" applyNumberFormat="1" applyFont="1" applyFill="1" applyBorder="1" applyAlignment="1" applyProtection="1">
      <alignment horizontal="right"/>
      <protection/>
    </xf>
    <xf numFmtId="3" fontId="4" fillId="0" borderId="36" xfId="0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35" borderId="37" xfId="0" applyNumberFormat="1" applyFont="1" applyFill="1" applyBorder="1" applyAlignment="1" applyProtection="1">
      <alignment horizontal="right"/>
      <protection/>
    </xf>
    <xf numFmtId="4" fontId="4" fillId="35" borderId="12" xfId="0" applyNumberFormat="1" applyFont="1" applyFill="1" applyBorder="1" applyAlignment="1" applyProtection="1">
      <alignment horizontal="right"/>
      <protection/>
    </xf>
    <xf numFmtId="4" fontId="4" fillId="35" borderId="13" xfId="0" applyNumberFormat="1" applyFont="1" applyFill="1" applyBorder="1" applyAlignment="1" applyProtection="1">
      <alignment horizontal="right"/>
      <protection/>
    </xf>
    <xf numFmtId="4" fontId="4" fillId="35" borderId="14" xfId="0" applyNumberFormat="1" applyFont="1" applyFill="1" applyBorder="1" applyAlignment="1" applyProtection="1">
      <alignment horizontal="right"/>
      <protection/>
    </xf>
    <xf numFmtId="3" fontId="4" fillId="35" borderId="37" xfId="0" applyNumberFormat="1" applyFont="1" applyFill="1" applyBorder="1" applyAlignment="1" applyProtection="1">
      <alignment horizontal="right"/>
      <protection/>
    </xf>
    <xf numFmtId="4" fontId="4" fillId="35" borderId="16" xfId="0" applyNumberFormat="1" applyFont="1" applyFill="1" applyBorder="1" applyAlignment="1" applyProtection="1">
      <alignment horizontal="right"/>
      <protection/>
    </xf>
    <xf numFmtId="3" fontId="4" fillId="35" borderId="38" xfId="0" applyNumberFormat="1" applyFont="1" applyFill="1" applyBorder="1" applyAlignment="1" applyProtection="1">
      <alignment horizontal="right"/>
      <protection/>
    </xf>
    <xf numFmtId="3" fontId="4" fillId="35" borderId="39" xfId="0" applyNumberFormat="1" applyFont="1" applyFill="1" applyBorder="1" applyAlignment="1" applyProtection="1">
      <alignment horizontal="right"/>
      <protection/>
    </xf>
    <xf numFmtId="3" fontId="4" fillId="35" borderId="40" xfId="0" applyNumberFormat="1" applyFont="1" applyFill="1" applyBorder="1" applyAlignment="1" applyProtection="1">
      <alignment horizontal="right"/>
      <protection/>
    </xf>
    <xf numFmtId="3" fontId="4" fillId="35" borderId="41" xfId="0" applyNumberFormat="1" applyFont="1" applyFill="1" applyBorder="1" applyAlignment="1" applyProtection="1">
      <alignment horizontal="right"/>
      <protection/>
    </xf>
    <xf numFmtId="3" fontId="4" fillId="35" borderId="42" xfId="0" applyNumberFormat="1" applyFont="1" applyFill="1" applyBorder="1" applyAlignment="1" applyProtection="1">
      <alignment horizontal="right"/>
      <protection/>
    </xf>
    <xf numFmtId="3" fontId="4" fillId="35" borderId="43" xfId="0" applyNumberFormat="1" applyFont="1" applyFill="1" applyBorder="1" applyAlignment="1" applyProtection="1">
      <alignment horizontal="right"/>
      <protection/>
    </xf>
    <xf numFmtId="3" fontId="4" fillId="35" borderId="44" xfId="0" applyNumberFormat="1" applyFont="1" applyFill="1" applyBorder="1" applyAlignment="1" applyProtection="1">
      <alignment horizontal="right"/>
      <protection/>
    </xf>
    <xf numFmtId="3" fontId="4" fillId="35" borderId="45" xfId="0" applyNumberFormat="1" applyFont="1" applyFill="1" applyBorder="1" applyAlignment="1" applyProtection="1">
      <alignment horizontal="right"/>
      <protection/>
    </xf>
    <xf numFmtId="3" fontId="4" fillId="35" borderId="46" xfId="0" applyNumberFormat="1" applyFont="1" applyFill="1" applyBorder="1" applyAlignment="1" applyProtection="1">
      <alignment horizontal="right"/>
      <protection/>
    </xf>
    <xf numFmtId="3" fontId="4" fillId="35" borderId="47" xfId="0" applyNumberFormat="1" applyFont="1" applyFill="1" applyBorder="1" applyAlignment="1" applyProtection="1">
      <alignment horizontal="right"/>
      <protection/>
    </xf>
    <xf numFmtId="3" fontId="4" fillId="35" borderId="48" xfId="0" applyNumberFormat="1" applyFont="1" applyFill="1" applyBorder="1" applyAlignment="1" applyProtection="1">
      <alignment horizontal="right"/>
      <protection/>
    </xf>
    <xf numFmtId="3" fontId="4" fillId="35" borderId="49" xfId="0" applyNumberFormat="1" applyFont="1" applyFill="1" applyBorder="1" applyAlignment="1" applyProtection="1">
      <alignment horizontal="right"/>
      <protection/>
    </xf>
    <xf numFmtId="3" fontId="4" fillId="35" borderId="50" xfId="0" applyNumberFormat="1" applyFont="1" applyFill="1" applyBorder="1" applyAlignment="1" applyProtection="1">
      <alignment horizontal="right"/>
      <protection/>
    </xf>
    <xf numFmtId="3" fontId="4" fillId="0" borderId="51" xfId="0" applyNumberFormat="1" applyFont="1" applyBorder="1" applyAlignment="1" applyProtection="1">
      <alignment horizontal="right" vertical="center" wrapText="1"/>
      <protection locked="0"/>
    </xf>
    <xf numFmtId="3" fontId="3" fillId="0" borderId="52" xfId="0" applyNumberFormat="1" applyFont="1" applyBorder="1" applyAlignment="1" applyProtection="1">
      <alignment horizontal="right" vertical="center" wrapText="1"/>
      <protection locked="0"/>
    </xf>
    <xf numFmtId="3" fontId="3" fillId="0" borderId="53" xfId="0" applyNumberFormat="1" applyFont="1" applyBorder="1" applyAlignment="1" applyProtection="1">
      <alignment horizontal="right" vertical="center" wrapText="1"/>
      <protection locked="0"/>
    </xf>
    <xf numFmtId="3" fontId="3" fillId="0" borderId="51" xfId="0" applyNumberFormat="1" applyFont="1" applyBorder="1" applyAlignment="1" applyProtection="1">
      <alignment horizontal="right" vertical="center" wrapText="1"/>
      <protection locked="0"/>
    </xf>
    <xf numFmtId="3" fontId="3" fillId="0" borderId="54" xfId="0" applyNumberFormat="1" applyFont="1" applyBorder="1" applyAlignment="1" applyProtection="1">
      <alignment horizontal="right" vertical="center" wrapText="1"/>
      <protection locked="0"/>
    </xf>
    <xf numFmtId="3" fontId="3" fillId="0" borderId="55" xfId="0" applyNumberFormat="1" applyFont="1" applyBorder="1" applyAlignment="1" applyProtection="1">
      <alignment horizontal="right" vertical="center" wrapText="1"/>
      <protection locked="0"/>
    </xf>
    <xf numFmtId="3" fontId="3" fillId="0" borderId="56" xfId="0" applyNumberFormat="1" applyFont="1" applyBorder="1" applyAlignment="1" applyProtection="1">
      <alignment horizontal="right" vertical="center" wrapText="1"/>
      <protection locked="0"/>
    </xf>
    <xf numFmtId="3" fontId="3" fillId="0" borderId="37" xfId="0" applyNumberFormat="1" applyFont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/>
      <protection/>
    </xf>
    <xf numFmtId="3" fontId="4" fillId="0" borderId="55" xfId="0" applyNumberFormat="1" applyFont="1" applyFill="1" applyBorder="1" applyAlignment="1" applyProtection="1">
      <alignment horizontal="right"/>
      <protection locked="0"/>
    </xf>
    <xf numFmtId="4" fontId="4" fillId="35" borderId="55" xfId="0" applyNumberFormat="1" applyFont="1" applyFill="1" applyBorder="1" applyAlignment="1" applyProtection="1">
      <alignment horizontal="right"/>
      <protection/>
    </xf>
    <xf numFmtId="3" fontId="4" fillId="35" borderId="58" xfId="0" applyNumberFormat="1" applyFont="1" applyFill="1" applyBorder="1" applyAlignment="1" applyProtection="1">
      <alignment horizontal="right"/>
      <protection/>
    </xf>
    <xf numFmtId="3" fontId="4" fillId="0" borderId="59" xfId="0" applyNumberFormat="1" applyFont="1" applyFill="1" applyBorder="1" applyAlignment="1" applyProtection="1">
      <alignment horizontal="right"/>
      <protection locked="0"/>
    </xf>
    <xf numFmtId="3" fontId="4" fillId="35" borderId="60" xfId="0" applyNumberFormat="1" applyFont="1" applyFill="1" applyBorder="1" applyAlignment="1" applyProtection="1">
      <alignment horizontal="right"/>
      <protection/>
    </xf>
    <xf numFmtId="3" fontId="4" fillId="0" borderId="61" xfId="0" applyNumberFormat="1" applyFont="1" applyFill="1" applyBorder="1" applyAlignment="1" applyProtection="1">
      <alignment horizontal="right"/>
      <protection/>
    </xf>
    <xf numFmtId="3" fontId="4" fillId="35" borderId="62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6" xfId="0" applyNumberFormat="1" applyFont="1" applyFill="1" applyBorder="1" applyAlignment="1" applyProtection="1">
      <alignment horizontal="right"/>
      <protection/>
    </xf>
    <xf numFmtId="3" fontId="4" fillId="35" borderId="56" xfId="0" applyNumberFormat="1" applyFont="1" applyFill="1" applyBorder="1" applyAlignment="1" applyProtection="1">
      <alignment horizontal="right"/>
      <protection/>
    </xf>
    <xf numFmtId="3" fontId="4" fillId="0" borderId="67" xfId="0" applyNumberFormat="1" applyFont="1" applyFill="1" applyBorder="1" applyAlignment="1" applyProtection="1">
      <alignment horizontal="right"/>
      <protection locked="0"/>
    </xf>
    <xf numFmtId="3" fontId="4" fillId="0" borderId="53" xfId="0" applyNumberFormat="1" applyFont="1" applyBorder="1" applyAlignment="1" applyProtection="1">
      <alignment horizontal="right" vertical="center" wrapText="1"/>
      <protection locked="0"/>
    </xf>
    <xf numFmtId="3" fontId="4" fillId="0" borderId="52" xfId="0" applyNumberFormat="1" applyFont="1" applyBorder="1" applyAlignment="1" applyProtection="1">
      <alignment horizontal="right" vertical="center" wrapText="1"/>
      <protection locked="0"/>
    </xf>
    <xf numFmtId="3" fontId="4" fillId="35" borderId="68" xfId="0" applyNumberFormat="1" applyFont="1" applyFill="1" applyBorder="1" applyAlignment="1" applyProtection="1">
      <alignment horizontal="right"/>
      <protection/>
    </xf>
    <xf numFmtId="3" fontId="69" fillId="0" borderId="11" xfId="61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0" xfId="57" applyFont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69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indent="1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3" fontId="3" fillId="35" borderId="55" xfId="0" applyNumberFormat="1" applyFont="1" applyFill="1" applyBorder="1" applyAlignment="1" applyProtection="1">
      <alignment horizontal="right" vertical="center" wrapText="1"/>
      <protection/>
    </xf>
    <xf numFmtId="3" fontId="3" fillId="35" borderId="37" xfId="0" applyNumberFormat="1" applyFont="1" applyFill="1" applyBorder="1" applyAlignment="1" applyProtection="1">
      <alignment horizontal="right" vertical="center" wrapText="1"/>
      <protection/>
    </xf>
    <xf numFmtId="3" fontId="3" fillId="0" borderId="75" xfId="0" applyNumberFormat="1" applyFont="1" applyBorder="1" applyAlignment="1" applyProtection="1">
      <alignment horizontal="right" vertical="center" wrapText="1"/>
      <protection/>
    </xf>
    <xf numFmtId="3" fontId="3" fillId="0" borderId="76" xfId="0" applyNumberFormat="1" applyFont="1" applyBorder="1" applyAlignment="1" applyProtection="1">
      <alignment horizontal="right" vertical="center" wrapText="1"/>
      <protection/>
    </xf>
    <xf numFmtId="3" fontId="3" fillId="0" borderId="77" xfId="0" applyNumberFormat="1" applyFont="1" applyBorder="1" applyAlignment="1" applyProtection="1">
      <alignment horizontal="right" vertical="center" wrapText="1"/>
      <protection/>
    </xf>
    <xf numFmtId="3" fontId="3" fillId="0" borderId="78" xfId="0" applyNumberFormat="1" applyFont="1" applyBorder="1" applyAlignment="1" applyProtection="1">
      <alignment horizontal="right" vertical="center" wrapText="1"/>
      <protection/>
    </xf>
    <xf numFmtId="3" fontId="3" fillId="35" borderId="52" xfId="0" applyNumberFormat="1" applyFont="1" applyFill="1" applyBorder="1" applyAlignment="1" applyProtection="1">
      <alignment horizontal="right" vertical="center" wrapText="1"/>
      <protection/>
    </xf>
    <xf numFmtId="3" fontId="3" fillId="35" borderId="11" xfId="0" applyNumberFormat="1" applyFont="1" applyFill="1" applyBorder="1" applyAlignment="1" applyProtection="1">
      <alignment horizontal="right" vertical="center" wrapText="1"/>
      <protection/>
    </xf>
    <xf numFmtId="4" fontId="3" fillId="35" borderId="55" xfId="0" applyNumberFormat="1" applyFont="1" applyFill="1" applyBorder="1" applyAlignment="1" applyProtection="1">
      <alignment horizontal="right" vertical="center" wrapText="1"/>
      <protection/>
    </xf>
    <xf numFmtId="4" fontId="3" fillId="35" borderId="37" xfId="0" applyNumberFormat="1" applyFont="1" applyFill="1" applyBorder="1" applyAlignment="1" applyProtection="1">
      <alignment horizontal="right" vertical="center" wrapText="1"/>
      <protection/>
    </xf>
    <xf numFmtId="4" fontId="3" fillId="35" borderId="52" xfId="0" applyNumberFormat="1" applyFont="1" applyFill="1" applyBorder="1" applyAlignment="1" applyProtection="1">
      <alignment horizontal="right" vertical="center" wrapText="1"/>
      <protection/>
    </xf>
    <xf numFmtId="3" fontId="11" fillId="35" borderId="58" xfId="0" applyNumberFormat="1" applyFont="1" applyFill="1" applyBorder="1" applyAlignment="1" applyProtection="1">
      <alignment horizontal="right" vertical="center" wrapText="1"/>
      <protection/>
    </xf>
    <xf numFmtId="3" fontId="11" fillId="35" borderId="39" xfId="0" applyNumberFormat="1" applyFont="1" applyFill="1" applyBorder="1" applyAlignment="1" applyProtection="1">
      <alignment horizontal="right" vertical="center" wrapText="1"/>
      <protection/>
    </xf>
    <xf numFmtId="3" fontId="11" fillId="35" borderId="79" xfId="0" applyNumberFormat="1" applyFont="1" applyFill="1" applyBorder="1" applyAlignment="1" applyProtection="1">
      <alignment horizontal="right" vertical="center" wrapText="1"/>
      <protection/>
    </xf>
    <xf numFmtId="3" fontId="3" fillId="35" borderId="80" xfId="0" applyNumberFormat="1" applyFont="1" applyFill="1" applyBorder="1" applyAlignment="1" applyProtection="1">
      <alignment horizontal="right" vertical="center" wrapText="1"/>
      <protection/>
    </xf>
    <xf numFmtId="3" fontId="3" fillId="0" borderId="75" xfId="0" applyNumberFormat="1" applyFont="1" applyFill="1" applyBorder="1" applyAlignment="1" applyProtection="1">
      <alignment horizontal="right" vertical="center" wrapText="1"/>
      <protection/>
    </xf>
    <xf numFmtId="3" fontId="3" fillId="0" borderId="76" xfId="0" applyNumberFormat="1" applyFont="1" applyFill="1" applyBorder="1" applyAlignment="1" applyProtection="1">
      <alignment horizontal="right" vertical="center" wrapText="1"/>
      <protection/>
    </xf>
    <xf numFmtId="3" fontId="3" fillId="0" borderId="78" xfId="0" applyNumberFormat="1" applyFont="1" applyFill="1" applyBorder="1" applyAlignment="1" applyProtection="1">
      <alignment horizontal="right" vertical="center" wrapText="1"/>
      <protection/>
    </xf>
    <xf numFmtId="3" fontId="11" fillId="35" borderId="81" xfId="0" applyNumberFormat="1" applyFont="1" applyFill="1" applyBorder="1" applyAlignment="1" applyProtection="1">
      <alignment horizontal="right" vertical="center" wrapText="1"/>
      <protection/>
    </xf>
    <xf numFmtId="3" fontId="11" fillId="35" borderId="82" xfId="0" applyNumberFormat="1" applyFont="1" applyFill="1" applyBorder="1" applyAlignment="1" applyProtection="1">
      <alignment horizontal="right" vertical="center" wrapText="1"/>
      <protection/>
    </xf>
    <xf numFmtId="3" fontId="11" fillId="35" borderId="83" xfId="0" applyNumberFormat="1" applyFont="1" applyFill="1" applyBorder="1" applyAlignment="1" applyProtection="1">
      <alignment horizontal="right" vertical="center" wrapText="1"/>
      <protection/>
    </xf>
    <xf numFmtId="3" fontId="11" fillId="35" borderId="84" xfId="0" applyNumberFormat="1" applyFont="1" applyFill="1" applyBorder="1" applyAlignment="1" applyProtection="1">
      <alignment horizontal="right" vertical="center" wrapText="1"/>
      <protection/>
    </xf>
    <xf numFmtId="3" fontId="11" fillId="35" borderId="8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3" fontId="4" fillId="0" borderId="8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left" vertical="top" wrapText="1" indent="1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top" wrapText="1" indent="1"/>
      <protection/>
    </xf>
    <xf numFmtId="0" fontId="4" fillId="0" borderId="37" xfId="0" applyFont="1" applyBorder="1" applyAlignment="1" applyProtection="1">
      <alignment horizontal="left" indent="1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89" xfId="0" applyFont="1" applyBorder="1" applyAlignment="1" applyProtection="1">
      <alignment horizontal="center" vertical="center"/>
      <protection/>
    </xf>
    <xf numFmtId="0" fontId="4" fillId="0" borderId="90" xfId="0" applyFont="1" applyBorder="1" applyAlignment="1" applyProtection="1">
      <alignment horizontal="center" vertical="center"/>
      <protection/>
    </xf>
    <xf numFmtId="9" fontId="4" fillId="35" borderId="55" xfId="0" applyNumberFormat="1" applyFont="1" applyFill="1" applyBorder="1" applyAlignment="1" applyProtection="1">
      <alignment horizontal="right" vertical="center"/>
      <protection/>
    </xf>
    <xf numFmtId="9" fontId="4" fillId="35" borderId="12" xfId="0" applyNumberFormat="1" applyFont="1" applyFill="1" applyBorder="1" applyAlignment="1" applyProtection="1">
      <alignment horizontal="right" vertical="center"/>
      <protection/>
    </xf>
    <xf numFmtId="9" fontId="4" fillId="35" borderId="13" xfId="0" applyNumberFormat="1" applyFont="1" applyFill="1" applyBorder="1" applyAlignment="1" applyProtection="1">
      <alignment horizontal="right" vertical="center"/>
      <protection/>
    </xf>
    <xf numFmtId="9" fontId="4" fillId="35" borderId="14" xfId="0" applyNumberFormat="1" applyFont="1" applyFill="1" applyBorder="1" applyAlignment="1" applyProtection="1">
      <alignment horizontal="right" vertical="center"/>
      <protection/>
    </xf>
    <xf numFmtId="9" fontId="4" fillId="0" borderId="15" xfId="0" applyNumberFormat="1" applyFont="1" applyFill="1" applyBorder="1" applyAlignment="1" applyProtection="1">
      <alignment horizontal="right" vertical="center"/>
      <protection/>
    </xf>
    <xf numFmtId="9" fontId="4" fillId="0" borderId="78" xfId="0" applyNumberFormat="1" applyFont="1" applyFill="1" applyBorder="1" applyAlignment="1" applyProtection="1">
      <alignment horizontal="right" vertical="center"/>
      <protection/>
    </xf>
    <xf numFmtId="9" fontId="4" fillId="0" borderId="57" xfId="0" applyNumberFormat="1" applyFont="1" applyFill="1" applyBorder="1" applyAlignment="1" applyProtection="1">
      <alignment horizontal="right" vertical="center"/>
      <protection/>
    </xf>
    <xf numFmtId="9" fontId="4" fillId="35" borderId="16" xfId="0" applyNumberFormat="1" applyFont="1" applyFill="1" applyBorder="1" applyAlignment="1" applyProtection="1">
      <alignment horizontal="right" vertical="center"/>
      <protection/>
    </xf>
    <xf numFmtId="3" fontId="4" fillId="0" borderId="91" xfId="0" applyNumberFormat="1" applyFont="1" applyFill="1" applyBorder="1" applyAlignment="1" applyProtection="1">
      <alignment horizontal="right"/>
      <protection/>
    </xf>
    <xf numFmtId="3" fontId="4" fillId="0" borderId="57" xfId="0" applyNumberFormat="1" applyFont="1" applyFill="1" applyBorder="1" applyAlignment="1" applyProtection="1">
      <alignment horizontal="right"/>
      <protection/>
    </xf>
    <xf numFmtId="3" fontId="4" fillId="35" borderId="14" xfId="0" applyNumberFormat="1" applyFont="1" applyFill="1" applyBorder="1" applyAlignment="1" applyProtection="1">
      <alignment horizontal="right"/>
      <protection/>
    </xf>
    <xf numFmtId="3" fontId="4" fillId="35" borderId="55" xfId="0" applyNumberFormat="1" applyFont="1" applyFill="1" applyBorder="1" applyAlignment="1" applyProtection="1">
      <alignment horizontal="right"/>
      <protection/>
    </xf>
    <xf numFmtId="3" fontId="4" fillId="35" borderId="12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0" fontId="4" fillId="0" borderId="79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3" fontId="4" fillId="35" borderId="52" xfId="0" applyNumberFormat="1" applyFont="1" applyFill="1" applyBorder="1" applyAlignment="1" applyProtection="1">
      <alignment horizontal="right" vertical="center" wrapText="1"/>
      <protection/>
    </xf>
    <xf numFmtId="3" fontId="4" fillId="35" borderId="11" xfId="0" applyNumberFormat="1" applyFont="1" applyFill="1" applyBorder="1" applyAlignment="1" applyProtection="1">
      <alignment horizontal="right" vertical="center" wrapText="1"/>
      <protection/>
    </xf>
    <xf numFmtId="3" fontId="4" fillId="35" borderId="93" xfId="0" applyNumberFormat="1" applyFont="1" applyFill="1" applyBorder="1" applyAlignment="1" applyProtection="1">
      <alignment horizontal="right" vertical="center" wrapText="1"/>
      <protection/>
    </xf>
    <xf numFmtId="3" fontId="4" fillId="35" borderId="94" xfId="0" applyNumberFormat="1" applyFont="1" applyFill="1" applyBorder="1" applyAlignment="1" applyProtection="1">
      <alignment horizontal="right" vertical="center" wrapText="1"/>
      <protection/>
    </xf>
    <xf numFmtId="172" fontId="3" fillId="0" borderId="0" xfId="0" applyNumberFormat="1" applyFont="1" applyAlignment="1" applyProtection="1">
      <alignment/>
      <protection/>
    </xf>
    <xf numFmtId="0" fontId="4" fillId="0" borderId="95" xfId="0" applyFont="1" applyBorder="1" applyAlignment="1" applyProtection="1">
      <alignment horizontal="left" vertical="center" indent="1"/>
      <protection/>
    </xf>
    <xf numFmtId="3" fontId="4" fillId="35" borderId="96" xfId="0" applyNumberFormat="1" applyFont="1" applyFill="1" applyBorder="1" applyAlignment="1" applyProtection="1">
      <alignment horizontal="right" vertical="center" wrapText="1"/>
      <protection/>
    </xf>
    <xf numFmtId="0" fontId="69" fillId="0" borderId="0" xfId="61" applyFont="1" applyAlignment="1" applyProtection="1">
      <alignment horizontal="center" vertical="center" wrapText="1"/>
      <protection locked="0"/>
    </xf>
    <xf numFmtId="0" fontId="69" fillId="0" borderId="0" xfId="61" applyFont="1" applyProtection="1">
      <alignment/>
      <protection locked="0"/>
    </xf>
    <xf numFmtId="0" fontId="13" fillId="0" borderId="0" xfId="61" applyFont="1" applyProtection="1">
      <alignment/>
      <protection locked="0"/>
    </xf>
    <xf numFmtId="3" fontId="69" fillId="0" borderId="97" xfId="61" applyNumberFormat="1" applyFont="1" applyFill="1" applyBorder="1" applyAlignment="1" applyProtection="1">
      <alignment vertical="center"/>
      <protection locked="0"/>
    </xf>
    <xf numFmtId="3" fontId="69" fillId="0" borderId="0" xfId="61" applyNumberFormat="1" applyFont="1" applyProtection="1">
      <alignment/>
      <protection locked="0"/>
    </xf>
    <xf numFmtId="0" fontId="70" fillId="0" borderId="0" xfId="61" applyFont="1" applyAlignment="1" applyProtection="1">
      <alignment horizontal="center" vertical="center"/>
      <protection/>
    </xf>
    <xf numFmtId="0" fontId="69" fillId="0" borderId="0" xfId="61" applyFont="1" applyProtection="1">
      <alignment/>
      <protection/>
    </xf>
    <xf numFmtId="0" fontId="69" fillId="0" borderId="0" xfId="61" applyFont="1" applyAlignment="1" applyProtection="1">
      <alignment vertical="center"/>
      <protection/>
    </xf>
    <xf numFmtId="0" fontId="69" fillId="0" borderId="0" xfId="61" applyFont="1" applyAlignment="1" applyProtection="1">
      <alignment horizontal="center" vertical="center" wrapText="1"/>
      <protection/>
    </xf>
    <xf numFmtId="3" fontId="13" fillId="35" borderId="11" xfId="61" applyNumberFormat="1" applyFont="1" applyFill="1" applyBorder="1" applyAlignment="1" applyProtection="1">
      <alignment vertical="center"/>
      <protection/>
    </xf>
    <xf numFmtId="0" fontId="13" fillId="0" borderId="0" xfId="61" applyFont="1" applyProtection="1">
      <alignment/>
      <protection/>
    </xf>
    <xf numFmtId="0" fontId="69" fillId="0" borderId="0" xfId="61" applyFont="1" applyFill="1" applyBorder="1" applyAlignment="1" applyProtection="1">
      <alignment vertical="center" wrapText="1"/>
      <protection/>
    </xf>
    <xf numFmtId="3" fontId="13" fillId="35" borderId="94" xfId="61" applyNumberFormat="1" applyFont="1" applyFill="1" applyBorder="1" applyAlignment="1" applyProtection="1">
      <alignment vertical="center"/>
      <protection/>
    </xf>
    <xf numFmtId="3" fontId="69" fillId="0" borderId="0" xfId="61" applyNumberFormat="1" applyFont="1" applyFill="1" applyBorder="1" applyAlignment="1" applyProtection="1">
      <alignment vertical="center"/>
      <protection/>
    </xf>
    <xf numFmtId="3" fontId="69" fillId="0" borderId="0" xfId="61" applyNumberFormat="1" applyFont="1" applyProtection="1">
      <alignment/>
      <protection/>
    </xf>
    <xf numFmtId="3" fontId="69" fillId="35" borderId="11" xfId="61" applyNumberFormat="1" applyFont="1" applyFill="1" applyBorder="1" applyAlignment="1" applyProtection="1">
      <alignment vertical="center"/>
      <protection/>
    </xf>
    <xf numFmtId="3" fontId="69" fillId="35" borderId="92" xfId="61" applyNumberFormat="1" applyFont="1" applyFill="1" applyBorder="1" applyAlignment="1" applyProtection="1">
      <alignment vertical="center"/>
      <protection/>
    </xf>
    <xf numFmtId="3" fontId="69" fillId="35" borderId="94" xfId="61" applyNumberFormat="1" applyFont="1" applyFill="1" applyBorder="1" applyAlignment="1" applyProtection="1">
      <alignment vertical="center"/>
      <protection/>
    </xf>
    <xf numFmtId="0" fontId="14" fillId="0" borderId="79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92" xfId="0" applyFont="1" applyBorder="1" applyAlignment="1" applyProtection="1">
      <alignment horizontal="center" vertical="center" wrapText="1"/>
      <protection/>
    </xf>
    <xf numFmtId="0" fontId="69" fillId="0" borderId="98" xfId="61" applyFont="1" applyFill="1" applyBorder="1" applyAlignment="1" applyProtection="1">
      <alignment horizontal="center" vertical="center"/>
      <protection/>
    </xf>
    <xf numFmtId="0" fontId="61" fillId="0" borderId="0" xfId="57" applyAlignment="1" applyProtection="1">
      <alignment horizontal="left" vertical="center" wrapText="1" indent="1"/>
      <protection/>
    </xf>
    <xf numFmtId="0" fontId="70" fillId="0" borderId="0" xfId="61" applyFont="1" applyAlignment="1" applyProtection="1">
      <alignment horizontal="left" vertical="center" indent="1"/>
      <protection/>
    </xf>
    <xf numFmtId="0" fontId="69" fillId="0" borderId="0" xfId="61" applyFont="1" applyAlignment="1" applyProtection="1">
      <alignment horizontal="left" vertical="center" indent="1"/>
      <protection/>
    </xf>
    <xf numFmtId="0" fontId="69" fillId="0" borderId="0" xfId="61" applyFont="1" applyAlignment="1" applyProtection="1">
      <alignment horizontal="left" vertical="center" wrapText="1" indent="1"/>
      <protection/>
    </xf>
    <xf numFmtId="0" fontId="69" fillId="0" borderId="37" xfId="61" applyFont="1" applyFill="1" applyBorder="1" applyAlignment="1" applyProtection="1">
      <alignment horizontal="left" vertical="center" wrapText="1" indent="1"/>
      <protection/>
    </xf>
    <xf numFmtId="0" fontId="69" fillId="0" borderId="0" xfId="61" applyFont="1" applyFill="1" applyBorder="1" applyAlignment="1" applyProtection="1">
      <alignment horizontal="left" vertical="center" wrapText="1" indent="1"/>
      <protection/>
    </xf>
    <xf numFmtId="0" fontId="69" fillId="0" borderId="99" xfId="61" applyFont="1" applyFill="1" applyBorder="1" applyAlignment="1" applyProtection="1">
      <alignment horizontal="left" vertical="center" wrapText="1" indent="1"/>
      <protection/>
    </xf>
    <xf numFmtId="0" fontId="69" fillId="0" borderId="39" xfId="61" applyFont="1" applyFill="1" applyBorder="1" applyAlignment="1" applyProtection="1">
      <alignment horizontal="left" vertical="center" wrapText="1" indent="1"/>
      <protection/>
    </xf>
    <xf numFmtId="0" fontId="69" fillId="0" borderId="46" xfId="61" applyFont="1" applyFill="1" applyBorder="1" applyAlignment="1" applyProtection="1">
      <alignment horizontal="left" vertical="center" wrapText="1" indent="1"/>
      <protection/>
    </xf>
    <xf numFmtId="0" fontId="69" fillId="0" borderId="0" xfId="61" applyFont="1" applyAlignment="1" applyProtection="1">
      <alignment horizontal="left" vertical="center" indent="1"/>
      <protection locked="0"/>
    </xf>
    <xf numFmtId="0" fontId="0" fillId="0" borderId="0" xfId="63">
      <alignment/>
      <protection/>
    </xf>
    <xf numFmtId="0" fontId="71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0" xfId="63" applyAlignment="1">
      <alignment vertical="center"/>
      <protection/>
    </xf>
    <xf numFmtId="0" fontId="71" fillId="0" borderId="0" xfId="63" applyFont="1" applyAlignment="1">
      <alignment vertical="center"/>
      <protection/>
    </xf>
    <xf numFmtId="0" fontId="15" fillId="0" borderId="0" xfId="63" applyFont="1" applyAlignment="1">
      <alignment vertical="top"/>
      <protection/>
    </xf>
    <xf numFmtId="0" fontId="0" fillId="0" borderId="0" xfId="63" applyFont="1" applyAlignment="1">
      <alignment vertical="center"/>
      <protection/>
    </xf>
    <xf numFmtId="0" fontId="0" fillId="0" borderId="100" xfId="63" applyBorder="1" applyAlignment="1">
      <alignment vertical="center"/>
      <protection/>
    </xf>
    <xf numFmtId="0" fontId="0" fillId="0" borderId="101" xfId="63" applyFont="1" applyBorder="1" applyAlignment="1">
      <alignment vertical="center"/>
      <protection/>
    </xf>
    <xf numFmtId="0" fontId="0" fillId="0" borderId="101" xfId="63" applyBorder="1" applyAlignment="1">
      <alignment vertical="center"/>
      <protection/>
    </xf>
    <xf numFmtId="0" fontId="0" fillId="0" borderId="102" xfId="63" applyFont="1" applyBorder="1" applyAlignment="1">
      <alignment vertical="center"/>
      <protection/>
    </xf>
    <xf numFmtId="0" fontId="0" fillId="0" borderId="101" xfId="63" applyBorder="1" applyAlignment="1">
      <alignment vertical="center" wrapText="1"/>
      <protection/>
    </xf>
    <xf numFmtId="0" fontId="0" fillId="0" borderId="103" xfId="63" applyFont="1" applyBorder="1" applyAlignment="1">
      <alignment vertical="center"/>
      <protection/>
    </xf>
    <xf numFmtId="0" fontId="0" fillId="0" borderId="104" xfId="63" applyBorder="1" applyAlignment="1" applyProtection="1">
      <alignment horizontal="left" vertical="center"/>
      <protection locked="0"/>
    </xf>
    <xf numFmtId="0" fontId="0" fillId="0" borderId="105" xfId="63" applyBorder="1" applyAlignment="1" applyProtection="1">
      <alignment horizontal="left" vertical="center"/>
      <protection locked="0"/>
    </xf>
    <xf numFmtId="0" fontId="0" fillId="0" borderId="106" xfId="63" applyBorder="1" applyAlignment="1" applyProtection="1">
      <alignment horizontal="left" vertical="center"/>
      <protection locked="0"/>
    </xf>
    <xf numFmtId="0" fontId="0" fillId="0" borderId="0" xfId="63" applyAlignment="1">
      <alignment horizontal="left" vertical="center"/>
      <protection/>
    </xf>
    <xf numFmtId="0" fontId="6" fillId="0" borderId="0" xfId="63" applyFont="1" applyAlignment="1">
      <alignment vertical="top"/>
      <protection/>
    </xf>
    <xf numFmtId="0" fontId="61" fillId="0" borderId="0" xfId="57" applyAlignment="1">
      <alignment vertical="center"/>
    </xf>
    <xf numFmtId="0" fontId="8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69" fillId="0" borderId="98" xfId="61" applyFont="1" applyFill="1" applyBorder="1" applyAlignment="1" applyProtection="1">
      <alignment horizontal="center" vertical="top"/>
      <protection/>
    </xf>
    <xf numFmtId="0" fontId="69" fillId="0" borderId="107" xfId="6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61" fillId="0" borderId="0" xfId="57" applyAlignment="1" applyProtection="1">
      <alignment/>
      <protection/>
    </xf>
    <xf numFmtId="0" fontId="0" fillId="0" borderId="0" xfId="63" applyFill="1">
      <alignment/>
      <protection/>
    </xf>
    <xf numFmtId="0" fontId="71" fillId="0" borderId="0" xfId="63" applyFont="1" applyFill="1">
      <alignment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69" fillId="0" borderId="0" xfId="61" applyFont="1" applyAlignment="1" applyProtection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6" fillId="0" borderId="108" xfId="63" applyFont="1" applyBorder="1" applyAlignment="1">
      <alignment vertical="top"/>
      <protection/>
    </xf>
    <xf numFmtId="0" fontId="6" fillId="0" borderId="109" xfId="63" applyFont="1" applyBorder="1" applyAlignment="1">
      <alignment vertical="top"/>
      <protection/>
    </xf>
    <xf numFmtId="0" fontId="0" fillId="0" borderId="110" xfId="63" applyBorder="1">
      <alignment/>
      <protection/>
    </xf>
    <xf numFmtId="0" fontId="0" fillId="0" borderId="0" xfId="63" applyBorder="1">
      <alignment/>
      <protection/>
    </xf>
    <xf numFmtId="0" fontId="0" fillId="0" borderId="111" xfId="63" applyBorder="1">
      <alignment/>
      <protection/>
    </xf>
    <xf numFmtId="0" fontId="0" fillId="0" borderId="110" xfId="63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111" xfId="63" applyBorder="1" applyAlignment="1">
      <alignment vertical="center"/>
      <protection/>
    </xf>
    <xf numFmtId="0" fontId="0" fillId="0" borderId="112" xfId="63" applyBorder="1">
      <alignment/>
      <protection/>
    </xf>
    <xf numFmtId="0" fontId="0" fillId="0" borderId="113" xfId="63" applyBorder="1">
      <alignment/>
      <protection/>
    </xf>
    <xf numFmtId="0" fontId="0" fillId="0" borderId="114" xfId="63" applyBorder="1">
      <alignment/>
      <protection/>
    </xf>
    <xf numFmtId="0" fontId="69" fillId="0" borderId="14" xfId="61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Border="1" applyAlignment="1" applyProtection="1">
      <alignment horizontal="left" vertical="center" wrapText="1" indent="1"/>
      <protection/>
    </xf>
    <xf numFmtId="3" fontId="4" fillId="35" borderId="115" xfId="0" applyNumberFormat="1" applyFont="1" applyFill="1" applyBorder="1" applyAlignment="1" applyProtection="1">
      <alignment horizontal="right" vertical="center" wrapText="1"/>
      <protection/>
    </xf>
    <xf numFmtId="3" fontId="4" fillId="35" borderId="116" xfId="0" applyNumberFormat="1" applyFont="1" applyFill="1" applyBorder="1" applyAlignment="1" applyProtection="1">
      <alignment horizontal="right" vertical="center" wrapText="1"/>
      <protection/>
    </xf>
    <xf numFmtId="0" fontId="69" fillId="0" borderId="117" xfId="61" applyFont="1" applyFill="1" applyBorder="1" applyAlignment="1" applyProtection="1">
      <alignment vertical="center" wrapText="1"/>
      <protection/>
    </xf>
    <xf numFmtId="0" fontId="69" fillId="0" borderId="118" xfId="61" applyFont="1" applyFill="1" applyBorder="1" applyAlignment="1" applyProtection="1">
      <alignment vertical="center" wrapText="1"/>
      <protection/>
    </xf>
    <xf numFmtId="0" fontId="69" fillId="0" borderId="119" xfId="61" applyFont="1" applyFill="1" applyBorder="1" applyAlignment="1" applyProtection="1">
      <alignment vertical="center" wrapText="1"/>
      <protection/>
    </xf>
    <xf numFmtId="0" fontId="69" fillId="0" borderId="120" xfId="61" applyFont="1" applyFill="1" applyBorder="1" applyAlignment="1" applyProtection="1">
      <alignment vertical="center" wrapText="1"/>
      <protection/>
    </xf>
    <xf numFmtId="0" fontId="13" fillId="0" borderId="118" xfId="61" applyFont="1" applyFill="1" applyBorder="1" applyAlignment="1" applyProtection="1">
      <alignment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4" fillId="0" borderId="121" xfId="0" applyFont="1" applyBorder="1" applyAlignment="1" applyProtection="1">
      <alignment horizontal="left" vertical="center" indent="1"/>
      <protection/>
    </xf>
    <xf numFmtId="0" fontId="4" fillId="0" borderId="122" xfId="0" applyFont="1" applyBorder="1" applyAlignment="1" applyProtection="1">
      <alignment horizontal="left" vertical="center" indent="1"/>
      <protection/>
    </xf>
    <xf numFmtId="0" fontId="69" fillId="0" borderId="118" xfId="61" applyFont="1" applyFill="1" applyBorder="1" applyAlignment="1" applyProtection="1">
      <alignment horizontal="left" vertical="center" wrapText="1" indent="1"/>
      <protection/>
    </xf>
    <xf numFmtId="0" fontId="4" fillId="0" borderId="118" xfId="0" applyFont="1" applyBorder="1" applyAlignment="1" applyProtection="1">
      <alignment horizontal="left" vertical="center" wrapText="1" indent="1"/>
      <protection/>
    </xf>
    <xf numFmtId="0" fontId="69" fillId="0" borderId="14" xfId="61" applyFont="1" applyFill="1" applyBorder="1" applyAlignment="1" applyProtection="1">
      <alignment horizontal="left" vertical="center" indent="1"/>
      <protection/>
    </xf>
    <xf numFmtId="0" fontId="13" fillId="0" borderId="120" xfId="61" applyFont="1" applyFill="1" applyBorder="1" applyAlignment="1" applyProtection="1">
      <alignment vertical="center" wrapText="1"/>
      <protection/>
    </xf>
    <xf numFmtId="0" fontId="13" fillId="0" borderId="49" xfId="61" applyFont="1" applyFill="1" applyBorder="1" applyAlignment="1" applyProtection="1">
      <alignment horizontal="left" vertical="center" wrapText="1" indent="1"/>
      <protection/>
    </xf>
    <xf numFmtId="0" fontId="0" fillId="0" borderId="80" xfId="63" applyBorder="1" applyAlignment="1" applyProtection="1">
      <alignment horizontal="left" vertical="center"/>
      <protection locked="0"/>
    </xf>
    <xf numFmtId="0" fontId="0" fillId="0" borderId="123" xfId="63" applyBorder="1" applyAlignment="1" applyProtection="1">
      <alignment horizontal="left" vertical="center"/>
      <protection locked="0"/>
    </xf>
    <xf numFmtId="0" fontId="0" fillId="0" borderId="124" xfId="63" applyFont="1" applyBorder="1" applyAlignment="1">
      <alignment vertical="center" wrapText="1"/>
      <protection/>
    </xf>
    <xf numFmtId="174" fontId="0" fillId="0" borderId="80" xfId="63" applyNumberFormat="1" applyBorder="1" applyAlignment="1" applyProtection="1">
      <alignment horizontal="left" vertical="center"/>
      <protection locked="0"/>
    </xf>
    <xf numFmtId="0" fontId="61" fillId="0" borderId="0" xfId="57" applyAlignment="1">
      <alignment horizontal="left" vertical="center"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>
      <alignment vertical="center"/>
      <protection/>
    </xf>
    <xf numFmtId="0" fontId="20" fillId="0" borderId="0" xfId="66" applyFont="1" applyAlignment="1">
      <alignment horizontal="right" vertical="center"/>
      <protection/>
    </xf>
    <xf numFmtId="0" fontId="69" fillId="0" borderId="0" xfId="65" applyFont="1" applyAlignment="1">
      <alignment vertical="center"/>
      <protection/>
    </xf>
    <xf numFmtId="0" fontId="4" fillId="0" borderId="0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vertical="center"/>
      <protection/>
    </xf>
    <xf numFmtId="0" fontId="13" fillId="0" borderId="0" xfId="66" applyFont="1" applyBorder="1" applyAlignment="1">
      <alignment vertical="center" wrapText="1"/>
      <protection/>
    </xf>
    <xf numFmtId="2" fontId="21" fillId="0" borderId="0" xfId="66" applyNumberFormat="1" applyFont="1" applyAlignment="1" applyProtection="1">
      <alignment vertical="center"/>
      <protection locked="0"/>
    </xf>
    <xf numFmtId="2" fontId="20" fillId="0" borderId="0" xfId="66" applyNumberFormat="1" applyFont="1" applyBorder="1" applyAlignment="1" applyProtection="1">
      <alignment horizontal="right" vertical="center"/>
      <protection locked="0"/>
    </xf>
    <xf numFmtId="2" fontId="4" fillId="0" borderId="0" xfId="66" applyNumberFormat="1" applyFont="1" applyBorder="1" applyAlignment="1" applyProtection="1">
      <alignment vertical="center" wrapText="1"/>
      <protection locked="0"/>
    </xf>
    <xf numFmtId="0" fontId="20" fillId="0" borderId="0" xfId="66" applyFont="1" applyAlignment="1">
      <alignment vertical="center"/>
      <protection/>
    </xf>
    <xf numFmtId="0" fontId="4" fillId="0" borderId="0" xfId="66" applyFont="1" applyAlignment="1">
      <alignment horizontal="right" vertical="center"/>
      <protection/>
    </xf>
    <xf numFmtId="0" fontId="4" fillId="0" borderId="125" xfId="66" applyFont="1" applyBorder="1" applyAlignment="1">
      <alignment horizontal="center" vertical="top" wrapText="1"/>
      <protection/>
    </xf>
    <xf numFmtId="0" fontId="4" fillId="0" borderId="126" xfId="66" applyFont="1" applyBorder="1" applyAlignment="1">
      <alignment horizontal="center" vertical="center" wrapText="1"/>
      <protection/>
    </xf>
    <xf numFmtId="0" fontId="4" fillId="0" borderId="97" xfId="66" applyFont="1" applyBorder="1" applyAlignment="1">
      <alignment horizontal="center" vertical="center" wrapText="1"/>
      <protection/>
    </xf>
    <xf numFmtId="0" fontId="4" fillId="0" borderId="127" xfId="66" applyFont="1" applyBorder="1" applyAlignment="1">
      <alignment horizontal="center" vertical="center" wrapText="1"/>
      <protection/>
    </xf>
    <xf numFmtId="0" fontId="4" fillId="0" borderId="128" xfId="66" applyFont="1" applyBorder="1" applyAlignment="1">
      <alignment horizontal="center" vertical="center" wrapText="1"/>
      <protection/>
    </xf>
    <xf numFmtId="0" fontId="4" fillId="0" borderId="83" xfId="66" applyFont="1" applyBorder="1" applyAlignment="1">
      <alignment horizontal="center" vertical="center" wrapText="1"/>
      <protection/>
    </xf>
    <xf numFmtId="0" fontId="23" fillId="35" borderId="129" xfId="66" applyFont="1" applyFill="1" applyBorder="1" applyAlignment="1">
      <alignment vertical="center" wrapText="1"/>
      <protection/>
    </xf>
    <xf numFmtId="0" fontId="20" fillId="35" borderId="89" xfId="66" applyFont="1" applyFill="1" applyBorder="1" applyAlignment="1">
      <alignment horizontal="left" vertical="center" wrapText="1" indent="1"/>
      <protection/>
    </xf>
    <xf numFmtId="0" fontId="4" fillId="0" borderId="130" xfId="66" applyFont="1" applyBorder="1" applyAlignment="1">
      <alignment horizontal="left" vertical="center" wrapText="1"/>
      <protection/>
    </xf>
    <xf numFmtId="0" fontId="4" fillId="0" borderId="71" xfId="66" applyFont="1" applyBorder="1" applyAlignment="1">
      <alignment horizontal="left" vertical="center" indent="1"/>
      <protection/>
    </xf>
    <xf numFmtId="9" fontId="4" fillId="0" borderId="13" xfId="66" applyNumberFormat="1" applyFont="1" applyBorder="1" applyAlignment="1">
      <alignment horizontal="right" vertical="center"/>
      <protection/>
    </xf>
    <xf numFmtId="3" fontId="4" fillId="0" borderId="14" xfId="66" applyNumberFormat="1" applyFont="1" applyBorder="1" applyAlignment="1" applyProtection="1">
      <alignment vertical="center"/>
      <protection locked="0"/>
    </xf>
    <xf numFmtId="49" fontId="4" fillId="0" borderId="71" xfId="66" applyNumberFormat="1" applyFont="1" applyBorder="1" applyAlignment="1">
      <alignment horizontal="left" vertical="center" indent="1"/>
      <protection/>
    </xf>
    <xf numFmtId="0" fontId="4" fillId="0" borderId="130" xfId="66" applyFont="1" applyBorder="1" applyAlignment="1">
      <alignment vertical="center" wrapText="1"/>
      <protection/>
    </xf>
    <xf numFmtId="0" fontId="4" fillId="36" borderId="130" xfId="66" applyFont="1" applyFill="1" applyBorder="1" applyAlignment="1">
      <alignment vertical="center" wrapText="1"/>
      <protection/>
    </xf>
    <xf numFmtId="0" fontId="4" fillId="36" borderId="71" xfId="66" applyFont="1" applyFill="1" applyBorder="1" applyAlignment="1">
      <alignment horizontal="left" vertical="center" indent="1"/>
      <protection/>
    </xf>
    <xf numFmtId="9" fontId="4" fillId="36" borderId="13" xfId="66" applyNumberFormat="1" applyFont="1" applyFill="1" applyBorder="1" applyAlignment="1">
      <alignment horizontal="right" vertical="center"/>
      <protection/>
    </xf>
    <xf numFmtId="3" fontId="20" fillId="36" borderId="14" xfId="66" applyNumberFormat="1" applyFont="1" applyFill="1" applyBorder="1" applyAlignment="1" applyProtection="1">
      <alignment vertical="center"/>
      <protection locked="0"/>
    </xf>
    <xf numFmtId="9" fontId="72" fillId="0" borderId="79" xfId="66" applyNumberFormat="1" applyFont="1" applyBorder="1" applyAlignment="1">
      <alignment horizontal="right" vertical="center"/>
      <protection/>
    </xf>
    <xf numFmtId="9" fontId="4" fillId="0" borderId="131" xfId="66" applyNumberFormat="1" applyFont="1" applyBorder="1" applyAlignment="1">
      <alignment horizontal="right"/>
      <protection/>
    </xf>
    <xf numFmtId="0" fontId="4" fillId="36" borderId="130" xfId="66" applyFont="1" applyFill="1" applyBorder="1" applyAlignment="1">
      <alignment horizontal="left" vertical="center" wrapText="1"/>
      <protection/>
    </xf>
    <xf numFmtId="9" fontId="72" fillId="0" borderId="131" xfId="66" applyNumberFormat="1" applyFont="1" applyBorder="1" applyAlignment="1">
      <alignment horizontal="right" vertical="center"/>
      <protection/>
    </xf>
    <xf numFmtId="3" fontId="4" fillId="36" borderId="14" xfId="66" applyNumberFormat="1" applyFont="1" applyFill="1" applyBorder="1" applyAlignment="1" applyProtection="1">
      <alignment vertical="center"/>
      <protection locked="0"/>
    </xf>
    <xf numFmtId="0" fontId="69" fillId="36" borderId="0" xfId="65" applyFont="1" applyFill="1" applyAlignment="1">
      <alignment vertical="center"/>
      <protection/>
    </xf>
    <xf numFmtId="9" fontId="72" fillId="0" borderId="132" xfId="66" applyNumberFormat="1" applyFont="1" applyBorder="1" applyAlignment="1">
      <alignment horizontal="right" vertical="center"/>
      <protection/>
    </xf>
    <xf numFmtId="0" fontId="4" fillId="37" borderId="130" xfId="66" applyFont="1" applyFill="1" applyBorder="1" applyAlignment="1">
      <alignment horizontal="left" vertical="center" wrapText="1"/>
      <protection/>
    </xf>
    <xf numFmtId="0" fontId="4" fillId="37" borderId="71" xfId="66" applyFont="1" applyFill="1" applyBorder="1" applyAlignment="1">
      <alignment horizontal="left" vertical="center" indent="1"/>
      <protection/>
    </xf>
    <xf numFmtId="9" fontId="4" fillId="37" borderId="13" xfId="66" applyNumberFormat="1" applyFont="1" applyFill="1" applyBorder="1" applyAlignment="1">
      <alignment horizontal="right" vertical="center"/>
      <protection/>
    </xf>
    <xf numFmtId="3" fontId="4" fillId="37" borderId="14" xfId="66" applyNumberFormat="1" applyFont="1" applyFill="1" applyBorder="1" applyAlignment="1" applyProtection="1">
      <alignment vertical="center"/>
      <protection locked="0"/>
    </xf>
    <xf numFmtId="0" fontId="20" fillId="35" borderId="133" xfId="66" applyFont="1" applyFill="1" applyBorder="1" applyAlignment="1">
      <alignment horizontal="left" vertical="center"/>
      <protection/>
    </xf>
    <xf numFmtId="0" fontId="20" fillId="35" borderId="90" xfId="66" applyFont="1" applyFill="1" applyBorder="1" applyAlignment="1">
      <alignment horizontal="center" vertical="center"/>
      <protection/>
    </xf>
    <xf numFmtId="9" fontId="20" fillId="35" borderId="48" xfId="66" applyNumberFormat="1" applyFont="1" applyFill="1" applyBorder="1" applyAlignment="1">
      <alignment horizontal="right" vertical="center"/>
      <protection/>
    </xf>
    <xf numFmtId="3" fontId="20" fillId="35" borderId="49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/>
      <protection/>
    </xf>
    <xf numFmtId="0" fontId="21" fillId="0" borderId="0" xfId="66" applyFont="1" applyFill="1" applyBorder="1" applyAlignment="1">
      <alignment vertical="center"/>
      <protection/>
    </xf>
    <xf numFmtId="0" fontId="21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26" fillId="0" borderId="0" xfId="66" applyFont="1" applyFill="1" applyAlignment="1">
      <alignment horizontal="right" vertical="center"/>
      <protection/>
    </xf>
    <xf numFmtId="0" fontId="4" fillId="0" borderId="134" xfId="66" applyFont="1" applyFill="1" applyBorder="1" applyAlignment="1">
      <alignment horizontal="center" vertical="center"/>
      <protection/>
    </xf>
    <xf numFmtId="0" fontId="4" fillId="0" borderId="135" xfId="66" applyFont="1" applyFill="1" applyBorder="1" applyAlignment="1">
      <alignment horizontal="center" vertical="center" wrapText="1"/>
      <protection/>
    </xf>
    <xf numFmtId="0" fontId="4" fillId="35" borderId="129" xfId="66" applyFont="1" applyFill="1" applyBorder="1" applyAlignment="1">
      <alignment vertical="center"/>
      <protection/>
    </xf>
    <xf numFmtId="0" fontId="20" fillId="35" borderId="89" xfId="66" applyFont="1" applyFill="1" applyBorder="1" applyAlignment="1">
      <alignment horizontal="left" vertical="center" indent="1"/>
      <protection/>
    </xf>
    <xf numFmtId="0" fontId="4" fillId="35" borderId="130" xfId="66" applyFont="1" applyFill="1" applyBorder="1" applyAlignment="1">
      <alignment vertical="center"/>
      <protection/>
    </xf>
    <xf numFmtId="0" fontId="20" fillId="35" borderId="71" xfId="66" applyFont="1" applyFill="1" applyBorder="1" applyAlignment="1">
      <alignment horizontal="left" vertical="center" indent="1"/>
      <protection/>
    </xf>
    <xf numFmtId="0" fontId="4" fillId="0" borderId="136" xfId="66" applyFont="1" applyFill="1" applyBorder="1" applyAlignment="1">
      <alignment horizontal="left" vertical="center" indent="1"/>
      <protection/>
    </xf>
    <xf numFmtId="0" fontId="4" fillId="0" borderId="72" xfId="66" applyFont="1" applyFill="1" applyBorder="1" applyAlignment="1">
      <alignment horizontal="left" vertical="center" indent="1"/>
      <protection/>
    </xf>
    <xf numFmtId="0" fontId="4" fillId="35" borderId="133" xfId="66" applyFont="1" applyFill="1" applyBorder="1" applyAlignment="1">
      <alignment vertical="center"/>
      <protection/>
    </xf>
    <xf numFmtId="0" fontId="13" fillId="35" borderId="90" xfId="66" applyFont="1" applyFill="1" applyBorder="1" applyAlignment="1">
      <alignment horizontal="left" vertical="center" indent="1"/>
      <protection/>
    </xf>
    <xf numFmtId="0" fontId="4" fillId="0" borderId="0" xfId="68" applyFont="1" applyBorder="1" applyAlignment="1" applyProtection="1">
      <alignment horizontal="left" vertical="center"/>
      <protection locked="0"/>
    </xf>
    <xf numFmtId="0" fontId="4" fillId="0" borderId="0" xfId="66" applyFont="1" applyAlignment="1" applyProtection="1">
      <alignment horizontal="right" vertical="center"/>
      <protection locked="0"/>
    </xf>
    <xf numFmtId="0" fontId="14" fillId="0" borderId="137" xfId="0" applyFont="1" applyBorder="1" applyAlignment="1" applyProtection="1">
      <alignment horizontal="center" vertical="center" wrapText="1"/>
      <protection/>
    </xf>
    <xf numFmtId="3" fontId="3" fillId="0" borderId="138" xfId="0" applyNumberFormat="1" applyFont="1" applyBorder="1" applyAlignment="1" applyProtection="1">
      <alignment horizontal="right" vertical="center" wrapText="1"/>
      <protection/>
    </xf>
    <xf numFmtId="3" fontId="3" fillId="0" borderId="139" xfId="0" applyNumberFormat="1" applyFont="1" applyBorder="1" applyAlignment="1" applyProtection="1">
      <alignment horizontal="right" vertical="center" wrapText="1"/>
      <protection locked="0"/>
    </xf>
    <xf numFmtId="3" fontId="3" fillId="0" borderId="101" xfId="0" applyNumberFormat="1" applyFont="1" applyBorder="1" applyAlignment="1" applyProtection="1">
      <alignment horizontal="right" vertical="center" wrapText="1"/>
      <protection locked="0"/>
    </xf>
    <xf numFmtId="3" fontId="3" fillId="35" borderId="101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140" xfId="0" applyNumberFormat="1" applyFont="1" applyFill="1" applyBorder="1" applyAlignment="1" applyProtection="1">
      <alignment horizontal="right" vertical="center" wrapText="1"/>
      <protection/>
    </xf>
    <xf numFmtId="3" fontId="11" fillId="35" borderId="141" xfId="0" applyNumberFormat="1" applyFont="1" applyFill="1" applyBorder="1" applyAlignment="1" applyProtection="1">
      <alignment horizontal="right" vertical="center" wrapText="1"/>
      <protection/>
    </xf>
    <xf numFmtId="3" fontId="3" fillId="36" borderId="142" xfId="0" applyNumberFormat="1" applyFont="1" applyFill="1" applyBorder="1" applyAlignment="1" applyProtection="1">
      <alignment horizontal="right" vertical="center" wrapText="1"/>
      <protection locked="0"/>
    </xf>
    <xf numFmtId="3" fontId="3" fillId="36" borderId="143" xfId="0" applyNumberFormat="1" applyFont="1" applyFill="1" applyBorder="1" applyAlignment="1" applyProtection="1">
      <alignment horizontal="right" vertical="center" wrapText="1"/>
      <protection locked="0"/>
    </xf>
    <xf numFmtId="3" fontId="3" fillId="36" borderId="138" xfId="0" applyNumberFormat="1" applyFont="1" applyFill="1" applyBorder="1" applyAlignment="1" applyProtection="1">
      <alignment horizontal="right" vertical="center" wrapText="1"/>
      <protection/>
    </xf>
    <xf numFmtId="3" fontId="3" fillId="36" borderId="76" xfId="0" applyNumberFormat="1" applyFont="1" applyFill="1" applyBorder="1" applyAlignment="1" applyProtection="1">
      <alignment horizontal="right" vertical="center" wrapText="1"/>
      <protection/>
    </xf>
    <xf numFmtId="3" fontId="11" fillId="36" borderId="144" xfId="0" applyNumberFormat="1" applyFont="1" applyFill="1" applyBorder="1" applyAlignment="1" applyProtection="1">
      <alignment horizontal="right" vertical="center" wrapText="1"/>
      <protection/>
    </xf>
    <xf numFmtId="3" fontId="11" fillId="36" borderId="145" xfId="0" applyNumberFormat="1" applyFont="1" applyFill="1" applyBorder="1" applyAlignment="1" applyProtection="1">
      <alignment horizontal="right" vertical="center" wrapText="1"/>
      <protection/>
    </xf>
    <xf numFmtId="3" fontId="11" fillId="35" borderId="146" xfId="0" applyNumberFormat="1" applyFont="1" applyFill="1" applyBorder="1" applyAlignment="1" applyProtection="1">
      <alignment horizontal="right" vertical="center" wrapText="1"/>
      <protection/>
    </xf>
    <xf numFmtId="3" fontId="11" fillId="35" borderId="147" xfId="0" applyNumberFormat="1" applyFont="1" applyFill="1" applyBorder="1" applyAlignment="1" applyProtection="1">
      <alignment horizontal="right" vertical="center" wrapText="1"/>
      <protection/>
    </xf>
    <xf numFmtId="3" fontId="3" fillId="36" borderId="124" xfId="0" applyNumberFormat="1" applyFont="1" applyFill="1" applyBorder="1" applyAlignment="1" applyProtection="1">
      <alignment horizontal="right" vertical="center" wrapText="1"/>
      <protection locked="0"/>
    </xf>
    <xf numFmtId="3" fontId="3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35" borderId="124" xfId="0" applyNumberFormat="1" applyFont="1" applyFill="1" applyBorder="1" applyAlignment="1" applyProtection="1">
      <alignment horizontal="right" vertical="center" wrapText="1"/>
      <protection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  <xf numFmtId="9" fontId="20" fillId="35" borderId="148" xfId="66" applyNumberFormat="1" applyFont="1" applyFill="1" applyBorder="1" applyAlignment="1" applyProtection="1">
      <alignment horizontal="center" vertical="center"/>
      <protection/>
    </xf>
    <xf numFmtId="3" fontId="20" fillId="35" borderId="149" xfId="66" applyNumberFormat="1" applyFont="1" applyFill="1" applyBorder="1" applyAlignment="1" applyProtection="1">
      <alignment vertical="center"/>
      <protection/>
    </xf>
    <xf numFmtId="175" fontId="20" fillId="35" borderId="98" xfId="66" applyNumberFormat="1" applyFont="1" applyFill="1" applyBorder="1" applyAlignment="1" applyProtection="1">
      <alignment vertical="center"/>
      <protection/>
    </xf>
    <xf numFmtId="3" fontId="21" fillId="35" borderId="50" xfId="66" applyNumberFormat="1" applyFont="1" applyFill="1" applyBorder="1" applyAlignment="1" applyProtection="1">
      <alignment horizontal="right" vertical="center"/>
      <protection/>
    </xf>
    <xf numFmtId="3" fontId="4" fillId="35" borderId="16" xfId="66" applyNumberFormat="1" applyFont="1" applyFill="1" applyBorder="1" applyAlignment="1" applyProtection="1">
      <alignment horizontal="right" vertical="center"/>
      <protection/>
    </xf>
    <xf numFmtId="3" fontId="4" fillId="0" borderId="116" xfId="0" applyNumberFormat="1" applyFont="1" applyBorder="1" applyAlignment="1" applyProtection="1">
      <alignment horizontal="right" vertical="center" wrapText="1"/>
      <protection locked="0"/>
    </xf>
    <xf numFmtId="0" fontId="4" fillId="0" borderId="150" xfId="66" applyFont="1" applyFill="1" applyBorder="1" applyAlignment="1">
      <alignment vertical="center"/>
      <protection/>
    </xf>
    <xf numFmtId="3" fontId="21" fillId="35" borderId="54" xfId="66" applyNumberFormat="1" applyFont="1" applyFill="1" applyBorder="1" applyAlignment="1" applyProtection="1">
      <alignment vertical="center"/>
      <protection/>
    </xf>
    <xf numFmtId="3" fontId="4" fillId="35" borderId="55" xfId="66" applyNumberFormat="1" applyFont="1" applyFill="1" applyBorder="1" applyAlignment="1" applyProtection="1">
      <alignment vertical="center"/>
      <protection/>
    </xf>
    <xf numFmtId="3" fontId="21" fillId="35" borderId="62" xfId="66" applyNumberFormat="1" applyFont="1" applyFill="1" applyBorder="1" applyAlignment="1" applyProtection="1">
      <alignment vertical="center"/>
      <protection/>
    </xf>
    <xf numFmtId="0" fontId="4" fillId="0" borderId="151" xfId="66" applyFont="1" applyFill="1" applyBorder="1" applyAlignment="1" applyProtection="1">
      <alignment vertical="center"/>
      <protection/>
    </xf>
    <xf numFmtId="3" fontId="4" fillId="0" borderId="55" xfId="66" applyNumberFormat="1" applyFont="1" applyFill="1" applyBorder="1" applyAlignment="1" applyProtection="1">
      <alignment vertical="center"/>
      <protection/>
    </xf>
    <xf numFmtId="3" fontId="4" fillId="0" borderId="55" xfId="66" applyNumberFormat="1" applyFont="1" applyFill="1" applyBorder="1" applyAlignment="1" applyProtection="1">
      <alignment horizontal="center" vertical="center"/>
      <protection/>
    </xf>
    <xf numFmtId="3" fontId="21" fillId="35" borderId="67" xfId="66" applyNumberFormat="1" applyFont="1" applyFill="1" applyBorder="1" applyAlignment="1" applyProtection="1">
      <alignment horizontal="right" vertical="center"/>
      <protection/>
    </xf>
    <xf numFmtId="3" fontId="4" fillId="0" borderId="16" xfId="66" applyNumberFormat="1" applyFont="1" applyFill="1" applyBorder="1" applyAlignment="1" applyProtection="1">
      <alignment horizontal="right" vertical="center"/>
      <protection locked="0"/>
    </xf>
    <xf numFmtId="0" fontId="4" fillId="35" borderId="55" xfId="66" applyFont="1" applyFill="1" applyBorder="1" applyAlignment="1" applyProtection="1">
      <alignment vertical="center"/>
      <protection/>
    </xf>
    <xf numFmtId="3" fontId="4" fillId="35" borderId="16" xfId="66" applyNumberFormat="1" applyFont="1" applyFill="1" applyBorder="1" applyAlignment="1" applyProtection="1">
      <alignment horizontal="right" vertical="center"/>
      <protection locked="0"/>
    </xf>
    <xf numFmtId="0" fontId="69" fillId="0" borderId="152" xfId="65" applyFont="1" applyBorder="1" applyAlignment="1">
      <alignment vertical="center"/>
      <protection/>
    </xf>
    <xf numFmtId="9" fontId="4" fillId="37" borderId="13" xfId="66" applyNumberFormat="1" applyFont="1" applyFill="1" applyBorder="1" applyAlignment="1">
      <alignment horizontal="right" vertical="center" wrapText="1"/>
      <protection/>
    </xf>
    <xf numFmtId="0" fontId="69" fillId="0" borderId="153" xfId="65" applyFont="1" applyBorder="1" applyAlignment="1">
      <alignment vertical="center" wrapText="1"/>
      <protection/>
    </xf>
    <xf numFmtId="175" fontId="4" fillId="0" borderId="11" xfId="66" applyNumberFormat="1" applyFont="1" applyBorder="1" applyAlignment="1" applyProtection="1">
      <alignment horizontal="right" vertical="center"/>
      <protection/>
    </xf>
    <xf numFmtId="175" fontId="4" fillId="0" borderId="11" xfId="66" applyNumberFormat="1" applyFont="1" applyBorder="1" applyAlignment="1" applyProtection="1">
      <alignment vertical="center"/>
      <protection/>
    </xf>
    <xf numFmtId="175" fontId="4" fillId="0" borderId="92" xfId="66" applyNumberFormat="1" applyFont="1" applyBorder="1" applyAlignment="1" applyProtection="1">
      <alignment vertical="center"/>
      <protection/>
    </xf>
    <xf numFmtId="175" fontId="4" fillId="0" borderId="14" xfId="66" applyNumberFormat="1" applyFont="1" applyBorder="1" applyAlignment="1" applyProtection="1">
      <alignment horizontal="right" vertical="center"/>
      <protection/>
    </xf>
    <xf numFmtId="175" fontId="20" fillId="35" borderId="152" xfId="66" applyNumberFormat="1" applyFont="1" applyFill="1" applyBorder="1" applyAlignment="1" applyProtection="1">
      <alignment horizontal="right" vertical="center"/>
      <protection/>
    </xf>
    <xf numFmtId="4" fontId="4" fillId="35" borderId="52" xfId="0" applyNumberFormat="1" applyFont="1" applyFill="1" applyBorder="1" applyAlignment="1" applyProtection="1">
      <alignment horizontal="right" vertical="center" wrapText="1"/>
      <protection/>
    </xf>
    <xf numFmtId="4" fontId="4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63" applyAlignment="1">
      <alignment horizontal="left" vertical="center"/>
      <protection/>
    </xf>
    <xf numFmtId="0" fontId="6" fillId="0" borderId="154" xfId="63" applyFont="1" applyBorder="1" applyAlignment="1">
      <alignment horizontal="center" vertical="top"/>
      <protection/>
    </xf>
    <xf numFmtId="0" fontId="6" fillId="0" borderId="108" xfId="63" applyFont="1" applyBorder="1" applyAlignment="1">
      <alignment horizontal="center" vertical="top"/>
      <protection/>
    </xf>
    <xf numFmtId="0" fontId="0" fillId="38" borderId="124" xfId="63" applyFill="1" applyBorder="1" applyAlignment="1">
      <alignment horizontal="center" vertical="center"/>
      <protection/>
    </xf>
    <xf numFmtId="0" fontId="0" fillId="38" borderId="80" xfId="63" applyFill="1" applyBorder="1" applyAlignment="1">
      <alignment horizontal="center" vertical="center"/>
      <protection/>
    </xf>
    <xf numFmtId="0" fontId="0" fillId="38" borderId="123" xfId="63" applyFill="1" applyBorder="1" applyAlignment="1">
      <alignment horizontal="center" vertical="center"/>
      <protection/>
    </xf>
    <xf numFmtId="0" fontId="0" fillId="0" borderId="37" xfId="63" applyBorder="1" applyAlignment="1" applyProtection="1">
      <alignment horizontal="left" vertical="center"/>
      <protection locked="0"/>
    </xf>
    <xf numFmtId="0" fontId="0" fillId="0" borderId="80" xfId="63" applyBorder="1" applyAlignment="1" applyProtection="1">
      <alignment horizontal="left" vertical="center"/>
      <protection locked="0"/>
    </xf>
    <xf numFmtId="0" fontId="0" fillId="0" borderId="123" xfId="63" applyBorder="1" applyAlignment="1" applyProtection="1">
      <alignment horizontal="left" vertical="center"/>
      <protection locked="0"/>
    </xf>
    <xf numFmtId="0" fontId="0" fillId="0" borderId="37" xfId="63" applyFont="1" applyBorder="1" applyAlignment="1" applyProtection="1">
      <alignment horizontal="left" vertical="center"/>
      <protection locked="0"/>
    </xf>
    <xf numFmtId="0" fontId="61" fillId="0" borderId="0" xfId="57" applyAlignment="1">
      <alignment horizontal="left" vertical="center"/>
    </xf>
    <xf numFmtId="0" fontId="0" fillId="0" borderId="155" xfId="63" applyFont="1" applyBorder="1" applyAlignment="1" applyProtection="1">
      <alignment horizontal="left" vertical="center"/>
      <protection locked="0"/>
    </xf>
    <xf numFmtId="0" fontId="0" fillId="0" borderId="156" xfId="63" applyBorder="1" applyAlignment="1" applyProtection="1">
      <alignment horizontal="left" vertical="center"/>
      <protection locked="0"/>
    </xf>
    <xf numFmtId="0" fontId="0" fillId="0" borderId="157" xfId="63" applyBorder="1" applyAlignment="1" applyProtection="1">
      <alignment horizontal="left" vertical="center"/>
      <protection locked="0"/>
    </xf>
    <xf numFmtId="0" fontId="9" fillId="0" borderId="1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3" fontId="0" fillId="0" borderId="80" xfId="63" applyNumberFormat="1" applyBorder="1" applyAlignment="1" applyProtection="1">
      <alignment horizontal="left" vertical="center"/>
      <protection locked="0"/>
    </xf>
    <xf numFmtId="173" fontId="0" fillId="0" borderId="123" xfId="63" applyNumberForma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61" fillId="0" borderId="0" xfId="57" applyAlignment="1">
      <alignment horizontal="center" vertical="center"/>
    </xf>
    <xf numFmtId="0" fontId="0" fillId="0" borderId="158" xfId="63" applyBorder="1" applyAlignment="1" applyProtection="1">
      <alignment horizontal="left" vertical="center"/>
      <protection locked="0"/>
    </xf>
    <xf numFmtId="0" fontId="3" fillId="0" borderId="130" xfId="0" applyFont="1" applyFill="1" applyBorder="1" applyAlignment="1" applyProtection="1">
      <alignment horizontal="left" vertical="center"/>
      <protection/>
    </xf>
    <xf numFmtId="0" fontId="3" fillId="0" borderId="159" xfId="0" applyFont="1" applyFill="1" applyBorder="1" applyAlignment="1" applyProtection="1">
      <alignment horizontal="left" vertical="center"/>
      <protection/>
    </xf>
    <xf numFmtId="0" fontId="3" fillId="0" borderId="130" xfId="0" applyFont="1" applyBorder="1" applyAlignment="1" applyProtection="1">
      <alignment horizontal="left" vertical="center"/>
      <protection/>
    </xf>
    <xf numFmtId="0" fontId="3" fillId="0" borderId="159" xfId="0" applyFont="1" applyBorder="1" applyAlignment="1" applyProtection="1">
      <alignment horizontal="left" vertical="center"/>
      <protection/>
    </xf>
    <xf numFmtId="0" fontId="14" fillId="0" borderId="160" xfId="0" applyFont="1" applyBorder="1" applyAlignment="1" applyProtection="1">
      <alignment horizontal="center" vertical="center" wrapText="1"/>
      <protection locked="0"/>
    </xf>
    <xf numFmtId="0" fontId="14" fillId="0" borderId="132" xfId="0" applyFont="1" applyBorder="1" applyAlignment="1" applyProtection="1">
      <alignment horizontal="center" vertical="center" wrapText="1"/>
      <protection locked="0"/>
    </xf>
    <xf numFmtId="0" fontId="3" fillId="0" borderId="161" xfId="0" applyFont="1" applyBorder="1" applyAlignment="1" applyProtection="1">
      <alignment horizontal="left" vertical="center"/>
      <protection/>
    </xf>
    <xf numFmtId="0" fontId="3" fillId="0" borderId="162" xfId="0" applyFont="1" applyBorder="1" applyAlignment="1" applyProtection="1">
      <alignment horizontal="left" vertical="center"/>
      <protection/>
    </xf>
    <xf numFmtId="0" fontId="11" fillId="0" borderId="163" xfId="0" applyFont="1" applyFill="1" applyBorder="1" applyAlignment="1" applyProtection="1">
      <alignment horizontal="left" vertical="center"/>
      <protection/>
    </xf>
    <xf numFmtId="0" fontId="11" fillId="0" borderId="164" xfId="0" applyFont="1" applyFill="1" applyBorder="1" applyAlignment="1" applyProtection="1">
      <alignment horizontal="left" vertical="center"/>
      <protection/>
    </xf>
    <xf numFmtId="0" fontId="14" fillId="0" borderId="165" xfId="0" applyFont="1" applyBorder="1" applyAlignment="1" applyProtection="1">
      <alignment horizontal="center" vertical="center" wrapText="1"/>
      <protection/>
    </xf>
    <xf numFmtId="0" fontId="14" fillId="0" borderId="99" xfId="0" applyFont="1" applyBorder="1" applyAlignment="1" applyProtection="1">
      <alignment horizontal="center" vertical="center" wrapText="1"/>
      <protection/>
    </xf>
    <xf numFmtId="0" fontId="4" fillId="0" borderId="163" xfId="0" applyFont="1" applyBorder="1" applyAlignment="1" applyProtection="1">
      <alignment horizontal="left"/>
      <protection locked="0"/>
    </xf>
    <xf numFmtId="0" fontId="4" fillId="0" borderId="164" xfId="0" applyFont="1" applyBorder="1" applyAlignment="1" applyProtection="1">
      <alignment horizontal="left"/>
      <protection locked="0"/>
    </xf>
    <xf numFmtId="0" fontId="14" fillId="0" borderId="107" xfId="0" applyFont="1" applyBorder="1" applyAlignment="1" applyProtection="1">
      <alignment horizontal="center" vertical="center" wrapText="1"/>
      <protection locked="0"/>
    </xf>
    <xf numFmtId="0" fontId="14" fillId="0" borderId="98" xfId="0" applyFont="1" applyBorder="1" applyAlignment="1" applyProtection="1">
      <alignment horizontal="center" vertical="center" wrapText="1"/>
      <protection locked="0"/>
    </xf>
    <xf numFmtId="0" fontId="4" fillId="39" borderId="166" xfId="0" applyFont="1" applyFill="1" applyBorder="1" applyAlignment="1" applyProtection="1">
      <alignment horizontal="center"/>
      <protection locked="0"/>
    </xf>
    <xf numFmtId="0" fontId="4" fillId="39" borderId="167" xfId="0" applyFont="1" applyFill="1" applyBorder="1" applyAlignment="1" applyProtection="1">
      <alignment horizontal="center"/>
      <protection locked="0"/>
    </xf>
    <xf numFmtId="0" fontId="4" fillId="39" borderId="168" xfId="0" applyFont="1" applyFill="1" applyBorder="1" applyAlignment="1" applyProtection="1">
      <alignment horizontal="center"/>
      <protection locked="0"/>
    </xf>
    <xf numFmtId="0" fontId="4" fillId="39" borderId="121" xfId="0" applyFont="1" applyFill="1" applyBorder="1" applyAlignment="1" applyProtection="1">
      <alignment horizontal="center"/>
      <protection locked="0"/>
    </xf>
    <xf numFmtId="0" fontId="4" fillId="39" borderId="0" xfId="0" applyFont="1" applyFill="1" applyBorder="1" applyAlignment="1" applyProtection="1">
      <alignment horizontal="center"/>
      <protection locked="0"/>
    </xf>
    <xf numFmtId="0" fontId="4" fillId="39" borderId="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169" xfId="0" applyFont="1" applyBorder="1" applyAlignment="1" applyProtection="1">
      <alignment horizontal="left" vertical="center"/>
      <protection/>
    </xf>
    <xf numFmtId="0" fontId="11" fillId="0" borderId="170" xfId="0" applyFont="1" applyBorder="1" applyAlignment="1" applyProtection="1">
      <alignment horizontal="left" vertical="center"/>
      <protection/>
    </xf>
    <xf numFmtId="0" fontId="3" fillId="0" borderId="130" xfId="0" applyFont="1" applyFill="1" applyBorder="1" applyAlignment="1" applyProtection="1">
      <alignment horizontal="left" vertical="center" wrapText="1"/>
      <protection/>
    </xf>
    <xf numFmtId="0" fontId="3" fillId="0" borderId="159" xfId="0" applyFont="1" applyFill="1" applyBorder="1" applyAlignment="1" applyProtection="1">
      <alignment horizontal="left" vertical="center" wrapText="1"/>
      <protection/>
    </xf>
    <xf numFmtId="0" fontId="11" fillId="0" borderId="169" xfId="0" applyFont="1" applyFill="1" applyBorder="1" applyAlignment="1" applyProtection="1">
      <alignment horizontal="left" vertical="center"/>
      <protection/>
    </xf>
    <xf numFmtId="0" fontId="11" fillId="0" borderId="170" xfId="0" applyFont="1" applyFill="1" applyBorder="1" applyAlignment="1" applyProtection="1">
      <alignment horizontal="left" vertical="center"/>
      <protection/>
    </xf>
    <xf numFmtId="0" fontId="14" fillId="0" borderId="171" xfId="0" applyFont="1" applyBorder="1" applyAlignment="1" applyProtection="1">
      <alignment horizontal="center" vertical="center" wrapText="1"/>
      <protection/>
    </xf>
    <xf numFmtId="0" fontId="14" fillId="0" borderId="97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3" fillId="40" borderId="166" xfId="0" applyFont="1" applyFill="1" applyBorder="1" applyAlignment="1" applyProtection="1">
      <alignment horizontal="center"/>
      <protection/>
    </xf>
    <xf numFmtId="0" fontId="3" fillId="40" borderId="167" xfId="0" applyFont="1" applyFill="1" applyBorder="1" applyAlignment="1" applyProtection="1">
      <alignment horizontal="center"/>
      <protection/>
    </xf>
    <xf numFmtId="0" fontId="3" fillId="40" borderId="168" xfId="0" applyFont="1" applyFill="1" applyBorder="1" applyAlignment="1" applyProtection="1">
      <alignment horizontal="center"/>
      <protection/>
    </xf>
    <xf numFmtId="0" fontId="3" fillId="40" borderId="121" xfId="0" applyFont="1" applyFill="1" applyBorder="1" applyAlignment="1" applyProtection="1">
      <alignment horizontal="center"/>
      <protection/>
    </xf>
    <xf numFmtId="0" fontId="3" fillId="40" borderId="0" xfId="0" applyFont="1" applyFill="1" applyBorder="1" applyAlignment="1" applyProtection="1">
      <alignment horizontal="center"/>
      <protection/>
    </xf>
    <xf numFmtId="0" fontId="3" fillId="40" borderId="9" xfId="0" applyFont="1" applyFill="1" applyBorder="1" applyAlignment="1" applyProtection="1">
      <alignment horizontal="center"/>
      <protection/>
    </xf>
    <xf numFmtId="0" fontId="4" fillId="0" borderId="160" xfId="0" applyFont="1" applyBorder="1" applyAlignment="1" applyProtection="1">
      <alignment horizontal="center" vertical="center" wrapText="1"/>
      <protection/>
    </xf>
    <xf numFmtId="0" fontId="4" fillId="0" borderId="172" xfId="0" applyFont="1" applyBorder="1" applyAlignment="1" applyProtection="1">
      <alignment horizontal="center" vertical="center" wrapText="1"/>
      <protection/>
    </xf>
    <xf numFmtId="0" fontId="4" fillId="0" borderId="107" xfId="0" applyFont="1" applyBorder="1" applyAlignment="1" applyProtection="1">
      <alignment horizontal="center" vertical="center" wrapText="1"/>
      <protection/>
    </xf>
    <xf numFmtId="0" fontId="4" fillId="0" borderId="173" xfId="0" applyFont="1" applyBorder="1" applyAlignment="1" applyProtection="1">
      <alignment horizontal="center" vertical="center" wrapText="1"/>
      <protection/>
    </xf>
    <xf numFmtId="0" fontId="4" fillId="0" borderId="174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175" xfId="0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 applyProtection="1">
      <alignment horizontal="left" vertical="center" wrapText="1"/>
      <protection/>
    </xf>
    <xf numFmtId="0" fontId="4" fillId="0" borderId="118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176" xfId="0" applyFont="1" applyBorder="1" applyAlignment="1" applyProtection="1">
      <alignment horizontal="left" vertical="center" wrapText="1"/>
      <protection/>
    </xf>
    <xf numFmtId="0" fontId="4" fillId="0" borderId="118" xfId="0" applyFont="1" applyBorder="1" applyAlignment="1" applyProtection="1">
      <alignment horizontal="left" vertical="center" wrapText="1"/>
      <protection/>
    </xf>
    <xf numFmtId="0" fontId="4" fillId="0" borderId="130" xfId="0" applyFont="1" applyBorder="1" applyAlignment="1" applyProtection="1">
      <alignment horizontal="left" vertical="center"/>
      <protection/>
    </xf>
    <xf numFmtId="0" fontId="4" fillId="0" borderId="159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4" fillId="0" borderId="118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163" xfId="0" applyFont="1" applyBorder="1" applyAlignment="1" applyProtection="1">
      <alignment horizontal="left"/>
      <protection/>
    </xf>
    <xf numFmtId="0" fontId="4" fillId="0" borderId="177" xfId="0" applyFont="1" applyBorder="1" applyAlignment="1" applyProtection="1">
      <alignment horizontal="left"/>
      <protection/>
    </xf>
    <xf numFmtId="0" fontId="4" fillId="0" borderId="178" xfId="0" applyFont="1" applyBorder="1" applyAlignment="1" applyProtection="1">
      <alignment horizontal="center" vertical="center" wrapText="1"/>
      <protection/>
    </xf>
    <xf numFmtId="0" fontId="4" fillId="0" borderId="179" xfId="0" applyFont="1" applyBorder="1" applyAlignment="1" applyProtection="1">
      <alignment horizontal="center" vertical="center" wrapText="1"/>
      <protection/>
    </xf>
    <xf numFmtId="0" fontId="4" fillId="39" borderId="166" xfId="0" applyFont="1" applyFill="1" applyBorder="1" applyAlignment="1" applyProtection="1">
      <alignment horizontal="center"/>
      <protection/>
    </xf>
    <xf numFmtId="0" fontId="4" fillId="39" borderId="167" xfId="0" applyFont="1" applyFill="1" applyBorder="1" applyAlignment="1" applyProtection="1">
      <alignment horizontal="center"/>
      <protection/>
    </xf>
    <xf numFmtId="0" fontId="4" fillId="39" borderId="180" xfId="0" applyFont="1" applyFill="1" applyBorder="1" applyAlignment="1" applyProtection="1">
      <alignment horizontal="center"/>
      <protection/>
    </xf>
    <xf numFmtId="0" fontId="4" fillId="39" borderId="181" xfId="0" applyFont="1" applyFill="1" applyBorder="1" applyAlignment="1" applyProtection="1">
      <alignment horizontal="center"/>
      <protection/>
    </xf>
    <xf numFmtId="0" fontId="4" fillId="0" borderId="120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4" fillId="39" borderId="168" xfId="0" applyFont="1" applyFill="1" applyBorder="1" applyAlignment="1" applyProtection="1">
      <alignment horizontal="center"/>
      <protection/>
    </xf>
    <xf numFmtId="0" fontId="4" fillId="39" borderId="182" xfId="0" applyFont="1" applyFill="1" applyBorder="1" applyAlignment="1" applyProtection="1">
      <alignment horizontal="center"/>
      <protection/>
    </xf>
    <xf numFmtId="0" fontId="4" fillId="0" borderId="167" xfId="0" applyFont="1" applyBorder="1" applyAlignment="1" applyProtection="1">
      <alignment horizontal="center" vertical="center" wrapText="1"/>
      <protection/>
    </xf>
    <xf numFmtId="0" fontId="4" fillId="0" borderId="175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3" fillId="39" borderId="117" xfId="0" applyFont="1" applyFill="1" applyBorder="1" applyAlignment="1" applyProtection="1">
      <alignment horizontal="center" vertical="center" wrapText="1"/>
      <protection/>
    </xf>
    <xf numFmtId="0" fontId="3" fillId="39" borderId="126" xfId="0" applyFont="1" applyFill="1" applyBorder="1" applyAlignment="1" applyProtection="1">
      <alignment horizontal="center" vertical="center" wrapText="1"/>
      <protection/>
    </xf>
    <xf numFmtId="0" fontId="3" fillId="39" borderId="99" xfId="0" applyFont="1" applyFill="1" applyBorder="1" applyAlignment="1" applyProtection="1">
      <alignment horizontal="center" vertical="center" wrapText="1"/>
      <protection/>
    </xf>
    <xf numFmtId="0" fontId="3" fillId="39" borderId="119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 wrapText="1"/>
      <protection/>
    </xf>
    <xf numFmtId="0" fontId="3" fillId="39" borderId="39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83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19" xfId="0" applyFont="1" applyBorder="1" applyAlignment="1" applyProtection="1">
      <alignment horizontal="left"/>
      <protection/>
    </xf>
    <xf numFmtId="0" fontId="4" fillId="0" borderId="39" xfId="0" applyFont="1" applyBorder="1" applyAlignment="1" applyProtection="1">
      <alignment horizontal="left"/>
      <protection/>
    </xf>
    <xf numFmtId="0" fontId="4" fillId="0" borderId="120" xfId="0" applyFont="1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184" xfId="0" applyFont="1" applyBorder="1" applyAlignment="1" applyProtection="1">
      <alignment horizontal="left" vertical="top" wrapText="1"/>
      <protection/>
    </xf>
    <xf numFmtId="0" fontId="4" fillId="0" borderId="185" xfId="0" applyFont="1" applyBorder="1" applyAlignment="1" applyProtection="1">
      <alignment horizontal="left" vertical="top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69" fillId="0" borderId="0" xfId="61" applyFont="1" applyAlignment="1" applyProtection="1">
      <alignment horizontal="left" vertical="center" wrapText="1"/>
      <protection/>
    </xf>
    <xf numFmtId="0" fontId="61" fillId="0" borderId="0" xfId="57" applyAlignment="1" applyProtection="1">
      <alignment horizontal="left" vertical="center" wrapText="1"/>
      <protection/>
    </xf>
    <xf numFmtId="0" fontId="50" fillId="0" borderId="0" xfId="61" applyFont="1" applyAlignment="1" applyProtection="1">
      <alignment horizontal="center" vertical="center" wrapText="1"/>
      <protection/>
    </xf>
    <xf numFmtId="0" fontId="69" fillId="39" borderId="166" xfId="61" applyFont="1" applyFill="1" applyBorder="1" applyAlignment="1" applyProtection="1">
      <alignment horizontal="center" vertical="center" wrapText="1"/>
      <protection/>
    </xf>
    <xf numFmtId="0" fontId="69" fillId="39" borderId="121" xfId="61" applyFont="1" applyFill="1" applyBorder="1" applyAlignment="1" applyProtection="1">
      <alignment horizontal="center" vertical="center" wrapText="1"/>
      <protection/>
    </xf>
    <xf numFmtId="0" fontId="69" fillId="39" borderId="129" xfId="61" applyFont="1" applyFill="1" applyBorder="1" applyAlignment="1" applyProtection="1">
      <alignment horizontal="center" vertical="center" wrapText="1"/>
      <protection/>
    </xf>
    <xf numFmtId="0" fontId="69" fillId="41" borderId="186" xfId="61" applyFont="1" applyFill="1" applyBorder="1" applyAlignment="1" applyProtection="1">
      <alignment horizontal="center" vertical="center" wrapText="1"/>
      <protection/>
    </xf>
    <xf numFmtId="0" fontId="69" fillId="41" borderId="122" xfId="61" applyFont="1" applyFill="1" applyBorder="1" applyAlignment="1" applyProtection="1">
      <alignment horizontal="center" vertical="center" wrapText="1"/>
      <protection/>
    </xf>
    <xf numFmtId="0" fontId="69" fillId="41" borderId="148" xfId="61" applyFont="1" applyFill="1" applyBorder="1" applyAlignment="1" applyProtection="1">
      <alignment horizontal="center" vertical="center" wrapText="1"/>
      <protection/>
    </xf>
    <xf numFmtId="0" fontId="4" fillId="0" borderId="187" xfId="66" applyFont="1" applyBorder="1" applyAlignment="1">
      <alignment horizontal="center" vertical="center" wrapText="1"/>
      <protection/>
    </xf>
    <xf numFmtId="0" fontId="4" fillId="0" borderId="73" xfId="66" applyFont="1" applyBorder="1" applyAlignment="1">
      <alignment horizontal="center" vertical="center" wrapText="1"/>
      <protection/>
    </xf>
    <xf numFmtId="175" fontId="69" fillId="0" borderId="188" xfId="65" applyNumberFormat="1" applyFont="1" applyBorder="1" applyAlignment="1">
      <alignment horizontal="center" vertical="center"/>
      <protection/>
    </xf>
    <xf numFmtId="0" fontId="69" fillId="0" borderId="189" xfId="65" applyFont="1" applyBorder="1" applyAlignment="1">
      <alignment horizontal="center" vertical="center"/>
      <protection/>
    </xf>
    <xf numFmtId="0" fontId="25" fillId="0" borderId="167" xfId="66" applyFont="1" applyFill="1" applyBorder="1" applyAlignment="1">
      <alignment vertical="center" wrapText="1"/>
      <protection/>
    </xf>
    <xf numFmtId="0" fontId="25" fillId="0" borderId="0" xfId="66" applyFont="1" applyFill="1" applyBorder="1" applyAlignment="1">
      <alignment horizontal="left" vertical="top" wrapText="1"/>
      <protection/>
    </xf>
    <xf numFmtId="2" fontId="22" fillId="0" borderId="0" xfId="66" applyNumberFormat="1" applyFont="1" applyAlignment="1" applyProtection="1">
      <alignment horizontal="center" vertical="center"/>
      <protection locked="0"/>
    </xf>
    <xf numFmtId="0" fontId="23" fillId="39" borderId="190" xfId="66" applyFont="1" applyFill="1" applyBorder="1" applyAlignment="1">
      <alignment horizontal="center" vertical="center" wrapText="1"/>
      <protection/>
    </xf>
    <xf numFmtId="0" fontId="23" fillId="39" borderId="169" xfId="66" applyFont="1" applyFill="1" applyBorder="1" applyAlignment="1">
      <alignment horizontal="center" vertical="center" wrapText="1"/>
      <protection/>
    </xf>
    <xf numFmtId="0" fontId="69" fillId="0" borderId="191" xfId="65" applyFont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_Kvartalna izvjesca-prazno_20_08_2008" xfId="66"/>
    <cellStyle name="Note" xfId="67"/>
    <cellStyle name="Obično_ik" xfId="68"/>
    <cellStyle name="Output" xfId="69"/>
    <cellStyle name="Percent" xfId="70"/>
    <cellStyle name="Style 1" xfId="71"/>
    <cellStyle name="Style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a.Gjuroska\Local%20Settings\Temporary%20Internet%20Files\Content.Outlook\TFGD6J9B\HANFA_obraz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LINZB~1\LOCALS~1\Temp\Kvartalno%20izvjesce_Osig_30_09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  <sheetName val="FI ZO"/>
      <sheetName val="FI NO"/>
      <sheetName val="IUMP"/>
      <sheetName val="obrazlozenja"/>
    </sheetNames>
    <sheetDataSet>
      <sheetData sheetId="0">
        <row r="5">
          <cell r="B5" t="str">
            <v>naziv društva </v>
          </cell>
          <cell r="E5" t="str">
            <v>20.3.2010.</v>
          </cell>
        </row>
        <row r="7">
          <cell r="B7" t="str">
            <v>31.12.2009.</v>
          </cell>
          <cell r="E7" t="str">
            <v>01.01.2009.- 31.12.2009.</v>
          </cell>
        </row>
        <row r="9">
          <cell r="B9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</sheetNames>
    <sheetDataSet>
      <sheetData sheetId="0">
        <row r="5">
          <cell r="L5" t="str">
            <v>30.09.2009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showGridLines="0" tabSelected="1" zoomScalePageLayoutView="0" workbookViewId="0" topLeftCell="A1">
      <selection activeCell="AC17" sqref="AC17"/>
    </sheetView>
  </sheetViews>
  <sheetFormatPr defaultColWidth="22.140625" defaultRowHeight="12.75"/>
  <cols>
    <col min="1" max="1" width="9.140625" style="187" customWidth="1"/>
    <col min="2" max="2" width="6.28125" style="187" customWidth="1"/>
    <col min="3" max="3" width="16.7109375" style="187" customWidth="1"/>
    <col min="4" max="6" width="9.140625" style="187" customWidth="1"/>
    <col min="7" max="7" width="5.57421875" style="187" customWidth="1"/>
    <col min="8" max="8" width="5.140625" style="187" customWidth="1"/>
    <col min="9" max="9" width="9.140625" style="187" customWidth="1"/>
    <col min="10" max="10" width="5.8515625" style="187" customWidth="1"/>
    <col min="11" max="12" width="9.140625" style="187" customWidth="1"/>
    <col min="13" max="20" width="9.140625" style="190" customWidth="1"/>
    <col min="21" max="252" width="9.140625" style="187" customWidth="1"/>
    <col min="253" max="253" width="12.421875" style="187" customWidth="1"/>
    <col min="254" max="254" width="23.421875" style="187" customWidth="1"/>
    <col min="255" max="255" width="21.28125" style="187" customWidth="1"/>
    <col min="256" max="16384" width="22.140625" style="187" customWidth="1"/>
  </cols>
  <sheetData>
    <row r="1" spans="1:253" ht="19.5" customHeight="1" thickTop="1">
      <c r="A1" s="363"/>
      <c r="B1" s="364"/>
      <c r="C1" s="364"/>
      <c r="D1" s="364"/>
      <c r="E1" s="364"/>
      <c r="F1" s="364"/>
      <c r="G1" s="364"/>
      <c r="H1" s="364"/>
      <c r="I1" s="364"/>
      <c r="J1" s="219"/>
      <c r="K1" s="220"/>
      <c r="L1" s="204"/>
      <c r="M1" s="75"/>
      <c r="N1" s="75"/>
      <c r="O1" s="75"/>
      <c r="P1" s="75"/>
      <c r="Q1" s="75"/>
      <c r="R1" s="75"/>
      <c r="S1" s="75"/>
      <c r="T1" s="75"/>
      <c r="U1" s="204"/>
      <c r="IS1" s="188"/>
    </row>
    <row r="2" spans="1:253" ht="19.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3"/>
      <c r="M2" s="382" t="s">
        <v>90</v>
      </c>
      <c r="N2" s="382"/>
      <c r="O2" s="382"/>
      <c r="P2" s="382"/>
      <c r="Q2" s="382"/>
      <c r="R2" s="382"/>
      <c r="S2" s="382"/>
      <c r="T2" s="382"/>
      <c r="V2" s="188"/>
      <c r="W2" s="213"/>
      <c r="X2" s="188"/>
      <c r="Y2" s="188"/>
      <c r="Z2" s="188"/>
      <c r="AA2" s="188"/>
      <c r="AB2" s="188"/>
      <c r="IS2" s="188"/>
    </row>
    <row r="3" spans="1:253" ht="19.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3"/>
      <c r="M3" s="372"/>
      <c r="N3" s="372"/>
      <c r="O3" s="372"/>
      <c r="P3" s="372"/>
      <c r="Q3" s="372"/>
      <c r="R3" s="372"/>
      <c r="S3" s="372"/>
      <c r="T3" s="76"/>
      <c r="V3" s="188"/>
      <c r="W3" s="213" t="s">
        <v>124</v>
      </c>
      <c r="X3" s="188" t="s">
        <v>44</v>
      </c>
      <c r="Y3" s="188" t="s">
        <v>27</v>
      </c>
      <c r="Z3" s="188" t="s">
        <v>93</v>
      </c>
      <c r="AA3" s="188"/>
      <c r="AB3" s="188"/>
      <c r="IS3" s="188"/>
    </row>
    <row r="4" spans="1:253" ht="19.5" customHeigh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3"/>
      <c r="M4" s="379" t="s">
        <v>91</v>
      </c>
      <c r="N4" s="379"/>
      <c r="O4" s="379"/>
      <c r="P4" s="379"/>
      <c r="Q4" s="379"/>
      <c r="R4" s="379"/>
      <c r="S4" s="379"/>
      <c r="T4" s="379"/>
      <c r="V4" s="188"/>
      <c r="W4" s="213" t="s">
        <v>125</v>
      </c>
      <c r="X4" s="188">
        <v>2011</v>
      </c>
      <c r="Y4" s="188" t="s">
        <v>94</v>
      </c>
      <c r="Z4" s="191" t="s">
        <v>95</v>
      </c>
      <c r="AA4" s="188"/>
      <c r="AB4" s="188"/>
      <c r="IS4" s="188"/>
    </row>
    <row r="5" spans="1:253" ht="19.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3"/>
      <c r="M5" s="383" t="s">
        <v>83</v>
      </c>
      <c r="N5" s="383"/>
      <c r="O5" s="383"/>
      <c r="P5" s="383"/>
      <c r="Q5" s="383"/>
      <c r="R5" s="383"/>
      <c r="S5" s="383"/>
      <c r="T5" s="383"/>
      <c r="V5" s="188"/>
      <c r="W5" s="213" t="s">
        <v>126</v>
      </c>
      <c r="X5" s="188">
        <v>2012</v>
      </c>
      <c r="Y5" s="188" t="s">
        <v>96</v>
      </c>
      <c r="Z5" s="191" t="s">
        <v>201</v>
      </c>
      <c r="AA5" s="188"/>
      <c r="AB5" s="188"/>
      <c r="IS5" s="188"/>
    </row>
    <row r="6" spans="1:253" ht="19.5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  <c r="M6" s="372" t="s">
        <v>129</v>
      </c>
      <c r="N6" s="372"/>
      <c r="O6" s="372"/>
      <c r="P6" s="372"/>
      <c r="Q6" s="372"/>
      <c r="R6" s="372"/>
      <c r="S6" s="372"/>
      <c r="T6" s="372"/>
      <c r="V6" s="188"/>
      <c r="W6" s="213"/>
      <c r="X6" s="188">
        <v>2013</v>
      </c>
      <c r="Y6" s="188" t="s">
        <v>97</v>
      </c>
      <c r="Z6" s="188" t="s">
        <v>202</v>
      </c>
      <c r="AA6" s="188"/>
      <c r="AB6" s="188"/>
      <c r="IS6" s="188"/>
    </row>
    <row r="7" spans="1:253" ht="19.5" customHeigh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  <c r="L7" s="190"/>
      <c r="M7" s="372" t="s">
        <v>64</v>
      </c>
      <c r="N7" s="372"/>
      <c r="O7" s="372"/>
      <c r="P7" s="205"/>
      <c r="Q7" s="205"/>
      <c r="R7" s="205"/>
      <c r="S7" s="205"/>
      <c r="T7" s="205"/>
      <c r="U7" s="190"/>
      <c r="W7" s="212"/>
      <c r="X7" s="188">
        <v>2014</v>
      </c>
      <c r="Y7" s="188" t="s">
        <v>98</v>
      </c>
      <c r="Z7" s="188" t="s">
        <v>99</v>
      </c>
      <c r="AA7" s="188"/>
      <c r="AB7" s="188"/>
      <c r="IP7" s="189"/>
      <c r="IQ7" s="189"/>
      <c r="IR7" s="189"/>
      <c r="IS7" s="188"/>
    </row>
    <row r="8" spans="1:253" ht="19.5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6"/>
      <c r="L8" s="190"/>
      <c r="M8" s="205" t="s">
        <v>151</v>
      </c>
      <c r="N8" s="205"/>
      <c r="O8" s="205"/>
      <c r="P8" s="205"/>
      <c r="Q8" s="205"/>
      <c r="R8" s="205"/>
      <c r="S8" s="205"/>
      <c r="T8" s="203"/>
      <c r="U8" s="190"/>
      <c r="X8" s="188">
        <v>2015</v>
      </c>
      <c r="Y8" s="188"/>
      <c r="Z8" s="188" t="s">
        <v>100</v>
      </c>
      <c r="AA8" s="188"/>
      <c r="AB8" s="188"/>
      <c r="IP8" s="189"/>
      <c r="IQ8" s="189"/>
      <c r="IR8" s="189"/>
      <c r="IS8" s="188"/>
    </row>
    <row r="9" spans="1:253" ht="19.5" customHeight="1">
      <c r="A9" s="376" t="s">
        <v>39</v>
      </c>
      <c r="B9" s="377"/>
      <c r="C9" s="377"/>
      <c r="D9" s="377"/>
      <c r="E9" s="377"/>
      <c r="F9" s="377"/>
      <c r="G9" s="377"/>
      <c r="H9" s="377"/>
      <c r="I9" s="377"/>
      <c r="J9" s="377"/>
      <c r="K9" s="378"/>
      <c r="L9" s="218"/>
      <c r="M9" s="205"/>
      <c r="N9" s="205"/>
      <c r="O9" s="205"/>
      <c r="P9" s="205"/>
      <c r="Q9" s="205"/>
      <c r="R9" s="205"/>
      <c r="S9" s="205"/>
      <c r="T9" s="203"/>
      <c r="U9" s="190"/>
      <c r="X9" s="188">
        <v>2016</v>
      </c>
      <c r="Y9" s="188"/>
      <c r="Z9" s="188" t="s">
        <v>40</v>
      </c>
      <c r="AA9" s="188"/>
      <c r="AB9" s="188"/>
      <c r="IP9" s="189"/>
      <c r="IQ9" s="189"/>
      <c r="IR9" s="189"/>
      <c r="IS9" s="188"/>
    </row>
    <row r="10" spans="1:253" ht="19.5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8"/>
      <c r="L10" s="218"/>
      <c r="M10" s="379" t="s">
        <v>92</v>
      </c>
      <c r="N10" s="379"/>
      <c r="O10" s="379"/>
      <c r="P10" s="379"/>
      <c r="Q10" s="379"/>
      <c r="R10" s="379"/>
      <c r="S10" s="379"/>
      <c r="T10" s="379"/>
      <c r="U10" s="192"/>
      <c r="X10" s="188">
        <v>2017</v>
      </c>
      <c r="Y10" s="188"/>
      <c r="Z10" s="191" t="s">
        <v>35</v>
      </c>
      <c r="AA10" s="188"/>
      <c r="AB10" s="188"/>
      <c r="IP10" s="189"/>
      <c r="IQ10" s="189"/>
      <c r="IR10" s="189"/>
      <c r="IS10" s="188"/>
    </row>
    <row r="11" spans="1:253" ht="19.5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3"/>
      <c r="M11" s="372" t="s">
        <v>132</v>
      </c>
      <c r="N11" s="372"/>
      <c r="O11" s="372"/>
      <c r="P11" s="372"/>
      <c r="Q11" s="372"/>
      <c r="R11" s="372"/>
      <c r="S11" s="372"/>
      <c r="T11" s="372"/>
      <c r="W11" s="251"/>
      <c r="X11" s="188">
        <v>2018</v>
      </c>
      <c r="Y11" s="188"/>
      <c r="Z11" s="191" t="s">
        <v>36</v>
      </c>
      <c r="AA11" s="188"/>
      <c r="AB11" s="188"/>
      <c r="IP11" s="189"/>
      <c r="IQ11" s="189"/>
      <c r="IR11" s="189"/>
      <c r="IS11" s="188"/>
    </row>
    <row r="12" spans="1:253" ht="19.5" customHeight="1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3"/>
      <c r="M12" s="251" t="s">
        <v>131</v>
      </c>
      <c r="N12" s="251"/>
      <c r="O12" s="251"/>
      <c r="P12" s="251"/>
      <c r="Q12" s="251"/>
      <c r="R12" s="251"/>
      <c r="S12" s="251"/>
      <c r="T12" s="251"/>
      <c r="U12" s="251"/>
      <c r="V12" s="251"/>
      <c r="X12" s="188">
        <v>2019</v>
      </c>
      <c r="Y12" s="188"/>
      <c r="Z12" s="191" t="s">
        <v>101</v>
      </c>
      <c r="AA12" s="188"/>
      <c r="AB12" s="188"/>
      <c r="IP12" s="189"/>
      <c r="IQ12" s="189"/>
      <c r="IR12" s="189"/>
      <c r="IS12" s="188"/>
    </row>
    <row r="13" spans="1:253" ht="19.5" customHeight="1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3"/>
      <c r="M13" s="372" t="s">
        <v>130</v>
      </c>
      <c r="N13" s="372"/>
      <c r="O13" s="372"/>
      <c r="P13" s="372"/>
      <c r="Q13" s="372"/>
      <c r="R13" s="372"/>
      <c r="S13" s="372"/>
      <c r="T13" s="372"/>
      <c r="X13" s="188">
        <v>2020</v>
      </c>
      <c r="Y13" s="191"/>
      <c r="Z13" s="191" t="s">
        <v>37</v>
      </c>
      <c r="AA13" s="188"/>
      <c r="AB13" s="188"/>
      <c r="IP13" s="189"/>
      <c r="IQ13" s="189"/>
      <c r="IR13" s="189"/>
      <c r="IS13" s="188"/>
    </row>
    <row r="14" spans="1:253" ht="19.5" customHeight="1">
      <c r="A14" s="221"/>
      <c r="B14" s="222"/>
      <c r="C14" s="222"/>
      <c r="D14" s="222"/>
      <c r="E14" s="222"/>
      <c r="F14" s="222"/>
      <c r="G14" s="222"/>
      <c r="H14" s="222"/>
      <c r="I14" s="222"/>
      <c r="J14" s="222"/>
      <c r="K14" s="223"/>
      <c r="M14" s="372" t="s">
        <v>64</v>
      </c>
      <c r="N14" s="372"/>
      <c r="O14" s="372"/>
      <c r="P14" s="205"/>
      <c r="Q14" s="205"/>
      <c r="R14" s="205"/>
      <c r="S14" s="205"/>
      <c r="T14" s="205"/>
      <c r="X14" s="188">
        <v>2021</v>
      </c>
      <c r="Y14" s="191"/>
      <c r="Z14" s="191" t="s">
        <v>102</v>
      </c>
      <c r="AA14" s="188"/>
      <c r="AB14" s="188"/>
      <c r="IP14" s="189"/>
      <c r="IQ14" s="189"/>
      <c r="IR14" s="189"/>
      <c r="IS14" s="188"/>
    </row>
    <row r="15" spans="1:253" ht="19.5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M15" s="205" t="s">
        <v>151</v>
      </c>
      <c r="N15" s="205"/>
      <c r="O15" s="205"/>
      <c r="P15" s="205"/>
      <c r="Q15" s="205"/>
      <c r="R15" s="205"/>
      <c r="S15" s="205"/>
      <c r="T15" s="205"/>
      <c r="X15" s="188">
        <v>2022</v>
      </c>
      <c r="Y15" s="191"/>
      <c r="Z15" s="191" t="s">
        <v>103</v>
      </c>
      <c r="AA15" s="188"/>
      <c r="AB15" s="188"/>
      <c r="IP15" s="189"/>
      <c r="IQ15" s="189"/>
      <c r="IR15" s="189"/>
      <c r="IS15" s="188"/>
    </row>
    <row r="16" spans="1:253" ht="19.5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6"/>
      <c r="L16" s="190"/>
      <c r="M16" s="205" t="s">
        <v>195</v>
      </c>
      <c r="N16" s="207"/>
      <c r="O16" s="207"/>
      <c r="P16" s="207"/>
      <c r="Q16" s="207"/>
      <c r="R16" s="207"/>
      <c r="S16" s="207"/>
      <c r="T16" s="207"/>
      <c r="X16" s="188">
        <v>2023</v>
      </c>
      <c r="Y16" s="191"/>
      <c r="Z16" s="191" t="s">
        <v>38</v>
      </c>
      <c r="AA16" s="188"/>
      <c r="AB16" s="188"/>
      <c r="IP16" s="189"/>
      <c r="IQ16" s="189"/>
      <c r="IR16" s="189"/>
      <c r="IS16" s="188"/>
    </row>
    <row r="17" spans="1:253" ht="19.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L17" s="190"/>
      <c r="M17" s="205"/>
      <c r="N17" s="205"/>
      <c r="O17" s="205"/>
      <c r="P17" s="205"/>
      <c r="Q17" s="205"/>
      <c r="R17" s="205"/>
      <c r="S17" s="205"/>
      <c r="T17" s="205"/>
      <c r="U17" s="190"/>
      <c r="X17" s="188">
        <v>2024</v>
      </c>
      <c r="Y17" s="191"/>
      <c r="Z17" s="191" t="s">
        <v>133</v>
      </c>
      <c r="AA17" s="188"/>
      <c r="AB17" s="188"/>
      <c r="IP17" s="189"/>
      <c r="IQ17" s="189"/>
      <c r="IR17" s="189"/>
      <c r="IS17" s="188"/>
    </row>
    <row r="18" spans="1:253" s="190" customFormat="1" ht="19.5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6"/>
      <c r="M18" s="205"/>
      <c r="N18" s="205"/>
      <c r="O18" s="205"/>
      <c r="P18" s="205"/>
      <c r="Q18" s="205"/>
      <c r="R18" s="205"/>
      <c r="S18" s="205"/>
      <c r="T18" s="205"/>
      <c r="V18" s="187"/>
      <c r="X18" s="188">
        <v>2025</v>
      </c>
      <c r="Y18" s="191"/>
      <c r="Z18" s="191" t="s">
        <v>203</v>
      </c>
      <c r="AA18" s="188"/>
      <c r="AB18" s="188"/>
      <c r="IP18" s="193"/>
      <c r="IQ18" s="193"/>
      <c r="IR18" s="193"/>
      <c r="IS18" s="191"/>
    </row>
    <row r="19" spans="1:253" s="190" customFormat="1" ht="19.5" customHeight="1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6"/>
      <c r="M19" s="205"/>
      <c r="N19" s="205"/>
      <c r="O19" s="205"/>
      <c r="P19" s="205"/>
      <c r="Q19" s="205"/>
      <c r="R19" s="205"/>
      <c r="S19" s="205"/>
      <c r="T19" s="205"/>
      <c r="X19" s="188">
        <v>2026</v>
      </c>
      <c r="Y19" s="191"/>
      <c r="Z19" s="188"/>
      <c r="AA19" s="191"/>
      <c r="AB19" s="191"/>
      <c r="IP19" s="193"/>
      <c r="IQ19" s="193"/>
      <c r="IR19" s="193"/>
      <c r="IS19" s="191"/>
    </row>
    <row r="20" spans="1:253" s="190" customFormat="1" ht="19.5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2"/>
      <c r="K20" s="223"/>
      <c r="L20" s="187"/>
      <c r="M20" s="205"/>
      <c r="N20" s="205"/>
      <c r="O20" s="205"/>
      <c r="P20" s="205"/>
      <c r="Q20" s="205"/>
      <c r="R20" s="205"/>
      <c r="S20" s="205"/>
      <c r="T20" s="205"/>
      <c r="X20" s="188">
        <v>2027</v>
      </c>
      <c r="Y20" s="188"/>
      <c r="Z20" s="188"/>
      <c r="AA20" s="191"/>
      <c r="AB20" s="191"/>
      <c r="IP20" s="193"/>
      <c r="IQ20" s="193"/>
      <c r="IR20" s="193"/>
      <c r="IS20" s="191"/>
    </row>
    <row r="21" spans="1:253" s="190" customFormat="1" ht="19.5" customHeight="1" thickBot="1">
      <c r="A21" s="224"/>
      <c r="B21" s="225"/>
      <c r="C21" s="225"/>
      <c r="D21" s="225"/>
      <c r="E21" s="225"/>
      <c r="F21" s="225"/>
      <c r="G21" s="225"/>
      <c r="H21" s="225"/>
      <c r="I21" s="225"/>
      <c r="J21" s="222"/>
      <c r="K21" s="223"/>
      <c r="L21" s="187"/>
      <c r="M21" s="205"/>
      <c r="N21" s="205"/>
      <c r="O21" s="205"/>
      <c r="P21" s="205"/>
      <c r="Q21" s="205"/>
      <c r="R21" s="205"/>
      <c r="S21" s="205"/>
      <c r="T21" s="205"/>
      <c r="X21" s="188">
        <v>2028</v>
      </c>
      <c r="Y21" s="188"/>
      <c r="Z21" s="188"/>
      <c r="AA21" s="191"/>
      <c r="AB21" s="191"/>
      <c r="IP21" s="193"/>
      <c r="IQ21" s="193"/>
      <c r="IR21" s="193"/>
      <c r="IS21" s="191"/>
    </row>
    <row r="22" spans="1:254" s="190" customFormat="1" ht="19.5" customHeight="1" thickTop="1">
      <c r="A22" s="224"/>
      <c r="B22" s="225"/>
      <c r="C22" s="194" t="s">
        <v>41</v>
      </c>
      <c r="D22" s="373" t="s">
        <v>93</v>
      </c>
      <c r="E22" s="374"/>
      <c r="F22" s="374"/>
      <c r="G22" s="374"/>
      <c r="H22" s="374"/>
      <c r="I22" s="375"/>
      <c r="J22" s="225"/>
      <c r="K22" s="226"/>
      <c r="M22" s="206"/>
      <c r="N22" s="206"/>
      <c r="O22" s="206"/>
      <c r="P22" s="206"/>
      <c r="Q22" s="206"/>
      <c r="R22" s="206"/>
      <c r="S22" s="206"/>
      <c r="T22" s="206"/>
      <c r="Y22" s="188">
        <v>2029</v>
      </c>
      <c r="Z22" s="188"/>
      <c r="AA22" s="188"/>
      <c r="AB22" s="191"/>
      <c r="AC22" s="191"/>
      <c r="IQ22" s="193"/>
      <c r="IR22" s="193"/>
      <c r="IS22" s="193"/>
      <c r="IT22" s="191"/>
    </row>
    <row r="23" spans="1:254" s="190" customFormat="1" ht="19.5" customHeight="1">
      <c r="A23" s="221"/>
      <c r="B23" s="222"/>
      <c r="C23" s="195" t="s">
        <v>127</v>
      </c>
      <c r="D23" s="368" t="s">
        <v>124</v>
      </c>
      <c r="E23" s="369"/>
      <c r="F23" s="369"/>
      <c r="G23" s="369"/>
      <c r="H23" s="369"/>
      <c r="I23" s="370"/>
      <c r="J23" s="222"/>
      <c r="K23" s="223"/>
      <c r="L23" s="187"/>
      <c r="M23" s="187"/>
      <c r="N23" s="207"/>
      <c r="O23" s="207"/>
      <c r="P23" s="207"/>
      <c r="Q23" s="207"/>
      <c r="R23" s="207"/>
      <c r="S23" s="207"/>
      <c r="T23" s="207"/>
      <c r="U23" s="207"/>
      <c r="Y23" s="188">
        <v>2030</v>
      </c>
      <c r="Z23" s="188"/>
      <c r="AA23" s="188"/>
      <c r="AB23" s="191"/>
      <c r="AC23" s="191"/>
      <c r="IQ23" s="193"/>
      <c r="IR23" s="193"/>
      <c r="IS23" s="193"/>
      <c r="IT23" s="191"/>
    </row>
    <row r="24" spans="1:254" s="190" customFormat="1" ht="19.5" customHeight="1">
      <c r="A24" s="221"/>
      <c r="B24" s="222"/>
      <c r="C24" s="196" t="s">
        <v>42</v>
      </c>
      <c r="D24" s="371" t="s">
        <v>27</v>
      </c>
      <c r="E24" s="369"/>
      <c r="F24" s="369"/>
      <c r="G24" s="369"/>
      <c r="H24" s="369"/>
      <c r="I24" s="370"/>
      <c r="J24" s="222"/>
      <c r="K24" s="223"/>
      <c r="L24" s="187"/>
      <c r="M24" s="187"/>
      <c r="N24" s="205"/>
      <c r="O24" s="205"/>
      <c r="P24" s="205"/>
      <c r="Q24" s="205"/>
      <c r="R24" s="205"/>
      <c r="S24" s="205"/>
      <c r="T24" s="205"/>
      <c r="U24" s="205"/>
      <c r="V24" s="187"/>
      <c r="Y24" s="188">
        <v>2031</v>
      </c>
      <c r="Z24" s="188"/>
      <c r="AA24" s="188"/>
      <c r="AB24" s="191"/>
      <c r="AC24" s="191"/>
      <c r="IQ24" s="193"/>
      <c r="IR24" s="193"/>
      <c r="IS24" s="193"/>
      <c r="IT24" s="191"/>
    </row>
    <row r="25" spans="1:254" ht="19.5" customHeight="1">
      <c r="A25" s="221"/>
      <c r="B25" s="222"/>
      <c r="C25" s="197" t="s">
        <v>43</v>
      </c>
      <c r="D25" s="384" t="s">
        <v>44</v>
      </c>
      <c r="E25" s="369"/>
      <c r="F25" s="369"/>
      <c r="G25" s="369"/>
      <c r="H25" s="369"/>
      <c r="I25" s="370"/>
      <c r="J25" s="222"/>
      <c r="K25" s="223"/>
      <c r="M25" s="187"/>
      <c r="N25" s="205"/>
      <c r="O25" s="205"/>
      <c r="P25" s="205"/>
      <c r="Q25" s="205"/>
      <c r="R25" s="205"/>
      <c r="S25" s="205"/>
      <c r="T25" s="205"/>
      <c r="U25" s="205"/>
      <c r="Y25" s="188">
        <v>2032</v>
      </c>
      <c r="Z25" s="188"/>
      <c r="AA25" s="188"/>
      <c r="AB25" s="191"/>
      <c r="AC25" s="191"/>
      <c r="IQ25" s="189"/>
      <c r="IR25" s="189"/>
      <c r="IS25" s="189"/>
      <c r="IT25" s="188"/>
    </row>
    <row r="26" spans="1:254" ht="25.5" customHeight="1">
      <c r="A26" s="221"/>
      <c r="B26" s="222"/>
      <c r="C26" s="249" t="s">
        <v>149</v>
      </c>
      <c r="D26" s="250">
        <v>61.2</v>
      </c>
      <c r="E26" s="247"/>
      <c r="F26" s="247"/>
      <c r="G26" s="247"/>
      <c r="H26" s="247"/>
      <c r="I26" s="248"/>
      <c r="J26" s="222"/>
      <c r="K26" s="223"/>
      <c r="M26" s="187"/>
      <c r="N26" s="205"/>
      <c r="O26" s="205"/>
      <c r="P26" s="205"/>
      <c r="Q26" s="205"/>
      <c r="R26" s="205"/>
      <c r="S26" s="205"/>
      <c r="T26" s="205"/>
      <c r="U26" s="205"/>
      <c r="Y26" s="188"/>
      <c r="Z26" s="188"/>
      <c r="AA26" s="188"/>
      <c r="AB26" s="191"/>
      <c r="AC26" s="191"/>
      <c r="IQ26" s="189"/>
      <c r="IR26" s="189"/>
      <c r="IS26" s="189"/>
      <c r="IT26" s="188"/>
    </row>
    <row r="27" spans="1:254" ht="25.5" customHeight="1">
      <c r="A27" s="221"/>
      <c r="B27" s="222"/>
      <c r="C27" s="249" t="s">
        <v>150</v>
      </c>
      <c r="D27" s="380">
        <v>61.3</v>
      </c>
      <c r="E27" s="380"/>
      <c r="F27" s="380"/>
      <c r="G27" s="380"/>
      <c r="H27" s="380"/>
      <c r="I27" s="381"/>
      <c r="J27" s="222"/>
      <c r="K27" s="223"/>
      <c r="M27" s="187"/>
      <c r="N27" s="205"/>
      <c r="O27" s="205"/>
      <c r="P27" s="205"/>
      <c r="Q27" s="205"/>
      <c r="R27" s="205"/>
      <c r="S27" s="205"/>
      <c r="T27" s="205"/>
      <c r="U27" s="205"/>
      <c r="Y27" s="188"/>
      <c r="Z27" s="188"/>
      <c r="AA27" s="188"/>
      <c r="AB27" s="191"/>
      <c r="AC27" s="191"/>
      <c r="IQ27" s="189"/>
      <c r="IR27" s="189"/>
      <c r="IS27" s="189"/>
      <c r="IT27" s="188"/>
    </row>
    <row r="28" spans="1:254" ht="19.5" customHeight="1">
      <c r="A28" s="221"/>
      <c r="B28" s="222"/>
      <c r="C28" s="365"/>
      <c r="D28" s="366"/>
      <c r="E28" s="366"/>
      <c r="F28" s="366"/>
      <c r="G28" s="366"/>
      <c r="H28" s="366"/>
      <c r="I28" s="367"/>
      <c r="J28" s="222"/>
      <c r="K28" s="223"/>
      <c r="M28" s="187"/>
      <c r="N28" s="205"/>
      <c r="O28" s="205"/>
      <c r="P28" s="205"/>
      <c r="Q28" s="205"/>
      <c r="R28" s="205"/>
      <c r="S28" s="205"/>
      <c r="T28" s="205"/>
      <c r="U28" s="205"/>
      <c r="Y28" s="188">
        <v>2033</v>
      </c>
      <c r="Z28" s="188"/>
      <c r="AA28" s="188"/>
      <c r="AB28" s="188"/>
      <c r="AC28" s="188"/>
      <c r="IQ28" s="189"/>
      <c r="IR28" s="189"/>
      <c r="IS28" s="189"/>
      <c r="IT28" s="188"/>
    </row>
    <row r="29" spans="1:254" ht="26.25" customHeight="1">
      <c r="A29" s="221"/>
      <c r="B29" s="222"/>
      <c r="C29" s="196" t="s">
        <v>45</v>
      </c>
      <c r="D29" s="368"/>
      <c r="E29" s="369"/>
      <c r="F29" s="369"/>
      <c r="G29" s="369"/>
      <c r="H29" s="369"/>
      <c r="I29" s="370"/>
      <c r="J29" s="222"/>
      <c r="K29" s="223"/>
      <c r="M29" s="187"/>
      <c r="N29" s="205"/>
      <c r="O29" s="205"/>
      <c r="P29" s="205"/>
      <c r="Q29" s="205"/>
      <c r="R29" s="205"/>
      <c r="S29" s="205"/>
      <c r="T29" s="205"/>
      <c r="U29" s="205"/>
      <c r="Y29" s="188">
        <v>2034</v>
      </c>
      <c r="Z29" s="188"/>
      <c r="AA29" s="188"/>
      <c r="AB29" s="188"/>
      <c r="AC29" s="188"/>
      <c r="IQ29" s="189"/>
      <c r="IR29" s="189"/>
      <c r="IS29" s="189"/>
      <c r="IT29" s="188"/>
    </row>
    <row r="30" spans="1:254" ht="28.5" customHeight="1">
      <c r="A30" s="221"/>
      <c r="B30" s="222"/>
      <c r="C30" s="198" t="s">
        <v>128</v>
      </c>
      <c r="D30" s="368"/>
      <c r="E30" s="369"/>
      <c r="F30" s="369"/>
      <c r="G30" s="369"/>
      <c r="H30" s="369"/>
      <c r="I30" s="370"/>
      <c r="J30" s="222"/>
      <c r="K30" s="223"/>
      <c r="M30" s="187"/>
      <c r="N30" s="205"/>
      <c r="O30" s="205"/>
      <c r="P30" s="205"/>
      <c r="Q30" s="205"/>
      <c r="R30" s="205"/>
      <c r="S30" s="205"/>
      <c r="T30" s="205"/>
      <c r="U30" s="205"/>
      <c r="Y30" s="188">
        <v>2035</v>
      </c>
      <c r="Z30" s="188"/>
      <c r="AA30" s="188"/>
      <c r="AB30" s="188"/>
      <c r="AC30" s="188"/>
      <c r="IQ30" s="189"/>
      <c r="IR30" s="189"/>
      <c r="IS30" s="189"/>
      <c r="IT30" s="188"/>
    </row>
    <row r="31" spans="1:254" ht="19.5" customHeight="1" thickBot="1">
      <c r="A31" s="221"/>
      <c r="B31" s="222"/>
      <c r="C31" s="199" t="s">
        <v>46</v>
      </c>
      <c r="D31" s="200"/>
      <c r="E31" s="201"/>
      <c r="F31" s="201"/>
      <c r="G31" s="201"/>
      <c r="H31" s="201"/>
      <c r="I31" s="202"/>
      <c r="J31" s="222"/>
      <c r="K31" s="223"/>
      <c r="M31" s="187"/>
      <c r="N31" s="205"/>
      <c r="O31" s="205"/>
      <c r="P31" s="205"/>
      <c r="Q31" s="205"/>
      <c r="R31" s="205"/>
      <c r="S31" s="205"/>
      <c r="T31" s="205"/>
      <c r="U31" s="205"/>
      <c r="Y31" s="188">
        <v>2036</v>
      </c>
      <c r="Z31" s="188"/>
      <c r="AA31" s="188"/>
      <c r="AB31" s="188"/>
      <c r="AC31" s="188"/>
      <c r="IQ31" s="189"/>
      <c r="IR31" s="189"/>
      <c r="IS31" s="189"/>
      <c r="IT31" s="188"/>
    </row>
    <row r="32" spans="1:253" ht="18" customHeight="1" thickTop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3"/>
      <c r="M32" s="187"/>
      <c r="N32" s="205"/>
      <c r="O32" s="205"/>
      <c r="P32" s="205"/>
      <c r="Q32" s="205"/>
      <c r="R32" s="205"/>
      <c r="S32" s="205"/>
      <c r="T32" s="205"/>
      <c r="U32" s="205"/>
      <c r="X32" s="188">
        <v>2037</v>
      </c>
      <c r="Y32" s="188"/>
      <c r="Z32" s="188"/>
      <c r="AA32" s="188"/>
      <c r="AB32" s="188"/>
      <c r="IP32" s="189"/>
      <c r="IQ32" s="189"/>
      <c r="IR32" s="189"/>
      <c r="IS32" s="188"/>
    </row>
    <row r="33" spans="1:253" ht="18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3"/>
      <c r="M33" s="205"/>
      <c r="N33" s="205"/>
      <c r="O33" s="205"/>
      <c r="P33" s="205"/>
      <c r="Q33" s="205"/>
      <c r="R33" s="205"/>
      <c r="S33" s="205"/>
      <c r="T33" s="205"/>
      <c r="X33" s="188">
        <v>2038</v>
      </c>
      <c r="Y33" s="188"/>
      <c r="Z33" s="188"/>
      <c r="AA33" s="188"/>
      <c r="AB33" s="188"/>
      <c r="IP33" s="189"/>
      <c r="IQ33" s="189"/>
      <c r="IR33" s="189"/>
      <c r="IS33" s="188"/>
    </row>
    <row r="34" spans="1:253" ht="18" customHeigh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3"/>
      <c r="M34" s="207"/>
      <c r="N34" s="207"/>
      <c r="O34" s="207"/>
      <c r="P34" s="207"/>
      <c r="Q34" s="207"/>
      <c r="R34" s="207"/>
      <c r="S34" s="207"/>
      <c r="T34" s="207"/>
      <c r="X34" s="188">
        <v>2039</v>
      </c>
      <c r="Y34" s="188"/>
      <c r="Z34" s="188"/>
      <c r="AA34" s="188"/>
      <c r="AB34" s="188"/>
      <c r="IP34" s="189"/>
      <c r="IQ34" s="189"/>
      <c r="IR34" s="189"/>
      <c r="IS34" s="188"/>
    </row>
    <row r="35" spans="1:253" ht="18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3"/>
      <c r="M35" s="205"/>
      <c r="N35" s="205"/>
      <c r="O35" s="205"/>
      <c r="P35" s="205"/>
      <c r="Q35" s="205"/>
      <c r="R35" s="205"/>
      <c r="S35" s="205"/>
      <c r="T35" s="205"/>
      <c r="X35" s="188">
        <v>2040</v>
      </c>
      <c r="Y35" s="188"/>
      <c r="Z35" s="188"/>
      <c r="AA35" s="188"/>
      <c r="AB35" s="188"/>
      <c r="IP35" s="189"/>
      <c r="IQ35" s="189"/>
      <c r="IR35" s="189"/>
      <c r="IS35" s="188"/>
    </row>
    <row r="36" spans="1:253" ht="18" customHeight="1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3"/>
      <c r="M36" s="205"/>
      <c r="N36" s="205"/>
      <c r="O36" s="205"/>
      <c r="P36" s="205"/>
      <c r="Q36" s="205"/>
      <c r="R36" s="205"/>
      <c r="S36" s="205"/>
      <c r="T36" s="205"/>
      <c r="X36" s="188">
        <v>2041</v>
      </c>
      <c r="Y36" s="188"/>
      <c r="Z36" s="188"/>
      <c r="AA36" s="188"/>
      <c r="AB36" s="188"/>
      <c r="IP36" s="189"/>
      <c r="IQ36" s="189"/>
      <c r="IR36" s="189"/>
      <c r="IS36" s="188"/>
    </row>
    <row r="37" spans="1:253" ht="18" customHeight="1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3"/>
      <c r="M37" s="205"/>
      <c r="N37" s="205"/>
      <c r="O37" s="205"/>
      <c r="P37" s="205"/>
      <c r="Q37" s="205"/>
      <c r="R37" s="205"/>
      <c r="S37" s="205"/>
      <c r="T37" s="205"/>
      <c r="X37" s="188">
        <v>2042</v>
      </c>
      <c r="Y37" s="188"/>
      <c r="Z37" s="188"/>
      <c r="AA37" s="188"/>
      <c r="AB37" s="188"/>
      <c r="IP37" s="189"/>
      <c r="IQ37" s="189"/>
      <c r="IR37" s="189"/>
      <c r="IS37" s="188"/>
    </row>
    <row r="38" spans="1:253" ht="18" customHeight="1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3"/>
      <c r="M38" s="205"/>
      <c r="N38" s="205"/>
      <c r="O38" s="205"/>
      <c r="P38" s="205"/>
      <c r="Q38" s="205"/>
      <c r="R38" s="205"/>
      <c r="S38" s="205"/>
      <c r="T38" s="205"/>
      <c r="X38" s="188">
        <v>2043</v>
      </c>
      <c r="Y38" s="188"/>
      <c r="Z38" s="188"/>
      <c r="AA38" s="188"/>
      <c r="AB38" s="188"/>
      <c r="IP38" s="189"/>
      <c r="IQ38" s="189"/>
      <c r="IR38" s="189"/>
      <c r="IS38" s="188"/>
    </row>
    <row r="39" spans="1:253" ht="18" customHeight="1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3"/>
      <c r="M39" s="362"/>
      <c r="N39" s="362"/>
      <c r="O39" s="362"/>
      <c r="P39" s="362"/>
      <c r="Q39" s="362"/>
      <c r="R39" s="362"/>
      <c r="S39" s="362"/>
      <c r="T39" s="362"/>
      <c r="X39" s="188">
        <v>2044</v>
      </c>
      <c r="Y39" s="188"/>
      <c r="Z39" s="188"/>
      <c r="AA39" s="188"/>
      <c r="AB39" s="188"/>
      <c r="IP39" s="189"/>
      <c r="IQ39" s="189"/>
      <c r="IR39" s="189"/>
      <c r="IS39" s="188"/>
    </row>
    <row r="40" spans="1:253" ht="18" customHeight="1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3"/>
      <c r="M40" s="362"/>
      <c r="N40" s="362"/>
      <c r="O40" s="362"/>
      <c r="P40" s="362"/>
      <c r="Q40" s="362"/>
      <c r="R40" s="362"/>
      <c r="S40" s="362"/>
      <c r="T40" s="362"/>
      <c r="X40" s="188">
        <v>2045</v>
      </c>
      <c r="Y40" s="188"/>
      <c r="Z40" s="188"/>
      <c r="AA40" s="188"/>
      <c r="AB40" s="188"/>
      <c r="IP40" s="189"/>
      <c r="IQ40" s="189"/>
      <c r="IR40" s="189"/>
      <c r="IS40" s="188"/>
    </row>
    <row r="41" spans="1:253" ht="18" customHeight="1" thickBot="1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9"/>
      <c r="X41" s="188">
        <v>2046</v>
      </c>
      <c r="Y41" s="188"/>
      <c r="Z41" s="188"/>
      <c r="AA41" s="188"/>
      <c r="AB41" s="188"/>
      <c r="IP41" s="189"/>
      <c r="IQ41" s="189"/>
      <c r="IR41" s="189"/>
      <c r="IS41" s="188"/>
    </row>
    <row r="42" spans="13:253" ht="18" customHeight="1" thickTop="1">
      <c r="M42" s="362"/>
      <c r="N42" s="362"/>
      <c r="O42" s="362"/>
      <c r="P42" s="362"/>
      <c r="Q42" s="362"/>
      <c r="R42" s="362"/>
      <c r="S42" s="362"/>
      <c r="T42" s="362"/>
      <c r="X42" s="188">
        <v>2047</v>
      </c>
      <c r="Y42" s="188"/>
      <c r="Z42" s="188"/>
      <c r="AA42" s="188"/>
      <c r="AB42" s="188"/>
      <c r="IP42" s="189"/>
      <c r="IQ42" s="189"/>
      <c r="IR42" s="189"/>
      <c r="IS42" s="188"/>
    </row>
    <row r="43" spans="13:253" ht="18" customHeight="1">
      <c r="M43" s="362"/>
      <c r="N43" s="362"/>
      <c r="O43" s="362"/>
      <c r="P43" s="362"/>
      <c r="Q43" s="362"/>
      <c r="R43" s="362"/>
      <c r="S43" s="362"/>
      <c r="T43" s="362"/>
      <c r="X43" s="188">
        <v>2048</v>
      </c>
      <c r="Y43" s="188"/>
      <c r="Z43" s="188"/>
      <c r="AA43" s="188"/>
      <c r="AB43" s="188"/>
      <c r="IP43" s="189"/>
      <c r="IQ43" s="189"/>
      <c r="IR43" s="189"/>
      <c r="IS43" s="188"/>
    </row>
    <row r="44" spans="13:253" ht="18" customHeight="1">
      <c r="M44" s="362"/>
      <c r="N44" s="362"/>
      <c r="O44" s="362"/>
      <c r="P44" s="362"/>
      <c r="Q44" s="362"/>
      <c r="R44" s="362"/>
      <c r="S44" s="362"/>
      <c r="T44" s="362"/>
      <c r="X44" s="188">
        <v>2049</v>
      </c>
      <c r="Y44" s="188"/>
      <c r="Z44" s="188"/>
      <c r="AA44" s="188"/>
      <c r="AB44" s="188"/>
      <c r="IP44" s="189"/>
      <c r="IQ44" s="189"/>
      <c r="IR44" s="189"/>
      <c r="IS44" s="188"/>
    </row>
    <row r="45" spans="13:253" ht="18" customHeight="1">
      <c r="M45" s="362"/>
      <c r="N45" s="362"/>
      <c r="O45" s="362"/>
      <c r="P45" s="362"/>
      <c r="Q45" s="362"/>
      <c r="R45" s="362"/>
      <c r="S45" s="362"/>
      <c r="T45" s="362"/>
      <c r="X45" s="188">
        <v>2050</v>
      </c>
      <c r="Y45" s="188"/>
      <c r="Z45" s="188"/>
      <c r="AA45" s="188"/>
      <c r="AB45" s="188"/>
      <c r="IP45" s="189"/>
      <c r="IQ45" s="189"/>
      <c r="IR45" s="189"/>
      <c r="IS45" s="188"/>
    </row>
    <row r="46" spans="13:253" ht="18" customHeight="1">
      <c r="M46" s="362"/>
      <c r="N46" s="362"/>
      <c r="O46" s="362"/>
      <c r="P46" s="362"/>
      <c r="Q46" s="362"/>
      <c r="R46" s="362"/>
      <c r="S46" s="362"/>
      <c r="T46" s="362"/>
      <c r="X46" s="188">
        <v>2051</v>
      </c>
      <c r="Y46" s="188"/>
      <c r="Z46" s="188"/>
      <c r="AA46" s="188"/>
      <c r="AB46" s="188"/>
      <c r="IP46" s="189"/>
      <c r="IQ46" s="189"/>
      <c r="IR46" s="189"/>
      <c r="IS46" s="188"/>
    </row>
    <row r="47" spans="13:253" ht="18" customHeight="1">
      <c r="M47" s="362"/>
      <c r="N47" s="362"/>
      <c r="O47" s="362"/>
      <c r="P47" s="362"/>
      <c r="Q47" s="362"/>
      <c r="R47" s="362"/>
      <c r="S47" s="362"/>
      <c r="T47" s="362"/>
      <c r="X47" s="188">
        <v>2052</v>
      </c>
      <c r="Y47" s="188"/>
      <c r="Z47" s="188"/>
      <c r="AA47" s="188"/>
      <c r="AB47" s="188"/>
      <c r="IP47" s="189"/>
      <c r="IQ47" s="189"/>
      <c r="IR47" s="189"/>
      <c r="IS47" s="188"/>
    </row>
    <row r="48" spans="13:253" ht="18" customHeight="1">
      <c r="M48" s="362"/>
      <c r="N48" s="362"/>
      <c r="O48" s="362"/>
      <c r="P48" s="362"/>
      <c r="Q48" s="362"/>
      <c r="R48" s="362"/>
      <c r="S48" s="362"/>
      <c r="T48" s="362"/>
      <c r="X48" s="188">
        <v>2053</v>
      </c>
      <c r="Y48" s="188"/>
      <c r="Z48" s="188"/>
      <c r="AA48" s="188"/>
      <c r="AB48" s="188"/>
      <c r="IP48" s="189"/>
      <c r="IQ48" s="189"/>
      <c r="IR48" s="189"/>
      <c r="IS48" s="188"/>
    </row>
    <row r="49" spans="13:253" ht="18" customHeight="1">
      <c r="M49" s="362"/>
      <c r="N49" s="362"/>
      <c r="O49" s="362"/>
      <c r="P49" s="362"/>
      <c r="Q49" s="362"/>
      <c r="R49" s="362"/>
      <c r="S49" s="362"/>
      <c r="T49" s="362"/>
      <c r="X49" s="188">
        <v>2054</v>
      </c>
      <c r="Y49" s="188"/>
      <c r="Z49" s="188"/>
      <c r="AA49" s="188"/>
      <c r="AB49" s="188"/>
      <c r="IP49" s="189"/>
      <c r="IQ49" s="189"/>
      <c r="IR49" s="189"/>
      <c r="IS49" s="188"/>
    </row>
    <row r="50" spans="13:253" ht="12.75">
      <c r="M50" s="203"/>
      <c r="N50" s="203"/>
      <c r="O50" s="203"/>
      <c r="P50" s="203"/>
      <c r="Q50" s="203"/>
      <c r="R50" s="203"/>
      <c r="S50" s="203"/>
      <c r="T50" s="203"/>
      <c r="X50" s="188">
        <v>2055</v>
      </c>
      <c r="Y50" s="188"/>
      <c r="Z50" s="188"/>
      <c r="AA50" s="188"/>
      <c r="AB50" s="188"/>
      <c r="IP50" s="189"/>
      <c r="IQ50" s="189"/>
      <c r="IR50" s="189"/>
      <c r="IS50" s="188"/>
    </row>
    <row r="51" spans="13:253" ht="12.75">
      <c r="M51" s="203"/>
      <c r="N51" s="203"/>
      <c r="O51" s="203"/>
      <c r="P51" s="203"/>
      <c r="Q51" s="203"/>
      <c r="R51" s="203"/>
      <c r="S51" s="203"/>
      <c r="T51" s="203"/>
      <c r="X51" s="188">
        <v>2056</v>
      </c>
      <c r="Y51" s="188"/>
      <c r="Z51" s="188"/>
      <c r="AA51" s="188"/>
      <c r="AB51" s="188"/>
      <c r="IP51" s="189"/>
      <c r="IQ51" s="189"/>
      <c r="IR51" s="189"/>
      <c r="IS51" s="188"/>
    </row>
    <row r="52" spans="13:253" ht="12.75">
      <c r="M52" s="203"/>
      <c r="N52" s="203"/>
      <c r="O52" s="203"/>
      <c r="P52" s="203"/>
      <c r="Q52" s="203"/>
      <c r="R52" s="203"/>
      <c r="S52" s="203"/>
      <c r="T52" s="203"/>
      <c r="X52" s="188">
        <v>2057</v>
      </c>
      <c r="Y52" s="188"/>
      <c r="Z52" s="188"/>
      <c r="AA52" s="188"/>
      <c r="AB52" s="188"/>
      <c r="IP52" s="189"/>
      <c r="IQ52" s="189"/>
      <c r="IR52" s="189"/>
      <c r="IS52" s="188"/>
    </row>
    <row r="53" spans="13:253" ht="12.75">
      <c r="M53" s="203"/>
      <c r="N53" s="203"/>
      <c r="O53" s="203"/>
      <c r="P53" s="203"/>
      <c r="Q53" s="203"/>
      <c r="R53" s="203"/>
      <c r="S53" s="203"/>
      <c r="T53" s="203"/>
      <c r="X53" s="188">
        <v>2058</v>
      </c>
      <c r="Y53" s="188"/>
      <c r="Z53" s="188"/>
      <c r="AA53" s="188"/>
      <c r="AB53" s="188"/>
      <c r="IP53" s="189"/>
      <c r="IQ53" s="189"/>
      <c r="IR53" s="189"/>
      <c r="IS53" s="188"/>
    </row>
    <row r="54" spans="13:253" ht="12.75">
      <c r="M54" s="203"/>
      <c r="N54" s="203"/>
      <c r="O54" s="203"/>
      <c r="P54" s="203"/>
      <c r="Q54" s="203"/>
      <c r="R54" s="203"/>
      <c r="S54" s="203"/>
      <c r="T54" s="203"/>
      <c r="X54" s="188">
        <v>2059</v>
      </c>
      <c r="Y54" s="188"/>
      <c r="Z54" s="188"/>
      <c r="AA54" s="188"/>
      <c r="AB54" s="188"/>
      <c r="IP54" s="189"/>
      <c r="IQ54" s="189"/>
      <c r="IR54" s="189"/>
      <c r="IS54" s="188"/>
    </row>
    <row r="55" spans="13:253" ht="12.75">
      <c r="M55" s="203"/>
      <c r="N55" s="203"/>
      <c r="O55" s="203"/>
      <c r="P55" s="203"/>
      <c r="Q55" s="203"/>
      <c r="R55" s="203"/>
      <c r="S55" s="203"/>
      <c r="T55" s="203"/>
      <c r="X55" s="188">
        <v>2060</v>
      </c>
      <c r="Y55" s="188"/>
      <c r="Z55" s="188"/>
      <c r="AA55" s="188"/>
      <c r="AB55" s="188"/>
      <c r="IP55" s="189"/>
      <c r="IQ55" s="189"/>
      <c r="IR55" s="189"/>
      <c r="IS55" s="188"/>
    </row>
    <row r="56" spans="13:253" ht="12.75">
      <c r="M56" s="203"/>
      <c r="N56" s="203"/>
      <c r="O56" s="203"/>
      <c r="P56" s="203"/>
      <c r="Q56" s="203"/>
      <c r="R56" s="203"/>
      <c r="S56" s="203"/>
      <c r="T56" s="203"/>
      <c r="X56" s="188">
        <v>2061</v>
      </c>
      <c r="Y56" s="188"/>
      <c r="Z56" s="188"/>
      <c r="AA56" s="188"/>
      <c r="AB56" s="188"/>
      <c r="IP56" s="189"/>
      <c r="IQ56" s="189"/>
      <c r="IR56" s="189"/>
      <c r="IS56" s="188"/>
    </row>
    <row r="57" spans="13:253" ht="12.75">
      <c r="M57" s="203"/>
      <c r="N57" s="203"/>
      <c r="O57" s="203"/>
      <c r="P57" s="203"/>
      <c r="Q57" s="203"/>
      <c r="R57" s="203"/>
      <c r="S57" s="203"/>
      <c r="T57" s="203"/>
      <c r="X57" s="188">
        <v>2062</v>
      </c>
      <c r="Y57" s="188"/>
      <c r="Z57" s="188"/>
      <c r="AA57" s="188"/>
      <c r="AB57" s="188"/>
      <c r="IP57" s="189"/>
      <c r="IQ57" s="189"/>
      <c r="IR57" s="189"/>
      <c r="IS57" s="188"/>
    </row>
    <row r="58" spans="24:253" ht="12.75">
      <c r="X58" s="188">
        <v>2063</v>
      </c>
      <c r="Y58" s="188"/>
      <c r="Z58" s="188"/>
      <c r="AA58" s="188"/>
      <c r="AB58" s="188"/>
      <c r="IP58" s="189"/>
      <c r="IQ58" s="189"/>
      <c r="IR58" s="189"/>
      <c r="IS58" s="188"/>
    </row>
    <row r="59" spans="24:253" ht="12.75">
      <c r="X59" s="188">
        <v>2064</v>
      </c>
      <c r="Y59" s="188"/>
      <c r="Z59" s="188"/>
      <c r="AA59" s="188"/>
      <c r="AB59" s="188"/>
      <c r="IP59" s="189"/>
      <c r="IQ59" s="189"/>
      <c r="IR59" s="189"/>
      <c r="IS59" s="188"/>
    </row>
    <row r="60" spans="24:253" ht="12.75">
      <c r="X60" s="188">
        <v>2065</v>
      </c>
      <c r="Y60" s="188"/>
      <c r="Z60" s="188"/>
      <c r="AA60" s="188"/>
      <c r="AB60" s="188"/>
      <c r="IP60" s="189"/>
      <c r="IQ60" s="189"/>
      <c r="IR60" s="189"/>
      <c r="IS60" s="188"/>
    </row>
    <row r="61" spans="24:253" ht="12.75">
      <c r="X61" s="188">
        <v>2066</v>
      </c>
      <c r="Y61" s="188"/>
      <c r="Z61" s="188"/>
      <c r="AA61" s="188"/>
      <c r="AB61" s="188"/>
      <c r="IP61" s="189"/>
      <c r="IQ61" s="189"/>
      <c r="IR61" s="189"/>
      <c r="IS61" s="188"/>
    </row>
    <row r="62" spans="24:253" ht="12.75">
      <c r="X62" s="188">
        <v>2067</v>
      </c>
      <c r="Y62" s="188"/>
      <c r="Z62" s="188"/>
      <c r="AA62" s="188"/>
      <c r="AB62" s="188"/>
      <c r="IP62" s="189"/>
      <c r="IQ62" s="189"/>
      <c r="IR62" s="189"/>
      <c r="IS62" s="188"/>
    </row>
    <row r="63" spans="24:253" ht="12.75">
      <c r="X63" s="188">
        <v>2068</v>
      </c>
      <c r="Y63" s="188"/>
      <c r="Z63" s="188"/>
      <c r="AA63" s="188"/>
      <c r="AB63" s="188"/>
      <c r="IP63" s="189"/>
      <c r="IQ63" s="189"/>
      <c r="IR63" s="189"/>
      <c r="IS63" s="188"/>
    </row>
    <row r="64" spans="24:253" ht="12.75">
      <c r="X64" s="188">
        <v>2069</v>
      </c>
      <c r="Y64" s="188"/>
      <c r="Z64" s="188"/>
      <c r="AA64" s="188"/>
      <c r="AB64" s="188"/>
      <c r="IP64" s="189"/>
      <c r="IQ64" s="189"/>
      <c r="IR64" s="189"/>
      <c r="IS64" s="188"/>
    </row>
    <row r="65" spans="24:253" ht="12.75">
      <c r="X65" s="188">
        <v>2070</v>
      </c>
      <c r="Y65" s="188"/>
      <c r="Z65" s="188"/>
      <c r="AA65" s="188"/>
      <c r="AB65" s="188"/>
      <c r="IP65" s="189"/>
      <c r="IQ65" s="189"/>
      <c r="IR65" s="189"/>
      <c r="IS65" s="188"/>
    </row>
    <row r="66" spans="24:253" ht="12.75">
      <c r="X66" s="188">
        <v>2071</v>
      </c>
      <c r="Y66" s="188"/>
      <c r="Z66" s="188"/>
      <c r="AA66" s="188"/>
      <c r="AB66" s="188"/>
      <c r="IP66" s="189"/>
      <c r="IQ66" s="189"/>
      <c r="IR66" s="189"/>
      <c r="IS66" s="188"/>
    </row>
    <row r="67" spans="24:253" ht="12.75">
      <c r="X67" s="188">
        <v>2072</v>
      </c>
      <c r="Y67" s="188"/>
      <c r="Z67" s="188"/>
      <c r="AA67" s="188"/>
      <c r="AB67" s="188"/>
      <c r="IP67" s="189"/>
      <c r="IQ67" s="189"/>
      <c r="IR67" s="189"/>
      <c r="IS67" s="188"/>
    </row>
    <row r="68" spans="24:253" ht="12.75">
      <c r="X68" s="188">
        <v>2073</v>
      </c>
      <c r="Y68" s="188"/>
      <c r="Z68" s="188"/>
      <c r="AA68" s="188"/>
      <c r="AB68" s="188"/>
      <c r="IP68" s="189"/>
      <c r="IQ68" s="189"/>
      <c r="IR68" s="189"/>
      <c r="IS68" s="188"/>
    </row>
    <row r="69" spans="24:253" ht="12.75">
      <c r="X69" s="188">
        <v>2074</v>
      </c>
      <c r="Y69" s="188"/>
      <c r="Z69" s="188"/>
      <c r="AA69" s="188"/>
      <c r="AB69" s="188"/>
      <c r="IP69" s="189"/>
      <c r="IQ69" s="189"/>
      <c r="IR69" s="189"/>
      <c r="IS69" s="188"/>
    </row>
    <row r="70" spans="24:253" ht="12.75">
      <c r="X70" s="188">
        <v>2075</v>
      </c>
      <c r="Y70" s="188"/>
      <c r="Z70" s="188"/>
      <c r="AA70" s="188"/>
      <c r="AB70" s="188"/>
      <c r="IP70" s="189"/>
      <c r="IQ70" s="189"/>
      <c r="IR70" s="189"/>
      <c r="IS70" s="188"/>
    </row>
    <row r="71" spans="24:253" ht="12.75">
      <c r="X71" s="188">
        <v>2076</v>
      </c>
      <c r="Y71" s="188"/>
      <c r="Z71" s="188"/>
      <c r="AA71" s="188"/>
      <c r="AB71" s="188"/>
      <c r="IP71" s="189"/>
      <c r="IQ71" s="189"/>
      <c r="IR71" s="189"/>
      <c r="IS71" s="188"/>
    </row>
    <row r="72" spans="24:253" ht="12.75">
      <c r="X72" s="188">
        <v>2077</v>
      </c>
      <c r="Y72" s="188"/>
      <c r="Z72" s="188"/>
      <c r="AA72" s="188"/>
      <c r="AB72" s="188"/>
      <c r="IP72" s="189"/>
      <c r="IQ72" s="189"/>
      <c r="IR72" s="189"/>
      <c r="IS72" s="188"/>
    </row>
    <row r="73" spans="24:253" ht="12.75">
      <c r="X73" s="188">
        <v>2078</v>
      </c>
      <c r="Y73" s="188"/>
      <c r="Z73" s="188"/>
      <c r="AA73" s="188"/>
      <c r="AB73" s="188"/>
      <c r="IP73" s="189"/>
      <c r="IQ73" s="189"/>
      <c r="IR73" s="189"/>
      <c r="IS73" s="188"/>
    </row>
    <row r="74" spans="24:253" ht="12.75">
      <c r="X74" s="188">
        <v>2079</v>
      </c>
      <c r="Y74" s="188"/>
      <c r="Z74" s="188"/>
      <c r="AA74" s="188"/>
      <c r="AB74" s="188"/>
      <c r="IP74" s="189"/>
      <c r="IQ74" s="189"/>
      <c r="IR74" s="189"/>
      <c r="IS74" s="188"/>
    </row>
    <row r="75" spans="24:253" ht="12.75">
      <c r="X75" s="188">
        <v>2080</v>
      </c>
      <c r="Y75" s="188"/>
      <c r="Z75" s="188"/>
      <c r="AA75" s="188"/>
      <c r="AB75" s="188"/>
      <c r="IP75" s="189"/>
      <c r="IQ75" s="189"/>
      <c r="IR75" s="189"/>
      <c r="IS75" s="188"/>
    </row>
    <row r="76" spans="24:253" ht="12.75">
      <c r="X76" s="188">
        <v>2081</v>
      </c>
      <c r="Y76" s="188"/>
      <c r="Z76" s="188"/>
      <c r="AA76" s="188"/>
      <c r="AB76" s="188"/>
      <c r="IP76" s="189"/>
      <c r="IQ76" s="189"/>
      <c r="IR76" s="189"/>
      <c r="IS76" s="188"/>
    </row>
    <row r="77" spans="24:253" ht="12.75">
      <c r="X77" s="188">
        <v>2082</v>
      </c>
      <c r="Y77" s="188"/>
      <c r="Z77" s="188"/>
      <c r="AA77" s="188"/>
      <c r="AB77" s="188"/>
      <c r="IP77" s="189"/>
      <c r="IQ77" s="189"/>
      <c r="IR77" s="189"/>
      <c r="IS77" s="188"/>
    </row>
    <row r="78" spans="24:253" ht="12.75">
      <c r="X78" s="188">
        <v>2083</v>
      </c>
      <c r="Y78" s="188"/>
      <c r="Z78" s="188"/>
      <c r="AA78" s="188"/>
      <c r="AB78" s="188"/>
      <c r="IP78" s="189"/>
      <c r="IQ78" s="189"/>
      <c r="IR78" s="189"/>
      <c r="IS78" s="188"/>
    </row>
    <row r="79" spans="24:253" ht="12.75">
      <c r="X79" s="188">
        <v>2084</v>
      </c>
      <c r="Y79" s="188"/>
      <c r="Z79" s="188"/>
      <c r="AA79" s="188"/>
      <c r="AB79" s="188"/>
      <c r="IP79" s="189"/>
      <c r="IQ79" s="189"/>
      <c r="IR79" s="189"/>
      <c r="IS79" s="188"/>
    </row>
    <row r="80" spans="24:253" ht="12.75">
      <c r="X80" s="188">
        <v>2085</v>
      </c>
      <c r="Y80" s="188"/>
      <c r="Z80" s="188"/>
      <c r="AA80" s="188"/>
      <c r="AB80" s="188"/>
      <c r="IP80" s="189"/>
      <c r="IQ80" s="189"/>
      <c r="IR80" s="189"/>
      <c r="IS80" s="188"/>
    </row>
    <row r="81" spans="24:253" ht="12.75">
      <c r="X81" s="188">
        <v>2086</v>
      </c>
      <c r="Y81" s="188"/>
      <c r="Z81" s="188"/>
      <c r="AA81" s="188"/>
      <c r="AB81" s="188"/>
      <c r="IP81" s="189"/>
      <c r="IQ81" s="189"/>
      <c r="IR81" s="189"/>
      <c r="IS81" s="188"/>
    </row>
    <row r="82" spans="24:253" ht="12.75">
      <c r="X82" s="188">
        <v>2087</v>
      </c>
      <c r="Y82" s="188"/>
      <c r="Z82" s="188"/>
      <c r="AA82" s="188"/>
      <c r="AB82" s="188"/>
      <c r="IP82" s="189"/>
      <c r="IQ82" s="189"/>
      <c r="IR82" s="189"/>
      <c r="IS82" s="188"/>
    </row>
    <row r="83" spans="24:253" ht="12.75">
      <c r="X83" s="188">
        <v>2088</v>
      </c>
      <c r="Y83" s="188"/>
      <c r="Z83" s="188"/>
      <c r="AA83" s="188"/>
      <c r="AB83" s="188"/>
      <c r="IP83" s="189"/>
      <c r="IQ83" s="189"/>
      <c r="IR83" s="189"/>
      <c r="IS83" s="188"/>
    </row>
    <row r="84" spans="24:253" ht="12.75">
      <c r="X84" s="188">
        <v>2089</v>
      </c>
      <c r="Y84" s="188"/>
      <c r="Z84" s="188"/>
      <c r="AA84" s="188"/>
      <c r="AB84" s="188"/>
      <c r="IP84" s="189"/>
      <c r="IQ84" s="189"/>
      <c r="IR84" s="189"/>
      <c r="IS84" s="188"/>
    </row>
    <row r="85" spans="24:253" ht="12.75">
      <c r="X85" s="188">
        <v>2090</v>
      </c>
      <c r="Y85" s="188"/>
      <c r="Z85" s="188"/>
      <c r="AA85" s="188"/>
      <c r="AB85" s="188"/>
      <c r="IP85" s="189"/>
      <c r="IQ85" s="189"/>
      <c r="IR85" s="189"/>
      <c r="IS85" s="188"/>
    </row>
    <row r="86" spans="24:253" ht="12.75">
      <c r="X86" s="188">
        <v>2091</v>
      </c>
      <c r="Y86" s="188"/>
      <c r="Z86" s="188"/>
      <c r="AA86" s="188"/>
      <c r="AB86" s="188"/>
      <c r="IP86" s="189"/>
      <c r="IQ86" s="189"/>
      <c r="IR86" s="189"/>
      <c r="IS86" s="188"/>
    </row>
    <row r="87" spans="24:253" ht="12.75">
      <c r="X87" s="188">
        <v>2092</v>
      </c>
      <c r="Y87" s="188"/>
      <c r="Z87" s="188"/>
      <c r="AA87" s="188"/>
      <c r="AB87" s="188"/>
      <c r="IP87" s="189"/>
      <c r="IQ87" s="189"/>
      <c r="IR87" s="189"/>
      <c r="IS87" s="188"/>
    </row>
    <row r="88" spans="24:253" ht="12.75">
      <c r="X88" s="188">
        <v>2093</v>
      </c>
      <c r="Y88" s="188"/>
      <c r="Z88" s="188"/>
      <c r="AA88" s="188"/>
      <c r="AB88" s="188"/>
      <c r="IP88" s="189"/>
      <c r="IQ88" s="189"/>
      <c r="IR88" s="189"/>
      <c r="IS88" s="188"/>
    </row>
    <row r="89" spans="24:253" ht="12.75">
      <c r="X89" s="188">
        <v>2094</v>
      </c>
      <c r="Y89" s="188"/>
      <c r="Z89" s="188"/>
      <c r="AA89" s="188"/>
      <c r="AB89" s="188"/>
      <c r="IP89" s="189"/>
      <c r="IQ89" s="189"/>
      <c r="IR89" s="189"/>
      <c r="IS89" s="188"/>
    </row>
    <row r="90" spans="24:253" ht="12.75">
      <c r="X90" s="188">
        <v>2095</v>
      </c>
      <c r="Y90" s="188"/>
      <c r="Z90" s="188"/>
      <c r="AA90" s="188"/>
      <c r="AB90" s="188"/>
      <c r="IP90" s="189"/>
      <c r="IQ90" s="189"/>
      <c r="IR90" s="189"/>
      <c r="IS90" s="188"/>
    </row>
    <row r="91" spans="24:253" ht="12.75">
      <c r="X91" s="188">
        <v>2096</v>
      </c>
      <c r="Y91" s="188"/>
      <c r="Z91" s="188"/>
      <c r="AA91" s="188"/>
      <c r="AB91" s="188"/>
      <c r="IP91" s="189"/>
      <c r="IQ91" s="189"/>
      <c r="IR91" s="189"/>
      <c r="IS91" s="188"/>
    </row>
    <row r="92" spans="24:253" ht="12.75">
      <c r="X92" s="188">
        <v>2097</v>
      </c>
      <c r="Y92" s="188"/>
      <c r="Z92" s="188"/>
      <c r="AA92" s="188"/>
      <c r="AB92" s="188"/>
      <c r="IP92" s="189"/>
      <c r="IQ92" s="189"/>
      <c r="IR92" s="189"/>
      <c r="IS92" s="188"/>
    </row>
    <row r="93" spans="24:253" ht="12.75">
      <c r="X93" s="188">
        <v>2098</v>
      </c>
      <c r="Y93" s="188"/>
      <c r="Z93" s="188"/>
      <c r="AA93" s="188"/>
      <c r="AB93" s="188"/>
      <c r="IP93" s="189"/>
      <c r="IQ93" s="189"/>
      <c r="IR93" s="189"/>
      <c r="IS93" s="188"/>
    </row>
    <row r="94" spans="24:253" ht="12.75">
      <c r="X94" s="188">
        <v>2099</v>
      </c>
      <c r="Y94" s="188"/>
      <c r="Z94" s="188"/>
      <c r="AA94" s="188"/>
      <c r="AB94" s="188"/>
      <c r="IP94" s="189"/>
      <c r="IQ94" s="189"/>
      <c r="IR94" s="189"/>
      <c r="IS94" s="188"/>
    </row>
    <row r="95" spans="24:253" ht="12.75">
      <c r="X95" s="188">
        <v>2097</v>
      </c>
      <c r="Y95" s="188"/>
      <c r="Z95" s="188"/>
      <c r="AA95" s="188"/>
      <c r="AB95" s="188"/>
      <c r="IP95" s="189"/>
      <c r="IQ95" s="189"/>
      <c r="IR95" s="189"/>
      <c r="IS95" s="189"/>
    </row>
    <row r="96" spans="24:256" ht="12.75">
      <c r="X96" s="189"/>
      <c r="Y96" s="189"/>
      <c r="Z96" s="189"/>
      <c r="AA96" s="189"/>
      <c r="AB96" s="189"/>
      <c r="IP96" s="189"/>
      <c r="IQ96" s="189"/>
      <c r="IR96" s="189"/>
      <c r="IS96" s="189"/>
      <c r="IT96" s="189"/>
      <c r="IU96" s="189"/>
      <c r="IV96" s="189"/>
    </row>
    <row r="97" spans="250:256" ht="12.75">
      <c r="IP97" s="189"/>
      <c r="IQ97" s="189"/>
      <c r="IR97" s="189"/>
      <c r="IS97" s="189"/>
      <c r="IT97" s="189"/>
      <c r="IU97" s="189"/>
      <c r="IV97" s="189"/>
    </row>
    <row r="98" spans="250:256" ht="12.75">
      <c r="IP98" s="189"/>
      <c r="IQ98" s="189"/>
      <c r="IR98" s="189"/>
      <c r="IS98" s="189"/>
      <c r="IT98" s="189"/>
      <c r="IU98" s="189"/>
      <c r="IV98" s="189"/>
    </row>
    <row r="99" spans="250:256" ht="12.75">
      <c r="IP99" s="189"/>
      <c r="IQ99" s="189"/>
      <c r="IR99" s="189"/>
      <c r="IS99" s="189"/>
      <c r="IT99" s="189"/>
      <c r="IU99" s="189"/>
      <c r="IV99" s="189"/>
    </row>
    <row r="100" spans="250:256" ht="12.75">
      <c r="IP100" s="189"/>
      <c r="IQ100" s="189"/>
      <c r="IR100" s="189"/>
      <c r="IS100" s="189"/>
      <c r="IT100" s="189"/>
      <c r="IU100" s="189"/>
      <c r="IV100" s="189"/>
    </row>
    <row r="101" spans="250:253" ht="12.75">
      <c r="IP101" s="189"/>
      <c r="IQ101" s="189"/>
      <c r="IR101" s="189"/>
      <c r="IS101" s="189"/>
    </row>
    <row r="102" spans="250:253" ht="12.75">
      <c r="IP102" s="189"/>
      <c r="IQ102" s="189"/>
      <c r="IR102" s="189"/>
      <c r="IS102" s="189"/>
    </row>
    <row r="103" spans="250:253" ht="12.75">
      <c r="IP103" s="189"/>
      <c r="IQ103" s="189"/>
      <c r="IR103" s="189"/>
      <c r="IS103" s="189"/>
    </row>
    <row r="104" spans="250:253" ht="12.75">
      <c r="IP104" s="189"/>
      <c r="IQ104" s="189"/>
      <c r="IR104" s="189"/>
      <c r="IS104" s="189"/>
    </row>
    <row r="105" spans="250:253" ht="12.75">
      <c r="IP105" s="189"/>
      <c r="IQ105" s="189"/>
      <c r="IR105" s="189"/>
      <c r="IS105" s="189"/>
    </row>
    <row r="106" spans="250:253" ht="12.75">
      <c r="IP106" s="189"/>
      <c r="IQ106" s="189"/>
      <c r="IR106" s="189"/>
      <c r="IS106" s="189"/>
    </row>
  </sheetData>
  <sheetProtection password="879C" sheet="1" objects="1" scenarios="1"/>
  <mergeCells count="30">
    <mergeCell ref="D30:I30"/>
    <mergeCell ref="M2:T2"/>
    <mergeCell ref="M3:S3"/>
    <mergeCell ref="M39:T39"/>
    <mergeCell ref="M40:T40"/>
    <mergeCell ref="M5:T5"/>
    <mergeCell ref="M6:T6"/>
    <mergeCell ref="M7:O7"/>
    <mergeCell ref="D23:I23"/>
    <mergeCell ref="D25:I25"/>
    <mergeCell ref="D22:I22"/>
    <mergeCell ref="A9:K10"/>
    <mergeCell ref="M14:O14"/>
    <mergeCell ref="M4:T4"/>
    <mergeCell ref="M46:T46"/>
    <mergeCell ref="M47:T47"/>
    <mergeCell ref="M10:T10"/>
    <mergeCell ref="M11:T11"/>
    <mergeCell ref="D27:I27"/>
    <mergeCell ref="M45:T45"/>
    <mergeCell ref="M48:T48"/>
    <mergeCell ref="M49:T49"/>
    <mergeCell ref="A1:I1"/>
    <mergeCell ref="M43:T43"/>
    <mergeCell ref="M44:T44"/>
    <mergeCell ref="C28:I28"/>
    <mergeCell ref="D29:I29"/>
    <mergeCell ref="D24:I24"/>
    <mergeCell ref="M42:T42"/>
    <mergeCell ref="M13:T13"/>
  </mergeCells>
  <dataValidations count="4">
    <dataValidation type="list" allowBlank="1" showInputMessage="1" showErrorMessage="1" sqref="D23:I23">
      <formula1>$W$3:$W$5</formula1>
    </dataValidation>
    <dataValidation type="list" allowBlank="1" showInputMessage="1" showErrorMessage="1" sqref="D25:F25 G25:G26 H25:I25">
      <formula1>$X$3:$X$95</formula1>
    </dataValidation>
    <dataValidation type="list" allowBlank="1" showInputMessage="1" showErrorMessage="1" sqref="D22:I22">
      <formula1>$Z$3:$Z$20</formula1>
    </dataValidation>
    <dataValidation type="list" allowBlank="1" showInputMessage="1" showErrorMessage="1" sqref="D24:I24">
      <formula1>$Y$3:$Y$7</formula1>
    </dataValidation>
  </dataValidations>
  <hyperlinks>
    <hyperlink ref="M5" location="'МС_(н.о.)'!A1" display="МС_1 (н.о.) Потребнo ниво на маргината на солвентност за неживотно осигурување"/>
    <hyperlink ref="M6" location="'МС_(н.о.)'!A1" display="MС_2(н.о.): Конечна пресметка на потребното ниво на маргината на солвентност "/>
    <hyperlink ref="M7" location="КС!A1" display="КС: Пресметка на капиталот"/>
    <hyperlink ref="M11:T11" location="'МС (ж.о.)'!A1" display="MС_1 (ж.о.): Потребно ниво на маргина на солвентност за осигурување на живот"/>
    <hyperlink ref="M11:W11" location="'МС (ж.о.)'!A1" display="MС_2 (ж.о.): Потребно ниво на маргина на солвентност за дополнително осигурување кон осигурувањето на  живот"/>
    <hyperlink ref="M13:T13" location="'МС (ж.о.)'!A1" display="MС_3 (ж.о.): Конечна пресметка на потребното ниво на маргина на солвентност "/>
    <hyperlink ref="M14:O14" location="КС!A1" display="КС: Пресметка на капиталот"/>
    <hyperlink ref="M8" location="ВТР!A1" display="ВТР: Вложувања на средствата кои ги покриваат техничките резерви"/>
    <hyperlink ref="M15" location="ВТР!A1" display="ВТР: Вложувања на средствата кои ги покриваат техничките резерви"/>
    <hyperlink ref="M16" location="ВМР!A1" display="ВМР: Вложувања на средствата кои ја покриваат математичката резерва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58.421875" style="77" customWidth="1"/>
    <col min="2" max="2" width="2.28125" style="77" customWidth="1"/>
    <col min="3" max="3" width="5.00390625" style="77" customWidth="1"/>
    <col min="4" max="7" width="12.57421875" style="78" customWidth="1"/>
    <col min="8" max="9" width="12.57421875" style="77" customWidth="1"/>
    <col min="10" max="16384" width="9.140625" style="77" customWidth="1"/>
  </cols>
  <sheetData>
    <row r="1" spans="1:8" ht="12.75">
      <c r="A1" s="211" t="s">
        <v>104</v>
      </c>
      <c r="B1" s="211"/>
      <c r="C1" s="82"/>
      <c r="D1" s="83"/>
      <c r="E1" s="83"/>
      <c r="F1" s="84"/>
      <c r="G1" s="84"/>
      <c r="H1" s="82"/>
    </row>
    <row r="2" spans="1:8" ht="12.75">
      <c r="A2" s="82"/>
      <c r="B2" s="82"/>
      <c r="C2" s="82"/>
      <c r="D2" s="83"/>
      <c r="E2" s="83"/>
      <c r="F2" s="85"/>
      <c r="G2" s="85"/>
      <c r="H2" s="82"/>
    </row>
    <row r="3" spans="1:8" ht="12.75">
      <c r="A3" s="82" t="str">
        <f>'СИ-Почетна'!D23</f>
        <v>(група)</v>
      </c>
      <c r="B3" s="82"/>
      <c r="C3" s="82"/>
      <c r="D3" s="83"/>
      <c r="E3" s="83"/>
      <c r="F3" s="84"/>
      <c r="G3" s="84"/>
      <c r="H3" s="82"/>
    </row>
    <row r="4" spans="1:8" ht="12.75">
      <c r="A4" s="82" t="str">
        <f>'СИ-Почетна'!D22</f>
        <v>(назив на друштво)</v>
      </c>
      <c r="B4" s="82"/>
      <c r="C4" s="82"/>
      <c r="D4" s="83"/>
      <c r="E4" s="83"/>
      <c r="F4" s="83"/>
      <c r="G4" s="83"/>
      <c r="H4" s="82"/>
    </row>
    <row r="5" spans="1:8" ht="12.75">
      <c r="A5" s="82" t="str">
        <f>'СИ-Почетна'!D24</f>
        <v>(период)</v>
      </c>
      <c r="B5" s="82"/>
      <c r="C5" s="82"/>
      <c r="D5" s="83"/>
      <c r="E5" s="83"/>
      <c r="F5" s="83"/>
      <c r="G5" s="83"/>
      <c r="H5" s="82"/>
    </row>
    <row r="6" spans="1:8" ht="12.75">
      <c r="A6" s="210" t="str">
        <f>'СИ-Почетна'!D25</f>
        <v>(тековна година)</v>
      </c>
      <c r="B6" s="210"/>
      <c r="C6" s="82"/>
      <c r="D6" s="83"/>
      <c r="E6" s="83"/>
      <c r="F6" s="83"/>
      <c r="G6" s="83"/>
      <c r="H6" s="82"/>
    </row>
    <row r="7" spans="1:8" ht="15.75">
      <c r="A7" s="416" t="s">
        <v>83</v>
      </c>
      <c r="B7" s="416"/>
      <c r="C7" s="416"/>
      <c r="D7" s="416"/>
      <c r="E7" s="416"/>
      <c r="F7" s="416"/>
      <c r="G7" s="416"/>
      <c r="H7" s="82"/>
    </row>
    <row r="8" spans="1:8" ht="13.5" thickBot="1">
      <c r="A8" s="82"/>
      <c r="B8" s="82"/>
      <c r="C8" s="82"/>
      <c r="D8" s="83"/>
      <c r="E8" s="83"/>
      <c r="F8" s="83"/>
      <c r="G8" s="83"/>
      <c r="H8" s="82"/>
    </row>
    <row r="9" spans="1:9" ht="46.5" customHeight="1" thickTop="1">
      <c r="A9" s="417"/>
      <c r="B9" s="418"/>
      <c r="C9" s="419"/>
      <c r="D9" s="395" t="s">
        <v>7</v>
      </c>
      <c r="E9" s="396"/>
      <c r="F9" s="395" t="s">
        <v>6</v>
      </c>
      <c r="G9" s="396"/>
      <c r="H9" s="414" t="s">
        <v>7</v>
      </c>
      <c r="I9" s="415"/>
    </row>
    <row r="10" spans="1:9" ht="22.5" customHeight="1">
      <c r="A10" s="420"/>
      <c r="B10" s="421"/>
      <c r="C10" s="422"/>
      <c r="D10" s="173" t="s">
        <v>1</v>
      </c>
      <c r="E10" s="174" t="s">
        <v>2</v>
      </c>
      <c r="F10" s="173" t="s">
        <v>1</v>
      </c>
      <c r="G10" s="174" t="s">
        <v>2</v>
      </c>
      <c r="H10" s="315" t="s">
        <v>1</v>
      </c>
      <c r="I10" s="175" t="s">
        <v>2</v>
      </c>
    </row>
    <row r="11" spans="1:9" ht="13.5" customHeight="1">
      <c r="A11" s="391" t="s">
        <v>3</v>
      </c>
      <c r="B11" s="392"/>
      <c r="C11" s="87">
        <v>1</v>
      </c>
      <c r="D11" s="52"/>
      <c r="E11" s="54"/>
      <c r="F11" s="50"/>
      <c r="G11" s="54"/>
      <c r="H11" s="323"/>
      <c r="I11" s="324"/>
    </row>
    <row r="12" spans="1:9" ht="13.5" customHeight="1">
      <c r="A12" s="387" t="s">
        <v>85</v>
      </c>
      <c r="B12" s="388"/>
      <c r="C12" s="88">
        <v>2</v>
      </c>
      <c r="D12" s="94">
        <f>IF(D11/'СИ-Почетна'!$D$27&lt;10000000,D11*0.18,10000000*'СИ-Почетна'!$D$27*0.18)</f>
        <v>0</v>
      </c>
      <c r="E12" s="95">
        <f>IF(E11/'СИ-Почетна'!$D$26&lt;10000000,E11*0.18,10000000*'СИ-Почетна'!$D$26*0.18)</f>
        <v>0</v>
      </c>
      <c r="F12" s="96"/>
      <c r="G12" s="99"/>
      <c r="H12" s="325"/>
      <c r="I12" s="326"/>
    </row>
    <row r="13" spans="1:9" ht="13.5" customHeight="1">
      <c r="A13" s="387" t="s">
        <v>86</v>
      </c>
      <c r="B13" s="388"/>
      <c r="C13" s="88">
        <v>3</v>
      </c>
      <c r="D13" s="94">
        <f>IF(D11/'СИ-Почетна'!$D$27&gt;10000000,(D11-10000000*'СИ-Почетна'!$D$27)*0.16,0)</f>
        <v>0</v>
      </c>
      <c r="E13" s="95">
        <f>IF(E11/'СИ-Почетна'!$D$26&gt;10000000,(E11-10000000*'СИ-Почетна'!$D$26)*0.16,0)</f>
        <v>0</v>
      </c>
      <c r="F13" s="96"/>
      <c r="G13" s="99"/>
      <c r="H13" s="325"/>
      <c r="I13" s="326"/>
    </row>
    <row r="14" spans="1:9" ht="13.5" customHeight="1">
      <c r="A14" s="387" t="s">
        <v>87</v>
      </c>
      <c r="B14" s="388"/>
      <c r="C14" s="88">
        <v>4</v>
      </c>
      <c r="D14" s="98"/>
      <c r="E14" s="99"/>
      <c r="F14" s="100">
        <f>IF(F11/'СИ-Почетна'!$D$27&lt;10000000,F11*18/300,10000000*'СИ-Почетна'!$D$27*18/300)</f>
        <v>0</v>
      </c>
      <c r="G14" s="95">
        <f>IF(G11/'СИ-Почетна'!$D$26&lt;10000000,G11*18/300,10000000*'СИ-Почетна'!$D$26*18/300)</f>
        <v>0</v>
      </c>
      <c r="H14" s="316"/>
      <c r="I14" s="97"/>
    </row>
    <row r="15" spans="1:9" ht="13.5" customHeight="1">
      <c r="A15" s="387" t="s">
        <v>88</v>
      </c>
      <c r="B15" s="388"/>
      <c r="C15" s="88">
        <v>5</v>
      </c>
      <c r="D15" s="98"/>
      <c r="E15" s="99"/>
      <c r="F15" s="100">
        <f>IF(F113/'СИ-Почетна'!$D$27&gt;10000000,(F11-10000000*'СИ-Почетна'!$D$27)*16/300,0)</f>
        <v>0</v>
      </c>
      <c r="G15" s="95">
        <f>IF(G113/'СИ-Почетна'!$D$26&gt;10000000,(G11-10000000*'СИ-Почетна'!$D$26)*16/300,0)</f>
        <v>0</v>
      </c>
      <c r="H15" s="316"/>
      <c r="I15" s="97"/>
    </row>
    <row r="16" spans="1:9" ht="13.5" customHeight="1">
      <c r="A16" s="387" t="s">
        <v>89</v>
      </c>
      <c r="B16" s="388"/>
      <c r="C16" s="89">
        <v>6</v>
      </c>
      <c r="D16" s="94">
        <f>D12+D13</f>
        <v>0</v>
      </c>
      <c r="E16" s="95">
        <f>E12+E13</f>
        <v>0</v>
      </c>
      <c r="F16" s="100">
        <f>F14+F15</f>
        <v>0</v>
      </c>
      <c r="G16" s="95">
        <f>G14+G15</f>
        <v>0</v>
      </c>
      <c r="H16" s="325"/>
      <c r="I16" s="326"/>
    </row>
    <row r="17" spans="1:9" ht="13.5" customHeight="1">
      <c r="A17" s="387" t="s">
        <v>10</v>
      </c>
      <c r="B17" s="388"/>
      <c r="C17" s="89">
        <v>7</v>
      </c>
      <c r="D17" s="53"/>
      <c r="E17" s="55"/>
      <c r="F17" s="49"/>
      <c r="G17" s="55"/>
      <c r="H17" s="331"/>
      <c r="I17" s="332"/>
    </row>
    <row r="18" spans="1:9" ht="13.5" customHeight="1">
      <c r="A18" s="387" t="s">
        <v>11</v>
      </c>
      <c r="B18" s="388"/>
      <c r="C18" s="89">
        <v>8</v>
      </c>
      <c r="D18" s="53"/>
      <c r="E18" s="55"/>
      <c r="F18" s="49"/>
      <c r="G18" s="55"/>
      <c r="H18" s="331"/>
      <c r="I18" s="332"/>
    </row>
    <row r="19" spans="1:9" ht="13.5" customHeight="1">
      <c r="A19" s="387" t="s">
        <v>79</v>
      </c>
      <c r="B19" s="388"/>
      <c r="C19" s="89">
        <v>9</v>
      </c>
      <c r="D19" s="102">
        <f aca="true" t="shared" si="0" ref="D19:I19">IF(D17&lt;&gt;"",IF(D18/D17&gt;0.5,D18/D17,0.5),0)</f>
        <v>0</v>
      </c>
      <c r="E19" s="103">
        <f t="shared" si="0"/>
        <v>0</v>
      </c>
      <c r="F19" s="104">
        <f t="shared" si="0"/>
        <v>0</v>
      </c>
      <c r="G19" s="103">
        <f t="shared" si="0"/>
        <v>0</v>
      </c>
      <c r="H19" s="333">
        <f t="shared" si="0"/>
        <v>0</v>
      </c>
      <c r="I19" s="334">
        <f t="shared" si="0"/>
        <v>0</v>
      </c>
    </row>
    <row r="20" spans="1:9" ht="13.5" customHeight="1">
      <c r="A20" s="408" t="s">
        <v>54</v>
      </c>
      <c r="B20" s="409"/>
      <c r="C20" s="90">
        <v>10</v>
      </c>
      <c r="D20" s="105">
        <f>D16*D19</f>
        <v>0</v>
      </c>
      <c r="E20" s="106">
        <f>E16*E19</f>
        <v>0</v>
      </c>
      <c r="F20" s="107">
        <f>F16*F19</f>
        <v>0</v>
      </c>
      <c r="G20" s="106">
        <f>G16*G19</f>
        <v>0</v>
      </c>
      <c r="H20" s="327"/>
      <c r="I20" s="328"/>
    </row>
    <row r="21" spans="1:9" ht="13.5" customHeight="1">
      <c r="A21" s="391" t="s">
        <v>55</v>
      </c>
      <c r="B21" s="392"/>
      <c r="C21" s="91">
        <f>C20+1</f>
        <v>11</v>
      </c>
      <c r="D21" s="50"/>
      <c r="E21" s="54"/>
      <c r="F21" s="50"/>
      <c r="G21" s="54"/>
      <c r="H21" s="317"/>
      <c r="I21" s="51"/>
    </row>
    <row r="22" spans="1:9" ht="13.5" customHeight="1">
      <c r="A22" s="385" t="s">
        <v>12</v>
      </c>
      <c r="B22" s="386"/>
      <c r="C22" s="89">
        <f aca="true" t="shared" si="1" ref="C22:C32">C21+1</f>
        <v>12</v>
      </c>
      <c r="D22" s="49"/>
      <c r="E22" s="55"/>
      <c r="F22" s="49"/>
      <c r="G22" s="55"/>
      <c r="H22" s="318"/>
      <c r="I22" s="1"/>
    </row>
    <row r="23" spans="1:9" ht="13.5" customHeight="1">
      <c r="A23" s="385" t="s">
        <v>4</v>
      </c>
      <c r="B23" s="386"/>
      <c r="C23" s="89">
        <f t="shared" si="1"/>
        <v>13</v>
      </c>
      <c r="D23" s="49"/>
      <c r="E23" s="55"/>
      <c r="F23" s="49"/>
      <c r="G23" s="55"/>
      <c r="H23" s="318"/>
      <c r="I23" s="1"/>
    </row>
    <row r="24" spans="1:9" ht="13.5" customHeight="1">
      <c r="A24" s="385" t="s">
        <v>5</v>
      </c>
      <c r="B24" s="386"/>
      <c r="C24" s="89">
        <f t="shared" si="1"/>
        <v>14</v>
      </c>
      <c r="D24" s="49"/>
      <c r="E24" s="55"/>
      <c r="F24" s="49"/>
      <c r="G24" s="55"/>
      <c r="H24" s="318"/>
      <c r="I24" s="1"/>
    </row>
    <row r="25" spans="1:9" ht="13.5" customHeight="1">
      <c r="A25" s="410" t="s">
        <v>47</v>
      </c>
      <c r="B25" s="411"/>
      <c r="C25" s="89">
        <f t="shared" si="1"/>
        <v>15</v>
      </c>
      <c r="D25" s="100">
        <f aca="true" t="shared" si="2" ref="D25:I25">IF(D21&lt;&gt;"",(D22+D23-D24)/D21,0)</f>
        <v>0</v>
      </c>
      <c r="E25" s="95">
        <f t="shared" si="2"/>
        <v>0</v>
      </c>
      <c r="F25" s="100">
        <f t="shared" si="2"/>
        <v>0</v>
      </c>
      <c r="G25" s="95">
        <f t="shared" si="2"/>
        <v>0</v>
      </c>
      <c r="H25" s="319">
        <f t="shared" si="2"/>
        <v>0</v>
      </c>
      <c r="I25" s="101">
        <f t="shared" si="2"/>
        <v>0</v>
      </c>
    </row>
    <row r="26" spans="1:9" ht="13.5" customHeight="1">
      <c r="A26" s="385" t="s">
        <v>56</v>
      </c>
      <c r="B26" s="386"/>
      <c r="C26" s="89">
        <f t="shared" si="1"/>
        <v>16</v>
      </c>
      <c r="D26" s="100">
        <f>IF(D25/'СИ-Почетна'!$D$27&lt;7000000,D25*0.26,7000000*'СИ-Почетна'!$D$27*0.26)</f>
        <v>0</v>
      </c>
      <c r="E26" s="108">
        <f>IF(E25/'СИ-Почетна'!$D$26&lt;7000000,E25*0.26,7000000*'СИ-Почетна'!$D$26*0.26)</f>
        <v>0</v>
      </c>
      <c r="F26" s="109"/>
      <c r="G26" s="111"/>
      <c r="H26" s="319">
        <f>IF(H25/'СИ-Почетна'!$D$27&lt;7000000,H25*0.26,7000000*'СИ-Почетна'!$D$27*0.26)</f>
        <v>0</v>
      </c>
      <c r="I26" s="320">
        <f>IF(I25/'СИ-Почетна'!$D$26&lt;7000000,I25*0.26,7000000*'СИ-Почетна'!$D$26*0.26)</f>
        <v>0</v>
      </c>
    </row>
    <row r="27" spans="1:9" ht="13.5" customHeight="1">
      <c r="A27" s="385" t="s">
        <v>57</v>
      </c>
      <c r="B27" s="386"/>
      <c r="C27" s="89">
        <f t="shared" si="1"/>
        <v>17</v>
      </c>
      <c r="D27" s="100">
        <f>IF(D25/'СИ-Почетна'!$D$27&gt;7000000,(D25-7000000*'СИ-Почетна'!$D$27)*0.23,0)</f>
        <v>0</v>
      </c>
      <c r="E27" s="108">
        <f>IF(E25/'СИ-Почетна'!$D$26&gt;7000000,(E25-7000000*'СИ-Почетна'!$D$26)*0.23,0)</f>
        <v>0</v>
      </c>
      <c r="F27" s="109"/>
      <c r="G27" s="111"/>
      <c r="H27" s="319">
        <f>IF(H25/'СИ-Почетна'!$D$27&gt;7000000,(H25-7000000*'СИ-Почетна'!$D$27)*0.23,0)</f>
        <v>0</v>
      </c>
      <c r="I27" s="320">
        <f>IF(I25/'СИ-Почетна'!$D$26&gt;7000000,(I25-7000000*'СИ-Почетна'!$D$26)*0.23,0)</f>
        <v>0</v>
      </c>
    </row>
    <row r="28" spans="1:9" ht="13.5" customHeight="1">
      <c r="A28" s="385" t="s">
        <v>58</v>
      </c>
      <c r="B28" s="386"/>
      <c r="C28" s="89">
        <f t="shared" si="1"/>
        <v>18</v>
      </c>
      <c r="D28" s="109"/>
      <c r="E28" s="111"/>
      <c r="F28" s="100">
        <f>IF(F25/'СИ-Почетна'!$D$27&lt;7000000,F25*26/300,7000000*'СИ-Почетна'!$D$27*26/300)</f>
        <v>0</v>
      </c>
      <c r="G28" s="95">
        <f>IF(G25/'СИ-Почетна'!$D$26&lt;7000000,G25*26/300,7000000*'СИ-Почетна'!$D$26*26/300)</f>
        <v>0</v>
      </c>
      <c r="H28" s="321"/>
      <c r="I28" s="110"/>
    </row>
    <row r="29" spans="1:9" ht="13.5" customHeight="1">
      <c r="A29" s="385" t="s">
        <v>59</v>
      </c>
      <c r="B29" s="386"/>
      <c r="C29" s="89">
        <f t="shared" si="1"/>
        <v>19</v>
      </c>
      <c r="D29" s="109"/>
      <c r="E29" s="111"/>
      <c r="F29" s="100">
        <f>IF(F25/'СИ-Почетна'!$D$27&gt;7000000,(F25-7000000*'СИ-Почетна'!$D$27)*23/300,0)</f>
        <v>0</v>
      </c>
      <c r="G29" s="95">
        <f>IF(G25/'СИ-Почетна'!$D$26&gt;7000000,(G25-7000000*'СИ-Почетна'!$D$26)*23/300,0)</f>
        <v>0</v>
      </c>
      <c r="H29" s="321"/>
      <c r="I29" s="110"/>
    </row>
    <row r="30" spans="1:9" ht="13.5" customHeight="1">
      <c r="A30" s="385" t="s">
        <v>60</v>
      </c>
      <c r="B30" s="386"/>
      <c r="C30" s="89">
        <f t="shared" si="1"/>
        <v>20</v>
      </c>
      <c r="D30" s="100">
        <f>D26+D27</f>
        <v>0</v>
      </c>
      <c r="E30" s="95">
        <f>E26+E27</f>
        <v>0</v>
      </c>
      <c r="F30" s="100">
        <f>F28+F29</f>
        <v>0</v>
      </c>
      <c r="G30" s="95">
        <f>G28+G29</f>
        <v>0</v>
      </c>
      <c r="H30" s="319">
        <f>H26+H27</f>
        <v>0</v>
      </c>
      <c r="I30" s="101">
        <f>I26+I27</f>
        <v>0</v>
      </c>
    </row>
    <row r="31" spans="1:9" ht="13.5" customHeight="1">
      <c r="A31" s="412" t="s">
        <v>78</v>
      </c>
      <c r="B31" s="413"/>
      <c r="C31" s="92">
        <f t="shared" si="1"/>
        <v>21</v>
      </c>
      <c r="D31" s="112">
        <f aca="true" t="shared" si="3" ref="D31:I31">D30*D19</f>
        <v>0</v>
      </c>
      <c r="E31" s="113">
        <f t="shared" si="3"/>
        <v>0</v>
      </c>
      <c r="F31" s="112">
        <f t="shared" si="3"/>
        <v>0</v>
      </c>
      <c r="G31" s="113">
        <f t="shared" si="3"/>
        <v>0</v>
      </c>
      <c r="H31" s="322">
        <f t="shared" si="3"/>
        <v>0</v>
      </c>
      <c r="I31" s="114">
        <f t="shared" si="3"/>
        <v>0</v>
      </c>
    </row>
    <row r="32" spans="1:9" ht="13.5" thickBot="1">
      <c r="A32" s="393" t="s">
        <v>81</v>
      </c>
      <c r="B32" s="394"/>
      <c r="C32" s="93">
        <f t="shared" si="1"/>
        <v>22</v>
      </c>
      <c r="D32" s="115">
        <f>MAX(D20,D31+H31)</f>
        <v>0</v>
      </c>
      <c r="E32" s="116">
        <f>MAX(E20,E31+I31)</f>
        <v>0</v>
      </c>
      <c r="F32" s="115">
        <f>MAX(F20,F31)</f>
        <v>0</v>
      </c>
      <c r="G32" s="116">
        <f>MAX(G20,G31)</f>
        <v>0</v>
      </c>
      <c r="H32" s="329"/>
      <c r="I32" s="330"/>
    </row>
    <row r="33" spans="1:8" ht="13.5" thickTop="1">
      <c r="A33" s="82"/>
      <c r="B33" s="82"/>
      <c r="C33" s="86"/>
      <c r="D33" s="83"/>
      <c r="E33" s="83"/>
      <c r="F33" s="83"/>
      <c r="G33" s="83"/>
      <c r="H33" s="82"/>
    </row>
    <row r="34" spans="1:14" ht="15.75">
      <c r="A34" s="407" t="s">
        <v>129</v>
      </c>
      <c r="B34" s="407"/>
      <c r="C34" s="407"/>
      <c r="D34" s="407"/>
      <c r="E34" s="407"/>
      <c r="F34" s="407"/>
      <c r="G34" s="407"/>
      <c r="H34" s="80"/>
      <c r="I34" s="80"/>
      <c r="J34" s="80"/>
      <c r="K34" s="80"/>
      <c r="L34" s="80"/>
      <c r="M34" s="80"/>
      <c r="N34" s="80"/>
    </row>
    <row r="35" spans="4:7" ht="13.5" thickBot="1">
      <c r="D35" s="79"/>
      <c r="E35" s="77"/>
      <c r="F35" s="77"/>
      <c r="G35" s="77"/>
    </row>
    <row r="36" spans="1:7" ht="15.75" customHeight="1" thickTop="1">
      <c r="A36" s="401"/>
      <c r="B36" s="402"/>
      <c r="C36" s="403"/>
      <c r="D36" s="389" t="s">
        <v>1</v>
      </c>
      <c r="E36" s="399" t="s">
        <v>2</v>
      </c>
      <c r="F36" s="77"/>
      <c r="G36" s="77"/>
    </row>
    <row r="37" spans="1:7" ht="12.75">
      <c r="A37" s="404"/>
      <c r="B37" s="405"/>
      <c r="C37" s="406"/>
      <c r="D37" s="390"/>
      <c r="E37" s="400"/>
      <c r="F37" s="77"/>
      <c r="G37" s="77"/>
    </row>
    <row r="38" spans="1:7" ht="13.5" thickBot="1">
      <c r="A38" s="397" t="s">
        <v>84</v>
      </c>
      <c r="B38" s="398"/>
      <c r="C38" s="81">
        <v>1</v>
      </c>
      <c r="D38" s="232">
        <f>D32+F32</f>
        <v>0</v>
      </c>
      <c r="E38" s="233">
        <f>E32+G32</f>
        <v>0</v>
      </c>
      <c r="F38" s="77"/>
      <c r="G38" s="77"/>
    </row>
    <row r="39" ht="13.5" thickTop="1">
      <c r="C39" s="79"/>
    </row>
    <row r="40" ht="12.75">
      <c r="C40" s="79"/>
    </row>
    <row r="41" ht="12.75">
      <c r="C41" s="79"/>
    </row>
    <row r="42" ht="12.75">
      <c r="C42" s="79"/>
    </row>
    <row r="43" ht="12.75">
      <c r="C43" s="79"/>
    </row>
    <row r="44" ht="12.75">
      <c r="C44" s="79"/>
    </row>
    <row r="45" ht="12.75">
      <c r="C45" s="79"/>
    </row>
    <row r="46" ht="12.75">
      <c r="C46" s="79"/>
    </row>
    <row r="47" ht="12.75">
      <c r="C47" s="79"/>
    </row>
    <row r="48" ht="12.75">
      <c r="C48" s="79"/>
    </row>
    <row r="49" ht="12.75">
      <c r="C49" s="79"/>
    </row>
    <row r="50" ht="12.75">
      <c r="C50" s="79"/>
    </row>
    <row r="51" ht="12.75"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ht="12.75">
      <c r="C64" s="79"/>
    </row>
    <row r="65" ht="12.75"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</sheetData>
  <sheetProtection password="879C" sheet="1" objects="1" scenarios="1"/>
  <mergeCells count="32">
    <mergeCell ref="H9:I9"/>
    <mergeCell ref="A7:G7"/>
    <mergeCell ref="A9:C10"/>
    <mergeCell ref="A26:B26"/>
    <mergeCell ref="A27:B27"/>
    <mergeCell ref="A23:B23"/>
    <mergeCell ref="A38:B38"/>
    <mergeCell ref="E36:E37"/>
    <mergeCell ref="A36:C37"/>
    <mergeCell ref="A34:G34"/>
    <mergeCell ref="A20:B20"/>
    <mergeCell ref="A18:B18"/>
    <mergeCell ref="A25:B25"/>
    <mergeCell ref="A30:B30"/>
    <mergeCell ref="A31:B31"/>
    <mergeCell ref="A32:B32"/>
    <mergeCell ref="A29:B29"/>
    <mergeCell ref="F9:G9"/>
    <mergeCell ref="A21:B21"/>
    <mergeCell ref="A28:B28"/>
    <mergeCell ref="A16:B16"/>
    <mergeCell ref="D9:E9"/>
    <mergeCell ref="A22:B22"/>
    <mergeCell ref="A17:B17"/>
    <mergeCell ref="D36:D37"/>
    <mergeCell ref="A11:B11"/>
    <mergeCell ref="A12:B12"/>
    <mergeCell ref="A13:B13"/>
    <mergeCell ref="A14:B14"/>
    <mergeCell ref="A24:B24"/>
    <mergeCell ref="A15:B15"/>
    <mergeCell ref="A19:B19"/>
  </mergeCells>
  <hyperlinks>
    <hyperlink ref="A1" location="'СИ-Почетна'!A1" display="СИ_Почетна"/>
  </hyperlinks>
  <printOptions/>
  <pageMargins left="0.3937007874015748" right="0.1968503937007874" top="0.1968503937007874" bottom="0.5905511811023623" header="0.5118110236220472" footer="0.1968503937007874"/>
  <pageSetup horizontalDpi="600" verticalDpi="600" orientation="landscape" paperSize="9" r:id="rId3"/>
  <headerFooter alignWithMargins="0">
    <oddFooter>&amp;LИзработил:________________&amp;CКонтролирал:______________&amp;RОдобрил:__________________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E36" sqref="E36"/>
    </sheetView>
  </sheetViews>
  <sheetFormatPr defaultColWidth="9.140625" defaultRowHeight="12.75"/>
  <cols>
    <col min="1" max="1" width="18.421875" style="77" customWidth="1"/>
    <col min="2" max="2" width="35.00390625" style="77" customWidth="1"/>
    <col min="3" max="3" width="4.140625" style="77" customWidth="1"/>
    <col min="4" max="5" width="10.57421875" style="77" customWidth="1"/>
    <col min="6" max="13" width="10.00390625" style="77" customWidth="1"/>
    <col min="14" max="16384" width="9.140625" style="77" customWidth="1"/>
  </cols>
  <sheetData>
    <row r="1" spans="1:12" ht="12.75">
      <c r="A1" s="211" t="s">
        <v>104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82" t="str">
        <f>'СИ-Почетна'!D23</f>
        <v>(група)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2.75">
      <c r="A4" s="82" t="str">
        <f>'СИ-Почетна'!D22</f>
        <v>(назив на друштво)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2.75">
      <c r="A5" s="82" t="str">
        <f>'СИ-Почетна'!D24</f>
        <v>(период)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2.75">
      <c r="A6" s="210" t="str">
        <f>'СИ-Почетна'!D25</f>
        <v>(тековна година)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3" ht="15.75">
      <c r="A7" s="416" t="s">
        <v>132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119"/>
      <c r="M7" s="80"/>
    </row>
    <row r="8" spans="1:12" ht="13.5" thickBo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s="117" customFormat="1" ht="24.75" customHeight="1" thickTop="1">
      <c r="A9" s="455"/>
      <c r="B9" s="456"/>
      <c r="C9" s="457"/>
      <c r="D9" s="442" t="s">
        <v>22</v>
      </c>
      <c r="E9" s="462" t="s">
        <v>23</v>
      </c>
      <c r="F9" s="452" t="s">
        <v>24</v>
      </c>
      <c r="G9" s="452"/>
      <c r="H9" s="452"/>
      <c r="I9" s="452"/>
      <c r="J9" s="462" t="s">
        <v>25</v>
      </c>
      <c r="K9" s="443" t="s">
        <v>26</v>
      </c>
      <c r="L9" s="120"/>
    </row>
    <row r="10" spans="1:12" ht="18.75" customHeight="1">
      <c r="A10" s="458"/>
      <c r="B10" s="459"/>
      <c r="C10" s="460"/>
      <c r="D10" s="461"/>
      <c r="E10" s="463"/>
      <c r="F10" s="121" t="s">
        <v>28</v>
      </c>
      <c r="G10" s="122" t="s">
        <v>29</v>
      </c>
      <c r="H10" s="122" t="s">
        <v>30</v>
      </c>
      <c r="I10" s="123" t="s">
        <v>0</v>
      </c>
      <c r="J10" s="463"/>
      <c r="K10" s="470"/>
      <c r="L10" s="82"/>
    </row>
    <row r="11" spans="1:12" ht="15" customHeight="1">
      <c r="A11" s="429" t="s">
        <v>8</v>
      </c>
      <c r="B11" s="430"/>
      <c r="C11" s="87">
        <v>1</v>
      </c>
      <c r="D11" s="64"/>
      <c r="E11" s="65"/>
      <c r="F11" s="66"/>
      <c r="G11" s="67"/>
      <c r="H11" s="68"/>
      <c r="I11" s="69">
        <f>SUM(F11:G11)</f>
        <v>0</v>
      </c>
      <c r="J11" s="140"/>
      <c r="K11" s="70"/>
      <c r="L11" s="82"/>
    </row>
    <row r="12" spans="1:12" ht="12.75" customHeight="1">
      <c r="A12" s="434" t="s">
        <v>9</v>
      </c>
      <c r="B12" s="437"/>
      <c r="C12" s="88">
        <v>2</v>
      </c>
      <c r="D12" s="57"/>
      <c r="E12" s="2"/>
      <c r="F12" s="3"/>
      <c r="G12" s="4"/>
      <c r="H12" s="5"/>
      <c r="I12" s="33">
        <f>SUM(F12:G12)</f>
        <v>0</v>
      </c>
      <c r="J12" s="141"/>
      <c r="K12" s="6"/>
      <c r="L12" s="82"/>
    </row>
    <row r="13" spans="1:12" ht="12.75">
      <c r="A13" s="431" t="s">
        <v>21</v>
      </c>
      <c r="B13" s="432"/>
      <c r="C13" s="88">
        <v>3</v>
      </c>
      <c r="D13" s="58">
        <f>IF(D11&lt;&gt;"",IF(D12/D11&gt;0.85,D12/D11,0.85),0)</f>
        <v>0</v>
      </c>
      <c r="E13" s="30">
        <f>IF(E11&lt;&gt;"",IF(E12/E11&gt;0.85,E12/E11,0.85),0)</f>
        <v>0</v>
      </c>
      <c r="F13" s="31">
        <f>IF(F11&lt;&gt;"",IF(F12/F11&gt;0.85,F12/F11,0.85),0)</f>
        <v>0</v>
      </c>
      <c r="G13" s="32">
        <f>IF(G11&lt;&gt;"",IF(G12/G11&gt;0.85,G12/G11,0.85),0)</f>
        <v>0</v>
      </c>
      <c r="H13" s="7"/>
      <c r="I13" s="29">
        <f>IF(I11&lt;&gt;0,IF(I12/I11&gt;0.85,I12/I11,0.85),0)</f>
        <v>0</v>
      </c>
      <c r="J13" s="56"/>
      <c r="K13" s="34">
        <f>IF(K11&lt;&gt;"",IF(K12/K11&gt;0.85,K12/K11,0.85),0)</f>
        <v>0</v>
      </c>
      <c r="L13" s="82"/>
    </row>
    <row r="14" spans="1:12" ht="12.75">
      <c r="A14" s="435" t="s">
        <v>13</v>
      </c>
      <c r="B14" s="436"/>
      <c r="C14" s="88">
        <v>4</v>
      </c>
      <c r="D14" s="132">
        <v>0.04</v>
      </c>
      <c r="E14" s="133">
        <v>0.04</v>
      </c>
      <c r="F14" s="134">
        <v>0.04</v>
      </c>
      <c r="G14" s="135">
        <v>0.01</v>
      </c>
      <c r="H14" s="136"/>
      <c r="I14" s="137"/>
      <c r="J14" s="138"/>
      <c r="K14" s="139">
        <v>0.04</v>
      </c>
      <c r="L14" s="82"/>
    </row>
    <row r="15" spans="1:12" ht="15.75" customHeight="1">
      <c r="A15" s="464" t="s">
        <v>20</v>
      </c>
      <c r="B15" s="465"/>
      <c r="C15" s="124">
        <v>5</v>
      </c>
      <c r="D15" s="59">
        <f>D11*D13*D14</f>
        <v>0</v>
      </c>
      <c r="E15" s="37">
        <f>E11*E13*E14</f>
        <v>0</v>
      </c>
      <c r="F15" s="38">
        <f>F11*F13*F14</f>
        <v>0</v>
      </c>
      <c r="G15" s="39">
        <f>G11*G13*G14</f>
        <v>0</v>
      </c>
      <c r="H15" s="8"/>
      <c r="I15" s="36">
        <f>SUM(F15:G15)</f>
        <v>0</v>
      </c>
      <c r="J15" s="9"/>
      <c r="K15" s="35">
        <f>K11*K13*K14</f>
        <v>0</v>
      </c>
      <c r="L15" s="82"/>
    </row>
    <row r="16" spans="1:12" ht="12.75" customHeight="1">
      <c r="A16" s="433" t="s">
        <v>14</v>
      </c>
      <c r="B16" s="125" t="s">
        <v>15</v>
      </c>
      <c r="C16" s="126">
        <v>6</v>
      </c>
      <c r="D16" s="60"/>
      <c r="E16" s="10"/>
      <c r="F16" s="11"/>
      <c r="G16" s="12"/>
      <c r="H16" s="118"/>
      <c r="I16" s="73">
        <f>H16</f>
        <v>0</v>
      </c>
      <c r="J16" s="13"/>
      <c r="K16" s="14"/>
      <c r="L16" s="82"/>
    </row>
    <row r="17" spans="1:12" ht="12.75">
      <c r="A17" s="434"/>
      <c r="B17" s="127" t="s">
        <v>16</v>
      </c>
      <c r="C17" s="88">
        <v>7</v>
      </c>
      <c r="D17" s="57"/>
      <c r="E17" s="2"/>
      <c r="F17" s="15"/>
      <c r="G17" s="5"/>
      <c r="H17" s="4"/>
      <c r="I17" s="33">
        <f>H17</f>
        <v>0</v>
      </c>
      <c r="J17" s="16"/>
      <c r="K17" s="17"/>
      <c r="L17" s="82"/>
    </row>
    <row r="18" spans="1:12" ht="12.75">
      <c r="A18" s="434"/>
      <c r="B18" s="127" t="s">
        <v>80</v>
      </c>
      <c r="C18" s="88">
        <v>8</v>
      </c>
      <c r="D18" s="57"/>
      <c r="E18" s="2"/>
      <c r="F18" s="15"/>
      <c r="G18" s="5"/>
      <c r="H18" s="4"/>
      <c r="I18" s="33">
        <f>H18</f>
        <v>0</v>
      </c>
      <c r="J18" s="16"/>
      <c r="K18" s="17"/>
      <c r="L18" s="82"/>
    </row>
    <row r="19" spans="1:12" ht="12.75">
      <c r="A19" s="434"/>
      <c r="B19" s="128" t="s">
        <v>17</v>
      </c>
      <c r="C19" s="88">
        <v>9</v>
      </c>
      <c r="D19" s="143">
        <f>D16*0.1%+D17*0.15%+D18*0.3%</f>
        <v>0</v>
      </c>
      <c r="E19" s="144">
        <f>E16*0.1%+E17*0.15%+E18*0.3%</f>
        <v>0</v>
      </c>
      <c r="F19" s="15"/>
      <c r="G19" s="5"/>
      <c r="H19" s="142">
        <f>H16*0.1%+H17*0.15%+H18*0.3%</f>
        <v>0</v>
      </c>
      <c r="I19" s="33">
        <f>I16*0.1%+I17*0.15%+I18*0.3%</f>
        <v>0</v>
      </c>
      <c r="J19" s="16"/>
      <c r="K19" s="17"/>
      <c r="L19" s="82"/>
    </row>
    <row r="20" spans="1:12" ht="12.75">
      <c r="A20" s="431" t="s">
        <v>18</v>
      </c>
      <c r="B20" s="432"/>
      <c r="C20" s="88">
        <v>10</v>
      </c>
      <c r="D20" s="57"/>
      <c r="E20" s="2"/>
      <c r="F20" s="15"/>
      <c r="G20" s="5"/>
      <c r="H20" s="4"/>
      <c r="I20" s="33">
        <f>H20</f>
        <v>0</v>
      </c>
      <c r="J20" s="16"/>
      <c r="K20" s="17"/>
      <c r="L20" s="82"/>
    </row>
    <row r="21" spans="1:12" ht="12.75">
      <c r="A21" s="438" t="s">
        <v>200</v>
      </c>
      <c r="B21" s="439"/>
      <c r="C21" s="88">
        <v>11</v>
      </c>
      <c r="D21" s="58">
        <f>IF(SUM(D16:D18)&lt;&gt;0,IF(D20/SUM(D16:D18)&gt;0.5,D20/SUM(D16:D18),0.5),0)</f>
        <v>0</v>
      </c>
      <c r="E21" s="30">
        <f>IF(SUM(E16:E18)&lt;&gt;0,IF(E20/SUM(E16:E18)&gt;0.5,E20/SUM(E16:E18),0.5),0)</f>
        <v>0</v>
      </c>
      <c r="F21" s="15"/>
      <c r="G21" s="5"/>
      <c r="H21" s="32">
        <f>IF(SUM(H16:H18)&lt;&gt;0,IF(H20/SUM(H16:H18)&gt;0.5,H20/SUM(H16:H18),0.5),0)</f>
        <v>0</v>
      </c>
      <c r="I21" s="29">
        <f>IF(SUM(I16:I18)&lt;&gt;0,IF(I20/SUM(I16:I18)&gt;0.5,I20/SUM(I16:I18),0.5),0)</f>
        <v>0</v>
      </c>
      <c r="J21" s="16"/>
      <c r="K21" s="17"/>
      <c r="L21" s="82"/>
    </row>
    <row r="22" spans="1:12" ht="12.75">
      <c r="A22" s="427" t="s">
        <v>19</v>
      </c>
      <c r="B22" s="428"/>
      <c r="C22" s="129">
        <v>12</v>
      </c>
      <c r="D22" s="61">
        <f>D19*D21</f>
        <v>0</v>
      </c>
      <c r="E22" s="41">
        <f>E19*E21</f>
        <v>0</v>
      </c>
      <c r="F22" s="18"/>
      <c r="G22" s="19"/>
      <c r="H22" s="42">
        <f>H19*H21</f>
        <v>0</v>
      </c>
      <c r="I22" s="40">
        <f>I19*I21</f>
        <v>0</v>
      </c>
      <c r="J22" s="20"/>
      <c r="K22" s="21"/>
      <c r="L22" s="82"/>
    </row>
    <row r="23" spans="1:12" ht="12.75">
      <c r="A23" s="468" t="s">
        <v>61</v>
      </c>
      <c r="B23" s="469"/>
      <c r="C23" s="130">
        <v>13</v>
      </c>
      <c r="D23" s="62"/>
      <c r="E23" s="23"/>
      <c r="F23" s="24"/>
      <c r="G23" s="25"/>
      <c r="H23" s="25"/>
      <c r="I23" s="22"/>
      <c r="J23" s="26"/>
      <c r="K23" s="27"/>
      <c r="L23" s="82"/>
    </row>
    <row r="24" spans="1:12" ht="13.5" thickBot="1">
      <c r="A24" s="466" t="s">
        <v>33</v>
      </c>
      <c r="B24" s="467"/>
      <c r="C24" s="131">
        <v>14</v>
      </c>
      <c r="D24" s="63">
        <f>D15+D22</f>
        <v>0</v>
      </c>
      <c r="E24" s="44">
        <f>E15+E22</f>
        <v>0</v>
      </c>
      <c r="F24" s="45">
        <f>F15</f>
        <v>0</v>
      </c>
      <c r="G24" s="46">
        <f>G15</f>
        <v>0</v>
      </c>
      <c r="H24" s="46">
        <f>H22</f>
        <v>0</v>
      </c>
      <c r="I24" s="43">
        <f>I15+I22</f>
        <v>0</v>
      </c>
      <c r="J24" s="44">
        <f>J23*0.01</f>
        <v>0</v>
      </c>
      <c r="K24" s="47">
        <f>K15</f>
        <v>0</v>
      </c>
      <c r="L24" s="82"/>
    </row>
    <row r="25" spans="1:12" ht="13.5" thickTop="1">
      <c r="A25" s="82"/>
      <c r="B25" s="82"/>
      <c r="C25" s="86"/>
      <c r="D25" s="82"/>
      <c r="E25" s="82"/>
      <c r="F25" s="82"/>
      <c r="G25" s="82"/>
      <c r="H25" s="82"/>
      <c r="I25" s="82"/>
      <c r="J25" s="82"/>
      <c r="K25" s="82"/>
      <c r="L25" s="82"/>
    </row>
    <row r="26" spans="1:13" ht="15.75">
      <c r="A26" s="416" t="s">
        <v>131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119"/>
      <c r="M26" s="80"/>
    </row>
    <row r="27" spans="1:12" ht="13.5" thickBot="1">
      <c r="A27" s="82"/>
      <c r="B27" s="145"/>
      <c r="C27" s="86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24" customHeight="1" thickTop="1">
      <c r="A28" s="444"/>
      <c r="B28" s="445"/>
      <c r="C28" s="445"/>
      <c r="D28" s="442" t="s">
        <v>31</v>
      </c>
      <c r="E28" s="443"/>
      <c r="F28" s="82"/>
      <c r="G28" s="82"/>
      <c r="H28" s="82"/>
      <c r="I28" s="82"/>
      <c r="J28" s="82"/>
      <c r="K28" s="82"/>
      <c r="L28" s="82"/>
    </row>
    <row r="29" spans="1:12" ht="24">
      <c r="A29" s="446"/>
      <c r="B29" s="447"/>
      <c r="C29" s="447"/>
      <c r="D29" s="146" t="s">
        <v>1</v>
      </c>
      <c r="E29" s="147" t="s">
        <v>2</v>
      </c>
      <c r="F29" s="82"/>
      <c r="G29" s="82"/>
      <c r="H29" s="82"/>
      <c r="I29" s="82"/>
      <c r="J29" s="82"/>
      <c r="K29" s="82"/>
      <c r="L29" s="82"/>
    </row>
    <row r="30" spans="1:12" ht="12.75">
      <c r="A30" s="453" t="s">
        <v>3</v>
      </c>
      <c r="B30" s="454"/>
      <c r="C30" s="214">
        <v>1</v>
      </c>
      <c r="D30" s="71"/>
      <c r="E30" s="48"/>
      <c r="F30" s="82"/>
      <c r="G30" s="82"/>
      <c r="H30" s="82"/>
      <c r="I30" s="82"/>
      <c r="J30" s="82"/>
      <c r="K30" s="82"/>
      <c r="L30" s="82"/>
    </row>
    <row r="31" spans="1:12" ht="12.75">
      <c r="A31" s="438" t="s">
        <v>85</v>
      </c>
      <c r="B31" s="439"/>
      <c r="C31" s="215">
        <v>2</v>
      </c>
      <c r="D31" s="148">
        <f>IF(D30/'СИ-Почетна'!$D$27&lt;10000000,D30*0.18,10000000*'СИ-Почетна'!$D$27*0.18)</f>
        <v>0</v>
      </c>
      <c r="E31" s="149">
        <f>IF(E30/'СИ-Почетна'!$D$26&lt;10000000,E30*0.18,10000000*'СИ-Почетна'!$D$26*0.18)</f>
        <v>0</v>
      </c>
      <c r="F31" s="82"/>
      <c r="G31" s="82"/>
      <c r="H31" s="82"/>
      <c r="I31" s="82"/>
      <c r="J31" s="82"/>
      <c r="K31" s="82"/>
      <c r="L31" s="82"/>
    </row>
    <row r="32" spans="1:12" ht="12.75">
      <c r="A32" s="438" t="s">
        <v>86</v>
      </c>
      <c r="B32" s="439"/>
      <c r="C32" s="215">
        <v>3</v>
      </c>
      <c r="D32" s="148">
        <f>IF(D30/'СИ-Почетна'!$D$27&gt;10000000,(D30-10000000*'СИ-Почетна'!$D$27)*0.16,0)</f>
        <v>0</v>
      </c>
      <c r="E32" s="149">
        <f>IF(E30/'СИ-Почетна'!$D$26&gt;10000000,(E30-10000000*'СИ-Почетна'!$D$26)*0.16,0)</f>
        <v>0</v>
      </c>
      <c r="F32" s="82"/>
      <c r="G32" s="82"/>
      <c r="H32" s="82"/>
      <c r="I32" s="82"/>
      <c r="J32" s="82"/>
      <c r="K32" s="82"/>
      <c r="L32" s="82"/>
    </row>
    <row r="33" spans="1:12" ht="12.75">
      <c r="A33" s="438" t="s">
        <v>62</v>
      </c>
      <c r="B33" s="439"/>
      <c r="C33" s="215">
        <v>4</v>
      </c>
      <c r="D33" s="148">
        <f>D31+D32</f>
        <v>0</v>
      </c>
      <c r="E33" s="149">
        <f>E31+E32</f>
        <v>0</v>
      </c>
      <c r="F33" s="82"/>
      <c r="G33" s="82"/>
      <c r="H33" s="82"/>
      <c r="I33" s="82"/>
      <c r="J33" s="82"/>
      <c r="K33" s="82"/>
      <c r="L33" s="82"/>
    </row>
    <row r="34" spans="1:12" ht="12.75">
      <c r="A34" s="438" t="s">
        <v>10</v>
      </c>
      <c r="B34" s="439"/>
      <c r="C34" s="215">
        <v>5</v>
      </c>
      <c r="D34" s="72"/>
      <c r="E34" s="28"/>
      <c r="F34" s="82"/>
      <c r="G34" s="82"/>
      <c r="H34" s="82"/>
      <c r="I34" s="82"/>
      <c r="J34" s="82"/>
      <c r="K34" s="82"/>
      <c r="L34" s="82"/>
    </row>
    <row r="35" spans="1:12" ht="12.75">
      <c r="A35" s="438" t="s">
        <v>11</v>
      </c>
      <c r="B35" s="439"/>
      <c r="C35" s="215">
        <v>6</v>
      </c>
      <c r="D35" s="72"/>
      <c r="E35" s="28"/>
      <c r="F35" s="82"/>
      <c r="G35" s="82"/>
      <c r="H35" s="82"/>
      <c r="I35" s="82"/>
      <c r="J35" s="82"/>
      <c r="K35" s="82"/>
      <c r="L35" s="82"/>
    </row>
    <row r="36" spans="1:12" ht="12.75">
      <c r="A36" s="438" t="s">
        <v>32</v>
      </c>
      <c r="B36" s="439"/>
      <c r="C36" s="215">
        <v>7</v>
      </c>
      <c r="D36" s="360">
        <f>IF(D34&lt;&gt;"",IF(D35/D34&gt;0.5,D35/D34,0.5),0)</f>
        <v>0</v>
      </c>
      <c r="E36" s="361">
        <f>IF(E34&lt;&gt;"",IF(E35/E34&gt;0.5,E35/E34,0.5),0)</f>
        <v>0</v>
      </c>
      <c r="F36" s="82"/>
      <c r="G36" s="82"/>
      <c r="H36" s="82"/>
      <c r="I36" s="82"/>
      <c r="J36" s="82"/>
      <c r="K36" s="82"/>
      <c r="L36" s="152"/>
    </row>
    <row r="37" spans="1:12" ht="13.5" thickBot="1">
      <c r="A37" s="448" t="s">
        <v>34</v>
      </c>
      <c r="B37" s="449"/>
      <c r="C37" s="216">
        <v>8</v>
      </c>
      <c r="D37" s="150">
        <f>D33*D36</f>
        <v>0</v>
      </c>
      <c r="E37" s="151">
        <f>E33*E36</f>
        <v>0</v>
      </c>
      <c r="F37" s="82"/>
      <c r="G37" s="82"/>
      <c r="H37" s="82"/>
      <c r="I37" s="82"/>
      <c r="J37" s="471"/>
      <c r="K37" s="471"/>
      <c r="L37" s="82"/>
    </row>
    <row r="38" spans="1:12" ht="13.5" thickTop="1">
      <c r="A38" s="82"/>
      <c r="B38" s="82"/>
      <c r="C38" s="86"/>
      <c r="D38" s="82"/>
      <c r="E38" s="82"/>
      <c r="F38" s="82"/>
      <c r="G38" s="82"/>
      <c r="H38" s="82"/>
      <c r="I38" s="82"/>
      <c r="J38" s="82"/>
      <c r="K38" s="82"/>
      <c r="L38" s="82"/>
    </row>
    <row r="39" spans="1:13" ht="15.75">
      <c r="A39" s="416" t="s">
        <v>130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119"/>
      <c r="M39" s="80"/>
    </row>
    <row r="40" spans="1:12" ht="13.5" thickBot="1">
      <c r="A40" s="82"/>
      <c r="B40" s="82"/>
      <c r="C40" s="86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4.25" customHeight="1" thickTop="1">
      <c r="A41" s="444"/>
      <c r="B41" s="445"/>
      <c r="C41" s="450"/>
      <c r="D41" s="423" t="s">
        <v>1</v>
      </c>
      <c r="E41" s="425" t="s">
        <v>2</v>
      </c>
      <c r="F41" s="82"/>
      <c r="G41" s="82"/>
      <c r="H41" s="82"/>
      <c r="I41" s="82"/>
      <c r="J41" s="82"/>
      <c r="K41" s="82"/>
      <c r="L41" s="82"/>
    </row>
    <row r="42" spans="1:12" ht="12.75">
      <c r="A42" s="446"/>
      <c r="B42" s="447"/>
      <c r="C42" s="451"/>
      <c r="D42" s="424"/>
      <c r="E42" s="426"/>
      <c r="F42" s="82"/>
      <c r="G42" s="82"/>
      <c r="H42" s="82"/>
      <c r="I42" s="82"/>
      <c r="J42" s="82"/>
      <c r="K42" s="82"/>
      <c r="L42" s="82"/>
    </row>
    <row r="43" spans="1:12" ht="13.5" thickBot="1">
      <c r="A43" s="440" t="s">
        <v>84</v>
      </c>
      <c r="B43" s="441"/>
      <c r="C43" s="153">
        <v>1</v>
      </c>
      <c r="D43" s="154">
        <f>D24+E24+I24+J24+K24+D37</f>
        <v>0</v>
      </c>
      <c r="E43" s="340"/>
      <c r="F43" s="82"/>
      <c r="G43" s="82"/>
      <c r="H43" s="82"/>
      <c r="I43" s="82"/>
      <c r="J43" s="82"/>
      <c r="K43" s="82"/>
      <c r="L43" s="82"/>
    </row>
    <row r="44" spans="1:12" ht="13.5" thickTop="1">
      <c r="A44" s="82"/>
      <c r="B44" s="82"/>
      <c r="C44" s="86"/>
      <c r="D44" s="82"/>
      <c r="E44" s="82"/>
      <c r="F44" s="82"/>
      <c r="G44" s="82"/>
      <c r="H44" s="82"/>
      <c r="I44" s="82"/>
      <c r="J44" s="82"/>
      <c r="K44" s="82"/>
      <c r="L44" s="82"/>
    </row>
  </sheetData>
  <sheetProtection password="879C" sheet="1" objects="1" scenarios="1"/>
  <mergeCells count="35">
    <mergeCell ref="A7:K7"/>
    <mergeCell ref="A26:K26"/>
    <mergeCell ref="A39:K39"/>
    <mergeCell ref="A13:B13"/>
    <mergeCell ref="A15:B15"/>
    <mergeCell ref="A24:B24"/>
    <mergeCell ref="A23:B23"/>
    <mergeCell ref="A33:B33"/>
    <mergeCell ref="K9:K10"/>
    <mergeCell ref="J37:K37"/>
    <mergeCell ref="F9:I9"/>
    <mergeCell ref="A30:B30"/>
    <mergeCell ref="A9:C10"/>
    <mergeCell ref="D9:D10"/>
    <mergeCell ref="E9:E10"/>
    <mergeCell ref="J9:J10"/>
    <mergeCell ref="A43:B43"/>
    <mergeCell ref="D28:E28"/>
    <mergeCell ref="A28:C29"/>
    <mergeCell ref="A34:B34"/>
    <mergeCell ref="A31:B31"/>
    <mergeCell ref="A32:B32"/>
    <mergeCell ref="A37:B37"/>
    <mergeCell ref="A35:B35"/>
    <mergeCell ref="A36:B36"/>
    <mergeCell ref="A41:C42"/>
    <mergeCell ref="D41:D42"/>
    <mergeCell ref="E41:E42"/>
    <mergeCell ref="A22:B22"/>
    <mergeCell ref="A11:B11"/>
    <mergeCell ref="A20:B20"/>
    <mergeCell ref="A16:A19"/>
    <mergeCell ref="A14:B14"/>
    <mergeCell ref="A12:B12"/>
    <mergeCell ref="A21:B21"/>
  </mergeCells>
  <hyperlinks>
    <hyperlink ref="A1" location="'СИ-Почетна'!A1" display="СИ_Почетна"/>
  </hyperlinks>
  <printOptions/>
  <pageMargins left="0.3937007874015748" right="0.1968503937007874" top="0.1968503937007874" bottom="0.5905511811023623" header="0.1968503937007874" footer="0.1968503937007874"/>
  <pageSetup horizontalDpi="600" verticalDpi="600" orientation="landscape" paperSize="9" scale="96" r:id="rId1"/>
  <headerFooter alignWithMargins="0">
    <oddFooter>&amp;LИзработил:________________&amp;CКонтролирал:______________&amp;RОдобрил:__________________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showGridLines="0" zoomScalePageLayoutView="0" workbookViewId="0" topLeftCell="A10">
      <selection activeCell="A3" sqref="A3:B6"/>
    </sheetView>
  </sheetViews>
  <sheetFormatPr defaultColWidth="9.140625" defaultRowHeight="12.75"/>
  <cols>
    <col min="1" max="1" width="91.7109375" style="155" customWidth="1"/>
    <col min="2" max="2" width="7.421875" style="156" customWidth="1"/>
    <col min="3" max="3" width="25.00390625" style="186" customWidth="1"/>
    <col min="4" max="4" width="16.57421875" style="156" customWidth="1"/>
    <col min="5" max="16384" width="9.140625" style="156" customWidth="1"/>
  </cols>
  <sheetData>
    <row r="1" spans="1:4" ht="21" customHeight="1">
      <c r="A1" s="473" t="s">
        <v>104</v>
      </c>
      <c r="B1" s="473"/>
      <c r="C1" s="177"/>
      <c r="D1" s="161"/>
    </row>
    <row r="2" spans="1:4" ht="12">
      <c r="A2" s="163"/>
      <c r="B2" s="160"/>
      <c r="C2" s="178"/>
      <c r="D2" s="161"/>
    </row>
    <row r="3" spans="1:4" ht="12">
      <c r="A3" s="472" t="str">
        <f>'СИ-Почетна'!D23</f>
        <v>(група)</v>
      </c>
      <c r="B3" s="472"/>
      <c r="C3" s="178"/>
      <c r="D3" s="161"/>
    </row>
    <row r="4" spans="1:4" ht="12.75" customHeight="1">
      <c r="A4" s="82" t="str">
        <f>'СИ-Почетна'!D22</f>
        <v>(назив на друштво)</v>
      </c>
      <c r="B4" s="82"/>
      <c r="C4" s="179"/>
      <c r="D4" s="162"/>
    </row>
    <row r="5" spans="1:4" ht="12.75" customHeight="1">
      <c r="A5" s="82" t="str">
        <f>'СИ-Почетна'!D24</f>
        <v>(период)</v>
      </c>
      <c r="B5" s="82"/>
      <c r="C5" s="180"/>
      <c r="D5" s="162"/>
    </row>
    <row r="6" spans="1:4" ht="12.75" customHeight="1">
      <c r="A6" s="210" t="str">
        <f>'СИ-Почетна'!D25</f>
        <v>(тековна година)</v>
      </c>
      <c r="B6" s="210"/>
      <c r="C6" s="180"/>
      <c r="D6" s="162"/>
    </row>
    <row r="7" spans="1:4" ht="15">
      <c r="A7" s="474" t="s">
        <v>64</v>
      </c>
      <c r="B7" s="474"/>
      <c r="C7" s="474"/>
      <c r="D7" s="217"/>
    </row>
    <row r="8" spans="1:4" ht="12.75" thickBot="1">
      <c r="A8" s="163"/>
      <c r="B8" s="162"/>
      <c r="C8" s="179"/>
      <c r="D8" s="162"/>
    </row>
    <row r="9" spans="1:4" ht="21" customHeight="1" thickTop="1">
      <c r="A9" s="475"/>
      <c r="B9" s="478" t="s">
        <v>147</v>
      </c>
      <c r="C9" s="209" t="s">
        <v>48</v>
      </c>
      <c r="D9" s="161"/>
    </row>
    <row r="10" spans="1:4" ht="11.25" customHeight="1">
      <c r="A10" s="476"/>
      <c r="B10" s="479"/>
      <c r="C10" s="208"/>
      <c r="D10" s="161"/>
    </row>
    <row r="11" spans="1:4" ht="12">
      <c r="A11" s="477"/>
      <c r="B11" s="480"/>
      <c r="C11" s="176">
        <v>100</v>
      </c>
      <c r="D11" s="161"/>
    </row>
    <row r="12" spans="1:4" s="157" customFormat="1" ht="12">
      <c r="A12" s="238" t="s">
        <v>140</v>
      </c>
      <c r="B12" s="239" t="s">
        <v>134</v>
      </c>
      <c r="C12" s="164">
        <f>C13+C14+C15+C16+C17-C18-C19-C20</f>
        <v>0</v>
      </c>
      <c r="D12" s="165"/>
    </row>
    <row r="13" spans="1:4" ht="12">
      <c r="A13" s="240" t="s">
        <v>65</v>
      </c>
      <c r="B13" s="241" t="s">
        <v>105</v>
      </c>
      <c r="C13" s="74"/>
      <c r="D13" s="161"/>
    </row>
    <row r="14" spans="1:4" ht="12">
      <c r="A14" s="242" t="s">
        <v>74</v>
      </c>
      <c r="B14" s="230" t="s">
        <v>106</v>
      </c>
      <c r="C14" s="74"/>
      <c r="D14" s="161"/>
    </row>
    <row r="15" spans="1:4" ht="12">
      <c r="A15" s="242" t="s">
        <v>66</v>
      </c>
      <c r="B15" s="230" t="s">
        <v>107</v>
      </c>
      <c r="C15" s="74"/>
      <c r="D15" s="161"/>
    </row>
    <row r="16" spans="1:4" ht="12">
      <c r="A16" s="243" t="s">
        <v>67</v>
      </c>
      <c r="B16" s="231" t="s">
        <v>108</v>
      </c>
      <c r="C16" s="74"/>
      <c r="D16" s="161"/>
    </row>
    <row r="17" spans="1:4" ht="12">
      <c r="A17" s="243" t="s">
        <v>68</v>
      </c>
      <c r="B17" s="231" t="s">
        <v>109</v>
      </c>
      <c r="C17" s="74"/>
      <c r="D17" s="161"/>
    </row>
    <row r="18" spans="1:4" ht="12">
      <c r="A18" s="243" t="s">
        <v>69</v>
      </c>
      <c r="B18" s="231" t="s">
        <v>110</v>
      </c>
      <c r="C18" s="74"/>
      <c r="D18" s="161"/>
    </row>
    <row r="19" spans="1:4" ht="12">
      <c r="A19" s="243" t="s">
        <v>70</v>
      </c>
      <c r="B19" s="231" t="s">
        <v>111</v>
      </c>
      <c r="C19" s="74"/>
      <c r="D19" s="161"/>
    </row>
    <row r="20" spans="1:4" ht="12">
      <c r="A20" s="243" t="s">
        <v>71</v>
      </c>
      <c r="B20" s="231" t="s">
        <v>112</v>
      </c>
      <c r="C20" s="74"/>
      <c r="D20" s="161"/>
    </row>
    <row r="21" spans="1:4" s="157" customFormat="1" ht="12">
      <c r="A21" s="238" t="s">
        <v>141</v>
      </c>
      <c r="B21" s="239" t="s">
        <v>135</v>
      </c>
      <c r="C21" s="164">
        <f>IF(SUM(C22:C25)&lt;50%*C12,SUM(C22:C25),50%*C12)</f>
        <v>0</v>
      </c>
      <c r="D21" s="165"/>
    </row>
    <row r="22" spans="1:4" ht="12">
      <c r="A22" s="242" t="s">
        <v>72</v>
      </c>
      <c r="B22" s="230" t="s">
        <v>113</v>
      </c>
      <c r="C22" s="74"/>
      <c r="D22" s="161"/>
    </row>
    <row r="23" spans="1:4" ht="12">
      <c r="A23" s="242" t="s">
        <v>73</v>
      </c>
      <c r="B23" s="230" t="s">
        <v>114</v>
      </c>
      <c r="C23" s="74"/>
      <c r="D23" s="161"/>
    </row>
    <row r="24" spans="1:4" ht="12">
      <c r="A24" s="242" t="s">
        <v>75</v>
      </c>
      <c r="B24" s="230" t="s">
        <v>115</v>
      </c>
      <c r="C24" s="74"/>
      <c r="D24" s="161"/>
    </row>
    <row r="25" spans="1:4" ht="12">
      <c r="A25" s="242" t="s">
        <v>49</v>
      </c>
      <c r="B25" s="230" t="s">
        <v>116</v>
      </c>
      <c r="C25" s="74"/>
      <c r="D25" s="161"/>
    </row>
    <row r="26" spans="1:4" s="157" customFormat="1" ht="12">
      <c r="A26" s="238" t="s">
        <v>50</v>
      </c>
      <c r="B26" s="239" t="s">
        <v>136</v>
      </c>
      <c r="C26" s="164">
        <f>C12+C21</f>
        <v>0</v>
      </c>
      <c r="D26" s="165"/>
    </row>
    <row r="27" spans="1:4" s="157" customFormat="1" ht="12">
      <c r="A27" s="238" t="s">
        <v>145</v>
      </c>
      <c r="B27" s="239" t="s">
        <v>144</v>
      </c>
      <c r="C27" s="164">
        <f>SUM(C28:C29)</f>
        <v>0</v>
      </c>
      <c r="D27" s="165"/>
    </row>
    <row r="28" spans="1:4" ht="12">
      <c r="A28" s="242" t="s">
        <v>51</v>
      </c>
      <c r="B28" s="230" t="s">
        <v>142</v>
      </c>
      <c r="C28" s="74"/>
      <c r="D28" s="161"/>
    </row>
    <row r="29" spans="1:4" ht="12">
      <c r="A29" s="242" t="s">
        <v>52</v>
      </c>
      <c r="B29" s="244" t="s">
        <v>143</v>
      </c>
      <c r="C29" s="74"/>
      <c r="D29" s="161"/>
    </row>
    <row r="30" spans="1:4" s="157" customFormat="1" ht="12.75" thickBot="1">
      <c r="A30" s="245" t="s">
        <v>53</v>
      </c>
      <c r="B30" s="246" t="s">
        <v>137</v>
      </c>
      <c r="C30" s="167">
        <f>C12+C21-C27</f>
        <v>0</v>
      </c>
      <c r="D30" s="165"/>
    </row>
    <row r="31" spans="1:4" ht="13.5" thickBot="1" thickTop="1">
      <c r="A31" s="166"/>
      <c r="B31" s="182"/>
      <c r="C31" s="168"/>
      <c r="D31" s="161"/>
    </row>
    <row r="32" spans="1:4" ht="12.75" thickTop="1">
      <c r="A32" s="234"/>
      <c r="B32" s="183"/>
      <c r="C32" s="158"/>
      <c r="D32" s="161"/>
    </row>
    <row r="33" spans="1:4" ht="12">
      <c r="A33" s="235" t="s">
        <v>76</v>
      </c>
      <c r="B33" s="181" t="s">
        <v>117</v>
      </c>
      <c r="C33" s="170">
        <f>IF(OR(A3="неживотно осигурување",A4="Кјуби"),'МС_(н.о.)'!D38,"")</f>
      </c>
      <c r="D33" s="161"/>
    </row>
    <row r="34" spans="1:4" ht="12">
      <c r="A34" s="235" t="s">
        <v>77</v>
      </c>
      <c r="B34" s="181" t="s">
        <v>118</v>
      </c>
      <c r="C34" s="170">
        <f>IF(OR(A3="осигурување на живот",A4="Кјуби"),'МС (ж.о.)'!D43,"")</f>
      </c>
      <c r="D34" s="161"/>
    </row>
    <row r="35" spans="1:4" ht="12">
      <c r="A35" s="235" t="s">
        <v>63</v>
      </c>
      <c r="B35" s="181" t="s">
        <v>119</v>
      </c>
      <c r="C35" s="170">
        <f>C30</f>
        <v>0</v>
      </c>
      <c r="D35" s="161"/>
    </row>
    <row r="36" spans="1:4" ht="12">
      <c r="A36" s="235" t="s">
        <v>82</v>
      </c>
      <c r="B36" s="181" t="s">
        <v>120</v>
      </c>
      <c r="C36" s="74"/>
      <c r="D36" s="161"/>
    </row>
    <row r="37" spans="1:4" ht="12">
      <c r="A37" s="235" t="s">
        <v>138</v>
      </c>
      <c r="B37" s="181" t="s">
        <v>121</v>
      </c>
      <c r="C37" s="170">
        <f>C35-C36</f>
        <v>0</v>
      </c>
      <c r="D37" s="161"/>
    </row>
    <row r="38" spans="1:4" ht="24">
      <c r="A38" s="236" t="s">
        <v>139</v>
      </c>
      <c r="B38" s="184" t="s">
        <v>122</v>
      </c>
      <c r="C38" s="171">
        <f>IF(C33&lt;&gt;"",C35-C33,"")</f>
      </c>
      <c r="D38" s="161"/>
    </row>
    <row r="39" spans="1:4" ht="24.75" thickBot="1">
      <c r="A39" s="237" t="s">
        <v>146</v>
      </c>
      <c r="B39" s="185" t="s">
        <v>123</v>
      </c>
      <c r="C39" s="172">
        <f>IF(AND(C34&lt;&gt;"",C33=""),C35-C34,IF(A4="Кјуби",C38-C34,""))</f>
      </c>
      <c r="D39" s="161"/>
    </row>
    <row r="40" spans="1:4" ht="12.75" thickTop="1">
      <c r="A40" s="163"/>
      <c r="B40" s="161"/>
      <c r="C40" s="179"/>
      <c r="D40" s="169"/>
    </row>
    <row r="41" spans="1:4" ht="12">
      <c r="A41" s="472" t="s">
        <v>148</v>
      </c>
      <c r="B41" s="472"/>
      <c r="C41" s="472"/>
      <c r="D41" s="472"/>
    </row>
    <row r="42" spans="1:4" ht="12">
      <c r="A42" s="472"/>
      <c r="B42" s="472"/>
      <c r="C42" s="472"/>
      <c r="D42" s="472"/>
    </row>
    <row r="43" ht="12">
      <c r="D43" s="159"/>
    </row>
    <row r="44" ht="12">
      <c r="D44" s="159"/>
    </row>
    <row r="45" ht="12">
      <c r="D45" s="159"/>
    </row>
    <row r="46" ht="12">
      <c r="D46" s="159"/>
    </row>
    <row r="47" ht="12">
      <c r="D47" s="159"/>
    </row>
    <row r="48" ht="12">
      <c r="D48" s="159"/>
    </row>
    <row r="49" ht="12">
      <c r="D49" s="159"/>
    </row>
    <row r="50" ht="12">
      <c r="D50" s="159"/>
    </row>
    <row r="51" ht="12">
      <c r="D51" s="159"/>
    </row>
    <row r="52" ht="12">
      <c r="D52" s="159"/>
    </row>
    <row r="53" ht="12">
      <c r="D53" s="159"/>
    </row>
    <row r="54" ht="12">
      <c r="D54" s="159"/>
    </row>
    <row r="55" ht="12">
      <c r="D55" s="159"/>
    </row>
    <row r="56" ht="12">
      <c r="D56" s="159"/>
    </row>
    <row r="57" ht="12">
      <c r="D57" s="159"/>
    </row>
    <row r="58" ht="12">
      <c r="D58" s="159"/>
    </row>
    <row r="59" ht="12">
      <c r="D59" s="159"/>
    </row>
    <row r="60" ht="12">
      <c r="D60" s="159"/>
    </row>
    <row r="61" ht="12">
      <c r="D61" s="159"/>
    </row>
    <row r="62" ht="12">
      <c r="D62" s="159"/>
    </row>
    <row r="63" ht="12">
      <c r="D63" s="159"/>
    </row>
    <row r="64" ht="12">
      <c r="D64" s="159"/>
    </row>
    <row r="65" ht="12">
      <c r="D65" s="159"/>
    </row>
    <row r="66" ht="12">
      <c r="D66" s="159"/>
    </row>
    <row r="67" ht="12">
      <c r="D67" s="159"/>
    </row>
    <row r="68" ht="12">
      <c r="D68" s="159"/>
    </row>
    <row r="69" ht="12">
      <c r="D69" s="159"/>
    </row>
    <row r="70" ht="12">
      <c r="D70" s="159"/>
    </row>
    <row r="71" ht="12">
      <c r="D71" s="159"/>
    </row>
    <row r="72" ht="12">
      <c r="D72" s="159"/>
    </row>
    <row r="73" ht="12">
      <c r="D73" s="159"/>
    </row>
    <row r="74" ht="12">
      <c r="D74" s="159"/>
    </row>
    <row r="75" ht="12">
      <c r="D75" s="159"/>
    </row>
    <row r="76" ht="12">
      <c r="D76" s="159"/>
    </row>
    <row r="77" ht="12">
      <c r="D77" s="159"/>
    </row>
    <row r="78" ht="12">
      <c r="D78" s="159"/>
    </row>
    <row r="79" ht="12">
      <c r="D79" s="159"/>
    </row>
    <row r="80" ht="12">
      <c r="D80" s="159"/>
    </row>
    <row r="81" ht="12">
      <c r="D81" s="159"/>
    </row>
    <row r="82" ht="12">
      <c r="D82" s="159"/>
    </row>
    <row r="83" ht="12">
      <c r="D83" s="159"/>
    </row>
    <row r="84" ht="12">
      <c r="D84" s="159"/>
    </row>
    <row r="85" ht="12">
      <c r="D85" s="159"/>
    </row>
    <row r="86" ht="12">
      <c r="D86" s="159"/>
    </row>
    <row r="87" ht="12">
      <c r="D87" s="159"/>
    </row>
    <row r="88" ht="12">
      <c r="D88" s="159"/>
    </row>
    <row r="89" ht="12">
      <c r="D89" s="159"/>
    </row>
    <row r="90" ht="12">
      <c r="D90" s="159"/>
    </row>
    <row r="91" ht="12">
      <c r="D91" s="159"/>
    </row>
    <row r="92" ht="12">
      <c r="D92" s="159"/>
    </row>
    <row r="93" ht="12">
      <c r="D93" s="159"/>
    </row>
    <row r="94" ht="12">
      <c r="D94" s="159"/>
    </row>
    <row r="95" ht="12">
      <c r="D95" s="159"/>
    </row>
    <row r="96" ht="12">
      <c r="D96" s="159"/>
    </row>
    <row r="97" ht="12">
      <c r="D97" s="159"/>
    </row>
    <row r="98" ht="12">
      <c r="D98" s="159"/>
    </row>
    <row r="99" ht="12">
      <c r="D99" s="159"/>
    </row>
    <row r="100" ht="12">
      <c r="D100" s="159"/>
    </row>
    <row r="101" ht="12">
      <c r="D101" s="159"/>
    </row>
    <row r="102" ht="12">
      <c r="D102" s="159"/>
    </row>
    <row r="103" ht="12">
      <c r="D103" s="159"/>
    </row>
    <row r="104" ht="12">
      <c r="D104" s="159"/>
    </row>
    <row r="105" ht="12">
      <c r="D105" s="159"/>
    </row>
    <row r="106" ht="12">
      <c r="D106" s="159"/>
    </row>
    <row r="107" ht="12">
      <c r="D107" s="159"/>
    </row>
    <row r="108" ht="12">
      <c r="D108" s="159"/>
    </row>
    <row r="109" ht="12">
      <c r="D109" s="159"/>
    </row>
    <row r="110" ht="12">
      <c r="D110" s="159"/>
    </row>
    <row r="111" ht="12">
      <c r="D111" s="159"/>
    </row>
    <row r="112" ht="12">
      <c r="D112" s="159"/>
    </row>
    <row r="113" ht="12">
      <c r="D113" s="159"/>
    </row>
    <row r="114" ht="12">
      <c r="D114" s="159"/>
    </row>
    <row r="115" ht="12">
      <c r="D115" s="159"/>
    </row>
    <row r="116" ht="12">
      <c r="D116" s="159"/>
    </row>
    <row r="117" ht="12">
      <c r="D117" s="159"/>
    </row>
    <row r="118" ht="12">
      <c r="D118" s="159"/>
    </row>
    <row r="119" ht="12">
      <c r="D119" s="159"/>
    </row>
    <row r="120" ht="12">
      <c r="D120" s="159"/>
    </row>
    <row r="121" ht="12">
      <c r="D121" s="159"/>
    </row>
    <row r="122" ht="12">
      <c r="D122" s="159"/>
    </row>
    <row r="123" ht="12">
      <c r="D123" s="159"/>
    </row>
    <row r="124" ht="12">
      <c r="D124" s="159"/>
    </row>
    <row r="125" ht="12">
      <c r="D125" s="159"/>
    </row>
    <row r="126" ht="12">
      <c r="D126" s="159"/>
    </row>
    <row r="127" ht="12">
      <c r="D127" s="159"/>
    </row>
    <row r="128" ht="12">
      <c r="D128" s="159"/>
    </row>
    <row r="129" ht="12">
      <c r="D129" s="159"/>
    </row>
    <row r="130" ht="12">
      <c r="D130" s="159"/>
    </row>
    <row r="131" ht="12">
      <c r="D131" s="159"/>
    </row>
    <row r="132" ht="12">
      <c r="D132" s="159"/>
    </row>
    <row r="133" ht="12">
      <c r="D133" s="159"/>
    </row>
    <row r="134" ht="12">
      <c r="D134" s="159"/>
    </row>
    <row r="135" ht="12">
      <c r="D135" s="159"/>
    </row>
    <row r="136" ht="12">
      <c r="D136" s="159"/>
    </row>
    <row r="137" ht="12">
      <c r="D137" s="159"/>
    </row>
    <row r="138" ht="12">
      <c r="D138" s="159"/>
    </row>
    <row r="139" ht="12">
      <c r="D139" s="159"/>
    </row>
    <row r="140" ht="12">
      <c r="D140" s="159"/>
    </row>
    <row r="141" ht="12">
      <c r="D141" s="159"/>
    </row>
    <row r="142" ht="12">
      <c r="D142" s="159"/>
    </row>
    <row r="143" ht="12">
      <c r="D143" s="159"/>
    </row>
    <row r="144" ht="12">
      <c r="D144" s="159"/>
    </row>
    <row r="145" ht="12">
      <c r="D145" s="159"/>
    </row>
    <row r="146" ht="12">
      <c r="D146" s="159"/>
    </row>
    <row r="147" ht="12">
      <c r="D147" s="159"/>
    </row>
    <row r="148" ht="12">
      <c r="D148" s="159"/>
    </row>
    <row r="149" ht="12">
      <c r="D149" s="159"/>
    </row>
    <row r="150" ht="12">
      <c r="D150" s="159"/>
    </row>
    <row r="151" ht="12">
      <c r="D151" s="159"/>
    </row>
  </sheetData>
  <sheetProtection password="879C" sheet="1" objects="1" scenarios="1"/>
  <mergeCells count="6">
    <mergeCell ref="A41:D42"/>
    <mergeCell ref="A1:B1"/>
    <mergeCell ref="A3:B3"/>
    <mergeCell ref="A7:C7"/>
    <mergeCell ref="A9:A11"/>
    <mergeCell ref="B9:B11"/>
  </mergeCells>
  <hyperlinks>
    <hyperlink ref="A1:B1" location="'СИ-Почетна'!A1" display="СИ_Почетна"/>
  </hyperlinks>
  <printOptions/>
  <pageMargins left="0.3937007874015748" right="0.1968503937007874" top="0.1968503937007874" bottom="0.5905511811023623" header="0.1968503937007874" footer="0.1968503937007874"/>
  <pageSetup horizontalDpi="600" verticalDpi="600" orientation="landscape" paperSize="9" r:id="rId1"/>
  <headerFooter>
    <oddFooter>&amp;LИзработил:________________&amp;CКонтролирал:______________&amp;RОдобрил:__________________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7">
      <selection activeCell="C28" sqref="C28"/>
    </sheetView>
  </sheetViews>
  <sheetFormatPr defaultColWidth="9.140625" defaultRowHeight="13.5" customHeight="1"/>
  <cols>
    <col min="1" max="1" width="57.00390625" style="255" customWidth="1"/>
    <col min="2" max="2" width="4.57421875" style="255" customWidth="1"/>
    <col min="3" max="3" width="10.00390625" style="255" customWidth="1"/>
    <col min="4" max="4" width="21.00390625" style="255" customWidth="1"/>
    <col min="5" max="5" width="10.140625" style="255" customWidth="1"/>
    <col min="6" max="6" width="10.00390625" style="255" customWidth="1"/>
    <col min="7" max="16384" width="9.140625" style="255" customWidth="1"/>
  </cols>
  <sheetData>
    <row r="1" spans="1:5" ht="13.5" customHeight="1">
      <c r="A1" s="473" t="s">
        <v>104</v>
      </c>
      <c r="B1" s="473"/>
      <c r="C1" s="252"/>
      <c r="D1" s="253"/>
      <c r="E1" s="254"/>
    </row>
    <row r="2" spans="1:5" ht="13.5" customHeight="1">
      <c r="A2" s="256"/>
      <c r="B2" s="257"/>
      <c r="C2" s="257"/>
      <c r="D2" s="257"/>
      <c r="E2" s="257"/>
    </row>
    <row r="3" spans="1:5" ht="13.5" customHeight="1">
      <c r="A3" s="472" t="str">
        <f>'СИ-Почетна'!D23</f>
        <v>(група)</v>
      </c>
      <c r="B3" s="472"/>
      <c r="C3" s="257"/>
      <c r="D3" s="257"/>
      <c r="E3" s="257"/>
    </row>
    <row r="4" spans="1:5" ht="12.75" customHeight="1">
      <c r="A4" s="82" t="str">
        <f>'СИ-Почетна'!D22</f>
        <v>(назив на друштво)</v>
      </c>
      <c r="B4" s="82"/>
      <c r="C4" s="258"/>
      <c r="D4" s="257"/>
      <c r="E4" s="257"/>
    </row>
    <row r="5" spans="1:5" ht="12.75" customHeight="1">
      <c r="A5" s="82" t="str">
        <f>'СИ-Почетна'!D24</f>
        <v>(период)</v>
      </c>
      <c r="B5" s="82"/>
      <c r="C5" s="258"/>
      <c r="D5" s="257"/>
      <c r="E5" s="257"/>
    </row>
    <row r="6" spans="1:5" ht="12.75" customHeight="1">
      <c r="A6" s="210" t="str">
        <f>'СИ-Почетна'!D25</f>
        <v>(тековна година)</v>
      </c>
      <c r="B6" s="210"/>
      <c r="C6" s="260"/>
      <c r="D6" s="261"/>
      <c r="E6" s="259"/>
    </row>
    <row r="7" spans="1:5" ht="23.25" customHeight="1">
      <c r="A7" s="487" t="s">
        <v>151</v>
      </c>
      <c r="B7" s="487"/>
      <c r="C7" s="487"/>
      <c r="D7" s="487"/>
      <c r="E7" s="487"/>
    </row>
    <row r="8" spans="1:5" ht="13.5" customHeight="1" thickBot="1">
      <c r="A8" s="253"/>
      <c r="B8" s="262"/>
      <c r="C8" s="253"/>
      <c r="D8" s="263"/>
      <c r="E8" s="263" t="s">
        <v>152</v>
      </c>
    </row>
    <row r="9" spans="1:5" ht="13.5" customHeight="1" thickTop="1">
      <c r="A9" s="488"/>
      <c r="B9" s="481" t="s">
        <v>153</v>
      </c>
      <c r="C9" s="264" t="s">
        <v>154</v>
      </c>
      <c r="D9" s="265" t="s">
        <v>155</v>
      </c>
      <c r="E9" s="266" t="s">
        <v>156</v>
      </c>
    </row>
    <row r="10" spans="1:5" ht="13.5" customHeight="1">
      <c r="A10" s="489"/>
      <c r="B10" s="482"/>
      <c r="C10" s="267">
        <v>1</v>
      </c>
      <c r="D10" s="268">
        <v>2</v>
      </c>
      <c r="E10" s="269">
        <v>3</v>
      </c>
    </row>
    <row r="11" spans="1:5" ht="13.5" customHeight="1">
      <c r="A11" s="270" t="s">
        <v>157</v>
      </c>
      <c r="B11" s="271" t="s">
        <v>134</v>
      </c>
      <c r="C11" s="335"/>
      <c r="D11" s="336"/>
      <c r="E11" s="337"/>
    </row>
    <row r="12" spans="1:5" ht="13.5" customHeight="1">
      <c r="A12" s="272" t="s">
        <v>158</v>
      </c>
      <c r="B12" s="273" t="s">
        <v>105</v>
      </c>
      <c r="C12" s="274">
        <v>0.03</v>
      </c>
      <c r="D12" s="275"/>
      <c r="E12" s="355">
        <f>IF($D$33&lt;&gt;0,D12/$D$33,0)</f>
        <v>0</v>
      </c>
    </row>
    <row r="13" spans="1:5" ht="13.5" customHeight="1">
      <c r="A13" s="272" t="s">
        <v>159</v>
      </c>
      <c r="B13" s="276" t="s">
        <v>106</v>
      </c>
      <c r="C13" s="274">
        <v>0.6</v>
      </c>
      <c r="D13" s="275"/>
      <c r="E13" s="355">
        <f aca="true" t="shared" si="0" ref="E13:E28">IF($D$33&lt;&gt;0,D13/$D$33,0)</f>
        <v>0</v>
      </c>
    </row>
    <row r="14" spans="1:5" ht="13.5" customHeight="1">
      <c r="A14" s="272" t="s">
        <v>160</v>
      </c>
      <c r="B14" s="276" t="s">
        <v>107</v>
      </c>
      <c r="C14" s="274">
        <v>0.8</v>
      </c>
      <c r="D14" s="275"/>
      <c r="E14" s="355">
        <f t="shared" si="0"/>
        <v>0</v>
      </c>
    </row>
    <row r="15" spans="1:5" ht="13.5" customHeight="1">
      <c r="A15" s="272" t="s">
        <v>161</v>
      </c>
      <c r="B15" s="276" t="s">
        <v>108</v>
      </c>
      <c r="C15" s="274">
        <v>0.8</v>
      </c>
      <c r="D15" s="275"/>
      <c r="E15" s="355">
        <f t="shared" si="0"/>
        <v>0</v>
      </c>
    </row>
    <row r="16" spans="1:5" ht="25.5" customHeight="1">
      <c r="A16" s="272" t="s">
        <v>162</v>
      </c>
      <c r="B16" s="273" t="s">
        <v>109</v>
      </c>
      <c r="C16" s="274">
        <v>0.1</v>
      </c>
      <c r="D16" s="275"/>
      <c r="E16" s="355">
        <f t="shared" si="0"/>
        <v>0</v>
      </c>
    </row>
    <row r="17" spans="1:5" ht="27" customHeight="1">
      <c r="A17" s="272" t="s">
        <v>163</v>
      </c>
      <c r="B17" s="273" t="s">
        <v>110</v>
      </c>
      <c r="C17" s="274">
        <v>0.35</v>
      </c>
      <c r="D17" s="275"/>
      <c r="E17" s="355">
        <f t="shared" si="0"/>
        <v>0</v>
      </c>
    </row>
    <row r="18" spans="1:5" ht="36" customHeight="1">
      <c r="A18" s="277" t="s">
        <v>164</v>
      </c>
      <c r="B18" s="273" t="s">
        <v>111</v>
      </c>
      <c r="C18" s="274">
        <v>0.05</v>
      </c>
      <c r="D18" s="275"/>
      <c r="E18" s="355">
        <f t="shared" si="0"/>
        <v>0</v>
      </c>
    </row>
    <row r="19" spans="1:5" ht="16.5" customHeight="1">
      <c r="A19" s="272" t="s">
        <v>165</v>
      </c>
      <c r="B19" s="273" t="s">
        <v>112</v>
      </c>
      <c r="C19" s="274">
        <v>0.25</v>
      </c>
      <c r="D19" s="275"/>
      <c r="E19" s="355">
        <f t="shared" si="0"/>
        <v>0</v>
      </c>
    </row>
    <row r="20" spans="1:5" ht="27" customHeight="1">
      <c r="A20" s="278" t="s">
        <v>166</v>
      </c>
      <c r="B20" s="279" t="s">
        <v>167</v>
      </c>
      <c r="C20" s="280">
        <v>0.05</v>
      </c>
      <c r="D20" s="281"/>
      <c r="E20" s="355">
        <f t="shared" si="0"/>
        <v>0</v>
      </c>
    </row>
    <row r="21" spans="1:5" ht="13.5" customHeight="1">
      <c r="A21" s="272" t="s">
        <v>168</v>
      </c>
      <c r="B21" s="273" t="s">
        <v>169</v>
      </c>
      <c r="C21" s="274">
        <v>0.05</v>
      </c>
      <c r="D21" s="275"/>
      <c r="E21" s="355">
        <f t="shared" si="0"/>
        <v>0</v>
      </c>
    </row>
    <row r="22" spans="1:5" ht="13.5" customHeight="1" thickBot="1">
      <c r="A22" s="272" t="s">
        <v>170</v>
      </c>
      <c r="B22" s="273" t="s">
        <v>171</v>
      </c>
      <c r="C22" s="274">
        <v>0.2</v>
      </c>
      <c r="D22" s="275"/>
      <c r="E22" s="355">
        <f t="shared" si="0"/>
        <v>0</v>
      </c>
    </row>
    <row r="23" spans="1:6" ht="27" customHeight="1" thickTop="1">
      <c r="A23" s="272" t="s">
        <v>172</v>
      </c>
      <c r="B23" s="273" t="s">
        <v>173</v>
      </c>
      <c r="C23" s="282">
        <v>0.2</v>
      </c>
      <c r="D23" s="275"/>
      <c r="E23" s="356">
        <f t="shared" si="0"/>
        <v>0</v>
      </c>
      <c r="F23" s="483">
        <f>SUM(E23:E26)</f>
        <v>0</v>
      </c>
    </row>
    <row r="24" spans="1:6" ht="36" customHeight="1">
      <c r="A24" s="272" t="s">
        <v>174</v>
      </c>
      <c r="B24" s="273" t="s">
        <v>175</v>
      </c>
      <c r="C24" s="283">
        <v>0.2</v>
      </c>
      <c r="D24" s="275"/>
      <c r="E24" s="356">
        <f t="shared" si="0"/>
        <v>0</v>
      </c>
      <c r="F24" s="484"/>
    </row>
    <row r="25" spans="1:6" s="287" customFormat="1" ht="36" customHeight="1">
      <c r="A25" s="284" t="s">
        <v>176</v>
      </c>
      <c r="B25" s="279" t="s">
        <v>177</v>
      </c>
      <c r="C25" s="285">
        <v>0.2</v>
      </c>
      <c r="D25" s="286"/>
      <c r="E25" s="356">
        <f t="shared" si="0"/>
        <v>0</v>
      </c>
      <c r="F25" s="484"/>
    </row>
    <row r="26" spans="1:6" ht="25.5" customHeight="1" thickBot="1">
      <c r="A26" s="272" t="s">
        <v>178</v>
      </c>
      <c r="B26" s="273" t="s">
        <v>179</v>
      </c>
      <c r="C26" s="288">
        <v>0.2</v>
      </c>
      <c r="D26" s="275"/>
      <c r="E26" s="357">
        <f t="shared" si="0"/>
        <v>0</v>
      </c>
      <c r="F26" s="484"/>
    </row>
    <row r="27" spans="1:6" ht="27" customHeight="1" thickBot="1" thickTop="1">
      <c r="A27" s="289" t="s">
        <v>180</v>
      </c>
      <c r="B27" s="290" t="s">
        <v>181</v>
      </c>
      <c r="C27" s="353" t="s">
        <v>207</v>
      </c>
      <c r="D27" s="292"/>
      <c r="E27" s="358">
        <f>IF($D$35&lt;&gt;0,D27/$D$35,0)</f>
        <v>0</v>
      </c>
      <c r="F27" s="354" t="s">
        <v>206</v>
      </c>
    </row>
    <row r="28" spans="1:5" ht="13.5" customHeight="1" thickBot="1" thickTop="1">
      <c r="A28" s="293" t="s">
        <v>182</v>
      </c>
      <c r="B28" s="294" t="s">
        <v>135</v>
      </c>
      <c r="C28" s="295"/>
      <c r="D28" s="296"/>
      <c r="E28" s="359">
        <f t="shared" si="0"/>
        <v>0</v>
      </c>
    </row>
    <row r="29" spans="1:5" ht="27" customHeight="1" thickTop="1">
      <c r="A29" s="485" t="s">
        <v>183</v>
      </c>
      <c r="B29" s="485"/>
      <c r="C29" s="485"/>
      <c r="D29" s="485"/>
      <c r="E29" s="485"/>
    </row>
    <row r="30" spans="1:5" ht="13.5" customHeight="1">
      <c r="A30" s="297"/>
      <c r="B30" s="298"/>
      <c r="C30" s="298"/>
      <c r="D30" s="299"/>
      <c r="E30" s="300"/>
    </row>
    <row r="31" spans="1:5" ht="13.5" customHeight="1" thickBot="1">
      <c r="A31" s="301"/>
      <c r="B31" s="301"/>
      <c r="C31" s="301"/>
      <c r="D31" s="302"/>
      <c r="E31" s="301"/>
    </row>
    <row r="32" spans="1:5" ht="13.5" customHeight="1" thickTop="1">
      <c r="A32" s="303" t="s">
        <v>184</v>
      </c>
      <c r="B32" s="304" t="s">
        <v>153</v>
      </c>
      <c r="C32" s="345"/>
      <c r="D32" s="341" t="s">
        <v>48</v>
      </c>
      <c r="E32" s="300"/>
    </row>
    <row r="33" spans="1:5" ht="13.5" customHeight="1">
      <c r="A33" s="305" t="s">
        <v>185</v>
      </c>
      <c r="B33" s="306" t="s">
        <v>136</v>
      </c>
      <c r="C33" s="342"/>
      <c r="D33" s="348">
        <f>SUM($D$12:$D$27)</f>
        <v>0</v>
      </c>
      <c r="E33" s="300"/>
    </row>
    <row r="34" spans="1:5" ht="13.5" customHeight="1">
      <c r="A34" s="307" t="s">
        <v>186</v>
      </c>
      <c r="B34" s="308" t="s">
        <v>144</v>
      </c>
      <c r="C34" s="343"/>
      <c r="D34" s="339">
        <f>SUM(D35:D39)</f>
        <v>0</v>
      </c>
      <c r="E34" s="300"/>
    </row>
    <row r="35" spans="1:5" ht="13.5" customHeight="1">
      <c r="A35" s="309" t="s">
        <v>187</v>
      </c>
      <c r="B35" s="310" t="s">
        <v>142</v>
      </c>
      <c r="C35" s="346"/>
      <c r="D35" s="349"/>
      <c r="E35" s="300"/>
    </row>
    <row r="36" spans="1:5" ht="13.5" customHeight="1">
      <c r="A36" s="309" t="s">
        <v>188</v>
      </c>
      <c r="B36" s="310" t="s">
        <v>143</v>
      </c>
      <c r="C36" s="346"/>
      <c r="D36" s="349"/>
      <c r="E36" s="300"/>
    </row>
    <row r="37" spans="1:5" ht="13.5" customHeight="1">
      <c r="A37" s="309" t="s">
        <v>189</v>
      </c>
      <c r="B37" s="310" t="s">
        <v>190</v>
      </c>
      <c r="C37" s="347"/>
      <c r="D37" s="349"/>
      <c r="E37" s="300"/>
    </row>
    <row r="38" spans="1:5" ht="13.5" customHeight="1">
      <c r="A38" s="309" t="s">
        <v>191</v>
      </c>
      <c r="B38" s="310" t="s">
        <v>192</v>
      </c>
      <c r="C38" s="346"/>
      <c r="D38" s="349"/>
      <c r="E38" s="300"/>
    </row>
    <row r="39" spans="1:5" ht="13.5" customHeight="1">
      <c r="A39" s="309" t="s">
        <v>193</v>
      </c>
      <c r="B39" s="310" t="s">
        <v>194</v>
      </c>
      <c r="C39" s="346"/>
      <c r="D39" s="349"/>
      <c r="E39" s="300"/>
    </row>
    <row r="40" spans="1:5" ht="13.5" customHeight="1" thickBot="1">
      <c r="A40" s="311" t="s">
        <v>204</v>
      </c>
      <c r="B40" s="312" t="s">
        <v>137</v>
      </c>
      <c r="C40" s="344"/>
      <c r="D40" s="338">
        <f>D33-D34</f>
        <v>0</v>
      </c>
      <c r="E40" s="300"/>
    </row>
    <row r="41" spans="1:5" ht="13.5" customHeight="1" thickTop="1">
      <c r="A41" s="486"/>
      <c r="B41" s="486"/>
      <c r="C41" s="486"/>
      <c r="D41" s="486"/>
      <c r="E41" s="486"/>
    </row>
    <row r="42" spans="1:5" ht="13.5" customHeight="1">
      <c r="A42" s="486"/>
      <c r="B42" s="486"/>
      <c r="C42" s="486"/>
      <c r="D42" s="486"/>
      <c r="E42" s="486"/>
    </row>
    <row r="43" spans="1:5" ht="13.5" customHeight="1">
      <c r="A43" s="486"/>
      <c r="B43" s="486"/>
      <c r="C43" s="486"/>
      <c r="D43" s="486"/>
      <c r="E43" s="486"/>
    </row>
    <row r="44" spans="1:5" ht="13.5" customHeight="1">
      <c r="A44" s="313"/>
      <c r="B44" s="313"/>
      <c r="C44" s="252"/>
      <c r="D44" s="252"/>
      <c r="E44" s="252"/>
    </row>
  </sheetData>
  <sheetProtection password="879C" sheet="1" objects="1" scenarios="1"/>
  <mergeCells count="8">
    <mergeCell ref="B9:B10"/>
    <mergeCell ref="F23:F26"/>
    <mergeCell ref="A29:E29"/>
    <mergeCell ref="A3:B3"/>
    <mergeCell ref="A41:E43"/>
    <mergeCell ref="A1:B1"/>
    <mergeCell ref="A7:E7"/>
    <mergeCell ref="A9:A10"/>
  </mergeCells>
  <hyperlinks>
    <hyperlink ref="A1:B1" location="'СИ-Почетна'!A1" display="СИ_Почетна"/>
  </hyperlinks>
  <printOptions/>
  <pageMargins left="0.1968503937007874" right="0.1968503937007874" top="0.1968503937007874" bottom="0.5905511811023623" header="0.1968503937007874" footer="0.1968503937007874"/>
  <pageSetup horizontalDpi="600" verticalDpi="600" orientation="portrait" r:id="rId1"/>
  <headerFooter>
    <oddFooter>&amp;LИзработил:_______________&amp;CКонтролирал:_____________&amp;RОдобрил:_________________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6">
      <selection activeCell="G31" sqref="G31"/>
    </sheetView>
  </sheetViews>
  <sheetFormatPr defaultColWidth="9.140625" defaultRowHeight="13.5" customHeight="1"/>
  <cols>
    <col min="1" max="1" width="50.8515625" style="255" customWidth="1"/>
    <col min="2" max="2" width="4.57421875" style="255" customWidth="1"/>
    <col min="3" max="3" width="10.57421875" style="255" customWidth="1"/>
    <col min="4" max="4" width="21.00390625" style="255" customWidth="1"/>
    <col min="5" max="5" width="10.8515625" style="255" customWidth="1"/>
    <col min="6" max="16384" width="9.140625" style="255" customWidth="1"/>
  </cols>
  <sheetData>
    <row r="1" spans="1:5" ht="13.5" customHeight="1">
      <c r="A1" s="473" t="s">
        <v>104</v>
      </c>
      <c r="B1" s="473"/>
      <c r="C1" s="252"/>
      <c r="D1" s="253"/>
      <c r="E1" s="254"/>
    </row>
    <row r="2" spans="1:5" ht="13.5" customHeight="1">
      <c r="A2" s="256"/>
      <c r="B2" s="257"/>
      <c r="C2" s="257"/>
      <c r="D2" s="257"/>
      <c r="E2" s="257"/>
    </row>
    <row r="3" spans="1:5" ht="13.5" customHeight="1">
      <c r="A3" s="472" t="str">
        <f>'СИ-Почетна'!D23</f>
        <v>(група)</v>
      </c>
      <c r="B3" s="472"/>
      <c r="C3" s="257"/>
      <c r="D3" s="257"/>
      <c r="E3" s="257"/>
    </row>
    <row r="4" spans="1:5" ht="12.75" customHeight="1">
      <c r="A4" s="82" t="str">
        <f>'СИ-Почетна'!D22</f>
        <v>(назив на друштво)</v>
      </c>
      <c r="B4" s="82"/>
      <c r="C4" s="258"/>
      <c r="D4" s="257"/>
      <c r="E4" s="257"/>
    </row>
    <row r="5" spans="1:5" ht="12.75" customHeight="1">
      <c r="A5" s="82" t="str">
        <f>'СИ-Почетна'!D24</f>
        <v>(период)</v>
      </c>
      <c r="B5" s="82"/>
      <c r="C5" s="258"/>
      <c r="D5" s="257"/>
      <c r="E5" s="257"/>
    </row>
    <row r="6" spans="1:5" ht="12.75" customHeight="1">
      <c r="A6" s="210" t="str">
        <f>'СИ-Почетна'!D25</f>
        <v>(тековна година)</v>
      </c>
      <c r="B6" s="210"/>
      <c r="C6" s="260"/>
      <c r="D6" s="261"/>
      <c r="E6" s="259"/>
    </row>
    <row r="7" spans="1:5" ht="23.25" customHeight="1">
      <c r="A7" s="487" t="s">
        <v>195</v>
      </c>
      <c r="B7" s="487"/>
      <c r="C7" s="487"/>
      <c r="D7" s="487"/>
      <c r="E7" s="487"/>
    </row>
    <row r="8" spans="1:5" ht="13.5" customHeight="1" thickBot="1">
      <c r="A8" s="253"/>
      <c r="B8" s="262"/>
      <c r="C8" s="253"/>
      <c r="D8" s="263"/>
      <c r="E8" s="263" t="s">
        <v>152</v>
      </c>
    </row>
    <row r="9" spans="1:5" ht="13.5" customHeight="1" thickTop="1">
      <c r="A9" s="488"/>
      <c r="B9" s="481" t="s">
        <v>153</v>
      </c>
      <c r="C9" s="264" t="s">
        <v>196</v>
      </c>
      <c r="D9" s="265" t="s">
        <v>155</v>
      </c>
      <c r="E9" s="266" t="s">
        <v>156</v>
      </c>
    </row>
    <row r="10" spans="1:5" ht="13.5" customHeight="1">
      <c r="A10" s="489"/>
      <c r="B10" s="482"/>
      <c r="C10" s="267">
        <v>1</v>
      </c>
      <c r="D10" s="268">
        <v>2</v>
      </c>
      <c r="E10" s="269">
        <v>3</v>
      </c>
    </row>
    <row r="11" spans="1:5" ht="13.5" customHeight="1">
      <c r="A11" s="270" t="s">
        <v>157</v>
      </c>
      <c r="B11" s="271" t="s">
        <v>134</v>
      </c>
      <c r="C11" s="335"/>
      <c r="D11" s="336"/>
      <c r="E11" s="337"/>
    </row>
    <row r="12" spans="1:5" ht="13.5" customHeight="1">
      <c r="A12" s="272" t="s">
        <v>158</v>
      </c>
      <c r="B12" s="273" t="s">
        <v>105</v>
      </c>
      <c r="C12" s="274">
        <v>0.03</v>
      </c>
      <c r="D12" s="275"/>
      <c r="E12" s="355">
        <f>IF($D$33&lt;&gt;0,D12/$D$33,0)</f>
        <v>0</v>
      </c>
    </row>
    <row r="13" spans="1:5" ht="13.5" customHeight="1">
      <c r="A13" s="272" t="s">
        <v>159</v>
      </c>
      <c r="B13" s="276" t="s">
        <v>106</v>
      </c>
      <c r="C13" s="274">
        <v>0.6</v>
      </c>
      <c r="D13" s="275"/>
      <c r="E13" s="355">
        <f aca="true" t="shared" si="0" ref="E13:E28">IF($D$33&lt;&gt;0,D13/$D$33,0)</f>
        <v>0</v>
      </c>
    </row>
    <row r="14" spans="1:5" ht="13.5" customHeight="1">
      <c r="A14" s="272" t="s">
        <v>160</v>
      </c>
      <c r="B14" s="276" t="s">
        <v>107</v>
      </c>
      <c r="C14" s="274">
        <v>0.8</v>
      </c>
      <c r="D14" s="275"/>
      <c r="E14" s="355">
        <f t="shared" si="0"/>
        <v>0</v>
      </c>
    </row>
    <row r="15" spans="1:5" ht="13.5" customHeight="1">
      <c r="A15" s="272" t="s">
        <v>161</v>
      </c>
      <c r="B15" s="276" t="s">
        <v>108</v>
      </c>
      <c r="C15" s="274">
        <v>0.8</v>
      </c>
      <c r="D15" s="275"/>
      <c r="E15" s="355">
        <f t="shared" si="0"/>
        <v>0</v>
      </c>
    </row>
    <row r="16" spans="1:5" ht="36" customHeight="1">
      <c r="A16" s="272" t="s">
        <v>162</v>
      </c>
      <c r="B16" s="273" t="s">
        <v>109</v>
      </c>
      <c r="C16" s="274">
        <v>0.1</v>
      </c>
      <c r="D16" s="275"/>
      <c r="E16" s="355">
        <f t="shared" si="0"/>
        <v>0</v>
      </c>
    </row>
    <row r="17" spans="1:5" ht="27" customHeight="1">
      <c r="A17" s="272" t="s">
        <v>163</v>
      </c>
      <c r="B17" s="273" t="s">
        <v>110</v>
      </c>
      <c r="C17" s="274">
        <v>0.35</v>
      </c>
      <c r="D17" s="275"/>
      <c r="E17" s="355">
        <f t="shared" si="0"/>
        <v>0</v>
      </c>
    </row>
    <row r="18" spans="1:5" ht="36" customHeight="1">
      <c r="A18" s="277" t="s">
        <v>164</v>
      </c>
      <c r="B18" s="273" t="s">
        <v>111</v>
      </c>
      <c r="C18" s="274">
        <v>0.05</v>
      </c>
      <c r="D18" s="275"/>
      <c r="E18" s="355">
        <f t="shared" si="0"/>
        <v>0</v>
      </c>
    </row>
    <row r="19" spans="1:5" ht="27" customHeight="1">
      <c r="A19" s="272" t="s">
        <v>165</v>
      </c>
      <c r="B19" s="273" t="s">
        <v>112</v>
      </c>
      <c r="C19" s="274">
        <v>0.25</v>
      </c>
      <c r="D19" s="275"/>
      <c r="E19" s="355">
        <f t="shared" si="0"/>
        <v>0</v>
      </c>
    </row>
    <row r="20" spans="1:5" ht="36" customHeight="1">
      <c r="A20" s="278" t="s">
        <v>166</v>
      </c>
      <c r="B20" s="279" t="s">
        <v>167</v>
      </c>
      <c r="C20" s="280">
        <v>0.05</v>
      </c>
      <c r="D20" s="281"/>
      <c r="E20" s="355">
        <f t="shared" si="0"/>
        <v>0</v>
      </c>
    </row>
    <row r="21" spans="1:5" ht="13.5" customHeight="1">
      <c r="A21" s="272" t="s">
        <v>168</v>
      </c>
      <c r="B21" s="273" t="s">
        <v>169</v>
      </c>
      <c r="C21" s="274">
        <v>0.05</v>
      </c>
      <c r="D21" s="275"/>
      <c r="E21" s="355">
        <f t="shared" si="0"/>
        <v>0</v>
      </c>
    </row>
    <row r="22" spans="1:5" ht="27" customHeight="1" thickBot="1">
      <c r="A22" s="272" t="s">
        <v>170</v>
      </c>
      <c r="B22" s="273" t="s">
        <v>171</v>
      </c>
      <c r="C22" s="274">
        <v>0.2</v>
      </c>
      <c r="D22" s="275"/>
      <c r="E22" s="355">
        <f t="shared" si="0"/>
        <v>0</v>
      </c>
    </row>
    <row r="23" spans="1:6" ht="27" customHeight="1" thickTop="1">
      <c r="A23" s="272" t="s">
        <v>172</v>
      </c>
      <c r="B23" s="273" t="s">
        <v>173</v>
      </c>
      <c r="C23" s="282">
        <v>0.2</v>
      </c>
      <c r="D23" s="275"/>
      <c r="E23" s="356">
        <f t="shared" si="0"/>
        <v>0</v>
      </c>
      <c r="F23" s="483">
        <f>SUM(E23:E26)</f>
        <v>0</v>
      </c>
    </row>
    <row r="24" spans="1:6" ht="36" customHeight="1">
      <c r="A24" s="272" t="s">
        <v>174</v>
      </c>
      <c r="B24" s="273" t="s">
        <v>175</v>
      </c>
      <c r="C24" s="283">
        <v>0.2</v>
      </c>
      <c r="D24" s="275"/>
      <c r="E24" s="356">
        <f t="shared" si="0"/>
        <v>0</v>
      </c>
      <c r="F24" s="484"/>
    </row>
    <row r="25" spans="1:6" s="287" customFormat="1" ht="36" customHeight="1">
      <c r="A25" s="284" t="s">
        <v>176</v>
      </c>
      <c r="B25" s="279" t="s">
        <v>177</v>
      </c>
      <c r="C25" s="285">
        <v>0.2</v>
      </c>
      <c r="D25" s="286"/>
      <c r="E25" s="356">
        <f t="shared" si="0"/>
        <v>0</v>
      </c>
      <c r="F25" s="484"/>
    </row>
    <row r="26" spans="1:6" ht="36" customHeight="1" thickBot="1">
      <c r="A26" s="272" t="s">
        <v>178</v>
      </c>
      <c r="B26" s="273" t="s">
        <v>179</v>
      </c>
      <c r="C26" s="288">
        <v>0.2</v>
      </c>
      <c r="D26" s="275"/>
      <c r="E26" s="356">
        <f t="shared" si="0"/>
        <v>0</v>
      </c>
      <c r="F26" s="490"/>
    </row>
    <row r="27" spans="1:6" ht="15.75" customHeight="1" thickBot="1" thickTop="1">
      <c r="A27" s="289" t="s">
        <v>197</v>
      </c>
      <c r="B27" s="290" t="s">
        <v>181</v>
      </c>
      <c r="C27" s="291" t="s">
        <v>198</v>
      </c>
      <c r="D27" s="292"/>
      <c r="E27" s="358">
        <f>IF($D$34&lt;&gt;0,D27/$D$34,0)</f>
        <v>0</v>
      </c>
      <c r="F27" s="352" t="s">
        <v>205</v>
      </c>
    </row>
    <row r="28" spans="1:5" ht="13.5" customHeight="1" thickBot="1" thickTop="1">
      <c r="A28" s="293" t="s">
        <v>182</v>
      </c>
      <c r="B28" s="294" t="s">
        <v>135</v>
      </c>
      <c r="C28" s="295"/>
      <c r="D28" s="296"/>
      <c r="E28" s="359">
        <f t="shared" si="0"/>
        <v>0</v>
      </c>
    </row>
    <row r="29" spans="1:5" ht="27" customHeight="1" thickTop="1">
      <c r="A29" s="485" t="s">
        <v>183</v>
      </c>
      <c r="B29" s="485"/>
      <c r="C29" s="485"/>
      <c r="D29" s="485"/>
      <c r="E29" s="485"/>
    </row>
    <row r="30" spans="1:5" ht="13.5" customHeight="1">
      <c r="A30" s="297"/>
      <c r="B30" s="298"/>
      <c r="C30" s="298"/>
      <c r="D30" s="299"/>
      <c r="E30" s="300"/>
    </row>
    <row r="31" spans="1:5" ht="13.5" customHeight="1" thickBot="1">
      <c r="A31" s="301"/>
      <c r="B31" s="301"/>
      <c r="C31" s="301"/>
      <c r="D31" s="302"/>
      <c r="E31" s="301"/>
    </row>
    <row r="32" spans="1:5" ht="13.5" customHeight="1" thickTop="1">
      <c r="A32" s="303" t="s">
        <v>184</v>
      </c>
      <c r="B32" s="304" t="s">
        <v>153</v>
      </c>
      <c r="C32" s="345"/>
      <c r="D32" s="341" t="s">
        <v>48</v>
      </c>
      <c r="E32" s="300"/>
    </row>
    <row r="33" spans="1:5" ht="13.5" customHeight="1">
      <c r="A33" s="305" t="s">
        <v>185</v>
      </c>
      <c r="B33" s="306" t="s">
        <v>136</v>
      </c>
      <c r="C33" s="342"/>
      <c r="D33" s="348">
        <f>SUM($D$12:$D$27)</f>
        <v>0</v>
      </c>
      <c r="E33" s="300"/>
    </row>
    <row r="34" spans="1:5" ht="13.5" customHeight="1">
      <c r="A34" s="307" t="s">
        <v>199</v>
      </c>
      <c r="B34" s="308" t="s">
        <v>144</v>
      </c>
      <c r="C34" s="350"/>
      <c r="D34" s="351"/>
      <c r="E34" s="300"/>
    </row>
    <row r="35" spans="1:5" ht="13.5" customHeight="1" thickBot="1">
      <c r="A35" s="311" t="s">
        <v>204</v>
      </c>
      <c r="B35" s="312" t="s">
        <v>137</v>
      </c>
      <c r="C35" s="344"/>
      <c r="D35" s="338">
        <f>D33-D34</f>
        <v>0</v>
      </c>
      <c r="E35" s="300"/>
    </row>
    <row r="36" spans="1:5" ht="13.5" customHeight="1" thickTop="1">
      <c r="A36" s="486"/>
      <c r="B36" s="486"/>
      <c r="C36" s="486"/>
      <c r="D36" s="486"/>
      <c r="E36" s="486"/>
    </row>
    <row r="37" spans="1:5" ht="13.5" customHeight="1">
      <c r="A37" s="486"/>
      <c r="B37" s="486"/>
      <c r="C37" s="486"/>
      <c r="D37" s="486"/>
      <c r="E37" s="486"/>
    </row>
    <row r="38" spans="1:5" ht="13.5" customHeight="1">
      <c r="A38" s="486"/>
      <c r="B38" s="486"/>
      <c r="C38" s="486"/>
      <c r="D38" s="486"/>
      <c r="E38" s="486"/>
    </row>
    <row r="39" spans="1:5" ht="13.5" customHeight="1">
      <c r="A39" s="313"/>
      <c r="B39" s="313"/>
      <c r="C39" s="313"/>
      <c r="D39" s="314"/>
      <c r="E39" s="252"/>
    </row>
    <row r="40" spans="1:5" ht="13.5" customHeight="1">
      <c r="A40" s="313"/>
      <c r="B40" s="313"/>
      <c r="C40" s="252"/>
      <c r="D40" s="252"/>
      <c r="E40" s="252"/>
    </row>
  </sheetData>
  <sheetProtection password="879C" sheet="1" objects="1" scenarios="1"/>
  <mergeCells count="8">
    <mergeCell ref="F23:F26"/>
    <mergeCell ref="A29:E29"/>
    <mergeCell ref="A3:B3"/>
    <mergeCell ref="A36:E38"/>
    <mergeCell ref="A1:B1"/>
    <mergeCell ref="A7:E7"/>
    <mergeCell ref="A9:A10"/>
    <mergeCell ref="B9:B10"/>
  </mergeCells>
  <hyperlinks>
    <hyperlink ref="A1:B1" location="'СИ-Почетна'!A1" display="СИ_Почетна"/>
  </hyperlinks>
  <printOptions/>
  <pageMargins left="0.1968503937007874" right="0.1968503937007874" top="0.1968503937007874" bottom="0.5905511811023623" header="0.1968503937007874" footer="0.1968503937007874"/>
  <pageSetup horizontalDpi="600" verticalDpi="600" orientation="portrait" r:id="rId1"/>
  <headerFooter>
    <oddFooter>&amp;LИзработил:_______________&amp;CКонтролирал:_____________&amp;RОдобрил:_________________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Obrasci_Margina_na_solventnost</dc:title>
  <dc:subject/>
  <dc:creator>Kosta Spaseski</dc:creator>
  <cp:keywords/>
  <dc:description/>
  <cp:lastModifiedBy>Slagjana.Miljkovik</cp:lastModifiedBy>
  <cp:lastPrinted>2011-05-23T07:28:14Z</cp:lastPrinted>
  <dcterms:created xsi:type="dcterms:W3CDTF">2010-05-14T08:02:30Z</dcterms:created>
  <dcterms:modified xsi:type="dcterms:W3CDTF">2012-07-11T13:36:32Z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