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DIR\Izvestai po kvartali DO_objaveni na web\2022\4K-prva objava\"/>
    </mc:Choice>
  </mc:AlternateContent>
  <bookViews>
    <workbookView xWindow="0" yWindow="0" windowWidth="28800" windowHeight="12435"/>
  </bookViews>
  <sheets>
    <sheet name="0" sheetId="12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  <sheet name="Table 7" sheetId="7" r:id="rId8"/>
    <sheet name="Table 8" sheetId="8" r:id="rId9"/>
    <sheet name="Table 10 11" sheetId="9" r:id="rId10"/>
    <sheet name="Table 12" sheetId="10" r:id="rId11"/>
    <sheet name="Table 13" sheetId="11" r:id="rId12"/>
  </sheets>
  <externalReferences>
    <externalReference r:id="rId13"/>
  </externalReferences>
  <definedNames>
    <definedName name="_xlnm.Print_Area" localSheetId="0">'0'!$A$1:$K$48</definedName>
  </definedNames>
  <calcPr calcId="152511"/>
</workbook>
</file>

<file path=xl/calcChain.xml><?xml version="1.0" encoding="utf-8"?>
<calcChain xmlns="http://schemas.openxmlformats.org/spreadsheetml/2006/main">
  <c r="B172" i="11" l="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S6" i="10" l="1"/>
  <c r="M6" i="10"/>
  <c r="T6" i="10" s="1"/>
  <c r="S5" i="10"/>
  <c r="T5" i="10" s="1"/>
  <c r="M5" i="10"/>
  <c r="I52" i="9"/>
  <c r="H52" i="9"/>
  <c r="G52" i="9"/>
  <c r="F52" i="9"/>
  <c r="B52" i="9"/>
  <c r="L51" i="9"/>
  <c r="B51" i="9"/>
  <c r="L50" i="9"/>
  <c r="B50" i="9"/>
  <c r="L49" i="9"/>
  <c r="B49" i="9"/>
  <c r="L48" i="9"/>
  <c r="B48" i="9"/>
  <c r="L47" i="9"/>
  <c r="B47" i="9"/>
  <c r="K46" i="9"/>
  <c r="J46" i="9"/>
  <c r="I46" i="9"/>
  <c r="H46" i="9"/>
  <c r="G46" i="9"/>
  <c r="F46" i="9"/>
  <c r="E46" i="9"/>
  <c r="D46" i="9"/>
  <c r="C46" i="9"/>
  <c r="L46" i="9" s="1"/>
  <c r="B46" i="9"/>
  <c r="L45" i="9"/>
  <c r="B45" i="9"/>
  <c r="L44" i="9"/>
  <c r="B44" i="9"/>
  <c r="L43" i="9"/>
  <c r="B43" i="9"/>
  <c r="L42" i="9"/>
  <c r="B42" i="9"/>
  <c r="L41" i="9"/>
  <c r="B41" i="9"/>
  <c r="L40" i="9"/>
  <c r="B40" i="9"/>
  <c r="L39" i="9"/>
  <c r="B39" i="9"/>
  <c r="L38" i="9"/>
  <c r="B38" i="9"/>
  <c r="L37" i="9"/>
  <c r="B37" i="9"/>
  <c r="L36" i="9"/>
  <c r="B36" i="9"/>
  <c r="L35" i="9"/>
  <c r="B35" i="9"/>
  <c r="K34" i="9"/>
  <c r="K52" i="9" s="1"/>
  <c r="J34" i="9"/>
  <c r="J52" i="9" s="1"/>
  <c r="I34" i="9"/>
  <c r="H34" i="9"/>
  <c r="G34" i="9"/>
  <c r="F34" i="9"/>
  <c r="E34" i="9"/>
  <c r="E52" i="9" s="1"/>
  <c r="D34" i="9"/>
  <c r="D52" i="9" s="1"/>
  <c r="C34" i="9"/>
  <c r="C52" i="9" s="1"/>
  <c r="B34" i="9"/>
  <c r="J25" i="9"/>
  <c r="I25" i="9"/>
  <c r="H25" i="9"/>
  <c r="G25" i="9"/>
  <c r="B25" i="9"/>
  <c r="L24" i="9"/>
  <c r="B24" i="9"/>
  <c r="L23" i="9"/>
  <c r="B23" i="9"/>
  <c r="L22" i="9"/>
  <c r="B22" i="9"/>
  <c r="L21" i="9"/>
  <c r="B21" i="9"/>
  <c r="L20" i="9"/>
  <c r="B20" i="9"/>
  <c r="K19" i="9"/>
  <c r="J19" i="9"/>
  <c r="I19" i="9"/>
  <c r="H19" i="9"/>
  <c r="G19" i="9"/>
  <c r="F19" i="9"/>
  <c r="E19" i="9"/>
  <c r="D19" i="9"/>
  <c r="L19" i="9" s="1"/>
  <c r="C19" i="9"/>
  <c r="B19" i="9"/>
  <c r="L18" i="9"/>
  <c r="B18" i="9"/>
  <c r="L17" i="9"/>
  <c r="B17" i="9"/>
  <c r="L16" i="9"/>
  <c r="B16" i="9"/>
  <c r="L15" i="9"/>
  <c r="B15" i="9"/>
  <c r="L14" i="9"/>
  <c r="B14" i="9"/>
  <c r="L13" i="9"/>
  <c r="B13" i="9"/>
  <c r="L12" i="9"/>
  <c r="B12" i="9"/>
  <c r="L11" i="9"/>
  <c r="B11" i="9"/>
  <c r="L10" i="9"/>
  <c r="B10" i="9"/>
  <c r="L9" i="9"/>
  <c r="B9" i="9"/>
  <c r="L8" i="9"/>
  <c r="B8" i="9"/>
  <c r="K7" i="9"/>
  <c r="K25" i="9" s="1"/>
  <c r="J7" i="9"/>
  <c r="I7" i="9"/>
  <c r="H7" i="9"/>
  <c r="G7" i="9"/>
  <c r="F7" i="9"/>
  <c r="F25" i="9" s="1"/>
  <c r="E7" i="9"/>
  <c r="E25" i="9" s="1"/>
  <c r="D7" i="9"/>
  <c r="D25" i="9" s="1"/>
  <c r="C7" i="9"/>
  <c r="C25" i="9" s="1"/>
  <c r="B7" i="9"/>
  <c r="B24" i="8"/>
  <c r="B23" i="8"/>
  <c r="B22" i="8"/>
  <c r="B21" i="8"/>
  <c r="B20" i="8"/>
  <c r="B19" i="8"/>
  <c r="E18" i="8"/>
  <c r="D18" i="8"/>
  <c r="C18" i="8"/>
  <c r="B18" i="8"/>
  <c r="B17" i="8"/>
  <c r="B16" i="8"/>
  <c r="B15" i="8"/>
  <c r="B14" i="8"/>
  <c r="B13" i="8"/>
  <c r="B12" i="8"/>
  <c r="B11" i="8"/>
  <c r="B10" i="8"/>
  <c r="B9" i="8"/>
  <c r="B8" i="8"/>
  <c r="B7" i="8"/>
  <c r="E6" i="8"/>
  <c r="E24" i="8" s="1"/>
  <c r="D6" i="8"/>
  <c r="D24" i="8" s="1"/>
  <c r="C6" i="8"/>
  <c r="C24" i="8" s="1"/>
  <c r="B6" i="8"/>
  <c r="I23" i="7"/>
  <c r="H23" i="7"/>
  <c r="G23" i="7"/>
  <c r="F23" i="7"/>
  <c r="E23" i="7"/>
  <c r="D23" i="7"/>
  <c r="C23" i="7"/>
  <c r="I22" i="7"/>
  <c r="I21" i="7"/>
  <c r="I20" i="7"/>
  <c r="I19" i="7"/>
  <c r="I18" i="7"/>
  <c r="B18" i="7"/>
  <c r="B19" i="7" s="1"/>
  <c r="B20" i="7" s="1"/>
  <c r="B21" i="7" s="1"/>
  <c r="I17" i="7"/>
  <c r="H17" i="7"/>
  <c r="H24" i="7" s="1"/>
  <c r="G17" i="7"/>
  <c r="G24" i="7" s="1"/>
  <c r="F17" i="7"/>
  <c r="F24" i="7" s="1"/>
  <c r="E17" i="7"/>
  <c r="E24" i="7" s="1"/>
  <c r="D17" i="7"/>
  <c r="D24" i="7" s="1"/>
  <c r="C17" i="7"/>
  <c r="C24" i="7" s="1"/>
  <c r="I16" i="7"/>
  <c r="B16" i="7"/>
  <c r="I15" i="7"/>
  <c r="B15" i="7"/>
  <c r="I14" i="7"/>
  <c r="B14" i="7"/>
  <c r="I13" i="7"/>
  <c r="B13" i="7"/>
  <c r="I12" i="7"/>
  <c r="B12" i="7"/>
  <c r="I11" i="7"/>
  <c r="B11" i="7"/>
  <c r="I10" i="7"/>
  <c r="B10" i="7"/>
  <c r="I9" i="7"/>
  <c r="B9" i="7"/>
  <c r="I8" i="7"/>
  <c r="B8" i="7"/>
  <c r="I7" i="7"/>
  <c r="B7" i="7"/>
  <c r="I6" i="7"/>
  <c r="B6" i="7"/>
  <c r="S45" i="6"/>
  <c r="R45" i="6"/>
  <c r="Q45" i="6"/>
  <c r="P45" i="6"/>
  <c r="O45" i="6"/>
  <c r="M45" i="6"/>
  <c r="L45" i="6"/>
  <c r="K45" i="6"/>
  <c r="J45" i="6"/>
  <c r="I45" i="6"/>
  <c r="H45" i="6"/>
  <c r="G45" i="6"/>
  <c r="F45" i="6"/>
  <c r="E45" i="6"/>
  <c r="D45" i="6"/>
  <c r="C45" i="6"/>
  <c r="T42" i="6"/>
  <c r="S42" i="6"/>
  <c r="R42" i="6"/>
  <c r="Q42" i="6"/>
  <c r="P42" i="6"/>
  <c r="O42" i="6"/>
  <c r="M42" i="6"/>
  <c r="L42" i="6"/>
  <c r="K42" i="6"/>
  <c r="J42" i="6"/>
  <c r="I42" i="6"/>
  <c r="H42" i="6"/>
  <c r="G42" i="6"/>
  <c r="F42" i="6"/>
  <c r="E42" i="6"/>
  <c r="D42" i="6"/>
  <c r="C42" i="6"/>
  <c r="U41" i="6"/>
  <c r="T41" i="6"/>
  <c r="N41" i="6"/>
  <c r="T40" i="6"/>
  <c r="N40" i="6"/>
  <c r="U40" i="6" s="1"/>
  <c r="T39" i="6"/>
  <c r="N39" i="6"/>
  <c r="U39" i="6" s="1"/>
  <c r="T38" i="6"/>
  <c r="U38" i="6" s="1"/>
  <c r="N38" i="6"/>
  <c r="T37" i="6"/>
  <c r="N37" i="6"/>
  <c r="U37" i="6" s="1"/>
  <c r="T36" i="6"/>
  <c r="U36" i="6" s="1"/>
  <c r="N36" i="6"/>
  <c r="U35" i="6"/>
  <c r="T35" i="6"/>
  <c r="N35" i="6"/>
  <c r="T34" i="6"/>
  <c r="N34" i="6"/>
  <c r="U34" i="6" s="1"/>
  <c r="U33" i="6"/>
  <c r="T33" i="6"/>
  <c r="N33" i="6"/>
  <c r="T32" i="6"/>
  <c r="N32" i="6"/>
  <c r="U32" i="6" s="1"/>
  <c r="T31" i="6"/>
  <c r="N31" i="6"/>
  <c r="U31" i="6" s="1"/>
  <c r="T30" i="6"/>
  <c r="U30" i="6" s="1"/>
  <c r="N30" i="6"/>
  <c r="N42" i="6" s="1"/>
  <c r="T29" i="6"/>
  <c r="N29" i="6"/>
  <c r="U29" i="6" s="1"/>
  <c r="T28" i="6"/>
  <c r="U28" i="6" s="1"/>
  <c r="N28" i="6"/>
  <c r="U27" i="6"/>
  <c r="T27" i="6"/>
  <c r="N27" i="6"/>
  <c r="T26" i="6"/>
  <c r="N26" i="6"/>
  <c r="U26" i="6" s="1"/>
  <c r="U25" i="6"/>
  <c r="T25" i="6"/>
  <c r="N25" i="6"/>
  <c r="T24" i="6"/>
  <c r="N24" i="6"/>
  <c r="U24" i="6" s="1"/>
  <c r="T23" i="6"/>
  <c r="N23" i="6"/>
  <c r="U23" i="6" s="1"/>
  <c r="T22" i="6"/>
  <c r="U22" i="6" s="1"/>
  <c r="N22" i="6"/>
  <c r="T21" i="6"/>
  <c r="N21" i="6"/>
  <c r="U21" i="6" s="1"/>
  <c r="T20" i="6"/>
  <c r="U20" i="6" s="1"/>
  <c r="N20" i="6"/>
  <c r="U19" i="6"/>
  <c r="T19" i="6"/>
  <c r="N19" i="6"/>
  <c r="T18" i="6"/>
  <c r="N18" i="6"/>
  <c r="U18" i="6" s="1"/>
  <c r="U17" i="6"/>
  <c r="T17" i="6"/>
  <c r="N17" i="6"/>
  <c r="T16" i="6"/>
  <c r="N16" i="6"/>
  <c r="U16" i="6" s="1"/>
  <c r="T15" i="6"/>
  <c r="N15" i="6"/>
  <c r="U15" i="6" s="1"/>
  <c r="T14" i="6"/>
  <c r="U14" i="6" s="1"/>
  <c r="N14" i="6"/>
  <c r="T13" i="6"/>
  <c r="N13" i="6"/>
  <c r="U13" i="6" s="1"/>
  <c r="T12" i="6"/>
  <c r="U12" i="6" s="1"/>
  <c r="N12" i="6"/>
  <c r="U11" i="6"/>
  <c r="T11" i="6"/>
  <c r="N11" i="6"/>
  <c r="T10" i="6"/>
  <c r="N10" i="6"/>
  <c r="U10" i="6" s="1"/>
  <c r="U9" i="6"/>
  <c r="T9" i="6"/>
  <c r="N9" i="6"/>
  <c r="T8" i="6"/>
  <c r="N8" i="6"/>
  <c r="U8" i="6" s="1"/>
  <c r="T7" i="6"/>
  <c r="N7" i="6"/>
  <c r="U7" i="6" s="1"/>
  <c r="T6" i="6"/>
  <c r="U6" i="6" s="1"/>
  <c r="N6" i="6"/>
  <c r="S45" i="5"/>
  <c r="R45" i="5"/>
  <c r="Q45" i="5"/>
  <c r="P45" i="5"/>
  <c r="O45" i="5"/>
  <c r="M45" i="5"/>
  <c r="L45" i="5"/>
  <c r="K45" i="5"/>
  <c r="J45" i="5"/>
  <c r="I45" i="5"/>
  <c r="H45" i="5"/>
  <c r="G45" i="5"/>
  <c r="F45" i="5"/>
  <c r="E45" i="5"/>
  <c r="D45" i="5"/>
  <c r="C45" i="5"/>
  <c r="S42" i="5"/>
  <c r="R42" i="5"/>
  <c r="Q42" i="5"/>
  <c r="K42" i="5"/>
  <c r="J42" i="5"/>
  <c r="I42" i="5"/>
  <c r="C42" i="5"/>
  <c r="T41" i="5"/>
  <c r="S41" i="5"/>
  <c r="R41" i="5"/>
  <c r="Q41" i="5"/>
  <c r="P41" i="5"/>
  <c r="O41" i="5"/>
  <c r="M41" i="5"/>
  <c r="L41" i="5"/>
  <c r="L42" i="5" s="1"/>
  <c r="K41" i="5"/>
  <c r="J41" i="5"/>
  <c r="I41" i="5"/>
  <c r="H41" i="5"/>
  <c r="G41" i="5"/>
  <c r="F41" i="5"/>
  <c r="E41" i="5"/>
  <c r="D41" i="5"/>
  <c r="D42" i="5" s="1"/>
  <c r="C41" i="5"/>
  <c r="U40" i="5"/>
  <c r="T40" i="5"/>
  <c r="N40" i="5"/>
  <c r="T39" i="5"/>
  <c r="N39" i="5"/>
  <c r="U39" i="5" s="1"/>
  <c r="U38" i="5"/>
  <c r="T38" i="5"/>
  <c r="N38" i="5"/>
  <c r="T37" i="5"/>
  <c r="N37" i="5"/>
  <c r="U37" i="5" s="1"/>
  <c r="T36" i="5"/>
  <c r="N36" i="5"/>
  <c r="U36" i="5" s="1"/>
  <c r="T35" i="5"/>
  <c r="U35" i="5" s="1"/>
  <c r="N35" i="5"/>
  <c r="T34" i="5"/>
  <c r="N34" i="5"/>
  <c r="U34" i="5" s="1"/>
  <c r="T33" i="5"/>
  <c r="U33" i="5" s="1"/>
  <c r="N33" i="5"/>
  <c r="U32" i="5"/>
  <c r="T32" i="5"/>
  <c r="N32" i="5"/>
  <c r="T31" i="5"/>
  <c r="N31" i="5"/>
  <c r="U31" i="5" s="1"/>
  <c r="S30" i="5"/>
  <c r="R30" i="5"/>
  <c r="Q30" i="5"/>
  <c r="P30" i="5"/>
  <c r="P42" i="5" s="1"/>
  <c r="O30" i="5"/>
  <c r="T30" i="5" s="1"/>
  <c r="T42" i="5" s="1"/>
  <c r="M30" i="5"/>
  <c r="M42" i="5" s="1"/>
  <c r="L30" i="5"/>
  <c r="K30" i="5"/>
  <c r="J30" i="5"/>
  <c r="I30" i="5"/>
  <c r="H30" i="5"/>
  <c r="H42" i="5" s="1"/>
  <c r="G30" i="5"/>
  <c r="G42" i="5" s="1"/>
  <c r="F30" i="5"/>
  <c r="F42" i="5" s="1"/>
  <c r="E30" i="5"/>
  <c r="E42" i="5" s="1"/>
  <c r="D30" i="5"/>
  <c r="C30" i="5"/>
  <c r="T29" i="5"/>
  <c r="N29" i="5"/>
  <c r="U29" i="5" s="1"/>
  <c r="T28" i="5"/>
  <c r="N28" i="5"/>
  <c r="U28" i="5" s="1"/>
  <c r="T27" i="5"/>
  <c r="U27" i="5" s="1"/>
  <c r="N27" i="5"/>
  <c r="T26" i="5"/>
  <c r="N26" i="5"/>
  <c r="U26" i="5" s="1"/>
  <c r="T25" i="5"/>
  <c r="U25" i="5" s="1"/>
  <c r="N25" i="5"/>
  <c r="U24" i="5"/>
  <c r="T24" i="5"/>
  <c r="N24" i="5"/>
  <c r="T23" i="5"/>
  <c r="N23" i="5"/>
  <c r="U23" i="5" s="1"/>
  <c r="U22" i="5"/>
  <c r="T22" i="5"/>
  <c r="N22" i="5"/>
  <c r="T21" i="5"/>
  <c r="N21" i="5"/>
  <c r="U21" i="5" s="1"/>
  <c r="T20" i="5"/>
  <c r="N20" i="5"/>
  <c r="U20" i="5" s="1"/>
  <c r="T19" i="5"/>
  <c r="U19" i="5" s="1"/>
  <c r="N19" i="5"/>
  <c r="T18" i="5"/>
  <c r="N18" i="5"/>
  <c r="U18" i="5" s="1"/>
  <c r="T17" i="5"/>
  <c r="U17" i="5" s="1"/>
  <c r="N17" i="5"/>
  <c r="U16" i="5"/>
  <c r="T16" i="5"/>
  <c r="N16" i="5"/>
  <c r="T15" i="5"/>
  <c r="N15" i="5"/>
  <c r="U15" i="5" s="1"/>
  <c r="U14" i="5"/>
  <c r="T14" i="5"/>
  <c r="N14" i="5"/>
  <c r="T13" i="5"/>
  <c r="N13" i="5"/>
  <c r="U13" i="5" s="1"/>
  <c r="T12" i="5"/>
  <c r="N12" i="5"/>
  <c r="U12" i="5" s="1"/>
  <c r="T11" i="5"/>
  <c r="U11" i="5" s="1"/>
  <c r="N11" i="5"/>
  <c r="T10" i="5"/>
  <c r="N10" i="5"/>
  <c r="U10" i="5" s="1"/>
  <c r="T9" i="5"/>
  <c r="U9" i="5" s="1"/>
  <c r="N9" i="5"/>
  <c r="U8" i="5"/>
  <c r="T8" i="5"/>
  <c r="N8" i="5"/>
  <c r="T7" i="5"/>
  <c r="N7" i="5"/>
  <c r="U7" i="5" s="1"/>
  <c r="U6" i="5"/>
  <c r="T6" i="5"/>
  <c r="N6" i="5"/>
  <c r="S45" i="4"/>
  <c r="R45" i="4"/>
  <c r="Q45" i="4"/>
  <c r="P45" i="4"/>
  <c r="O45" i="4"/>
  <c r="M45" i="4"/>
  <c r="L45" i="4"/>
  <c r="K45" i="4"/>
  <c r="J45" i="4"/>
  <c r="I45" i="4"/>
  <c r="H45" i="4"/>
  <c r="G45" i="4"/>
  <c r="F45" i="4"/>
  <c r="E45" i="4"/>
  <c r="D45" i="4"/>
  <c r="C45" i="4"/>
  <c r="S42" i="4"/>
  <c r="R42" i="4"/>
  <c r="Q42" i="4"/>
  <c r="P42" i="4"/>
  <c r="O42" i="4"/>
  <c r="M42" i="4"/>
  <c r="L42" i="4"/>
  <c r="K42" i="4"/>
  <c r="J42" i="4"/>
  <c r="I42" i="4"/>
  <c r="H42" i="4"/>
  <c r="G42" i="4"/>
  <c r="F42" i="4"/>
  <c r="E42" i="4"/>
  <c r="D42" i="4"/>
  <c r="C42" i="4"/>
  <c r="T41" i="4"/>
  <c r="N41" i="4"/>
  <c r="U41" i="4" s="1"/>
  <c r="T40" i="4"/>
  <c r="U40" i="4" s="1"/>
  <c r="N40" i="4"/>
  <c r="T39" i="4"/>
  <c r="N39" i="4"/>
  <c r="U39" i="4" s="1"/>
  <c r="T38" i="4"/>
  <c r="U38" i="4" s="1"/>
  <c r="N38" i="4"/>
  <c r="U37" i="4"/>
  <c r="T37" i="4"/>
  <c r="N37" i="4"/>
  <c r="T36" i="4"/>
  <c r="N36" i="4"/>
  <c r="U36" i="4" s="1"/>
  <c r="U35" i="4"/>
  <c r="T35" i="4"/>
  <c r="N35" i="4"/>
  <c r="T34" i="4"/>
  <c r="N34" i="4"/>
  <c r="U34" i="4" s="1"/>
  <c r="T33" i="4"/>
  <c r="N33" i="4"/>
  <c r="U33" i="4" s="1"/>
  <c r="T32" i="4"/>
  <c r="U32" i="4" s="1"/>
  <c r="N32" i="4"/>
  <c r="T31" i="4"/>
  <c r="N31" i="4"/>
  <c r="U31" i="4" s="1"/>
  <c r="T30" i="4"/>
  <c r="T42" i="4" s="1"/>
  <c r="N30" i="4"/>
  <c r="U29" i="4"/>
  <c r="T29" i="4"/>
  <c r="N29" i="4"/>
  <c r="T28" i="4"/>
  <c r="N28" i="4"/>
  <c r="U28" i="4" s="1"/>
  <c r="U27" i="4"/>
  <c r="T27" i="4"/>
  <c r="N27" i="4"/>
  <c r="T26" i="4"/>
  <c r="N26" i="4"/>
  <c r="U26" i="4" s="1"/>
  <c r="T25" i="4"/>
  <c r="N25" i="4"/>
  <c r="U25" i="4" s="1"/>
  <c r="T24" i="4"/>
  <c r="N24" i="4"/>
  <c r="U24" i="4" s="1"/>
  <c r="T23" i="4"/>
  <c r="N23" i="4"/>
  <c r="U23" i="4" s="1"/>
  <c r="T22" i="4"/>
  <c r="U22" i="4" s="1"/>
  <c r="N22" i="4"/>
  <c r="U21" i="4"/>
  <c r="T21" i="4"/>
  <c r="N21" i="4"/>
  <c r="T20" i="4"/>
  <c r="N20" i="4"/>
  <c r="U20" i="4" s="1"/>
  <c r="U19" i="4"/>
  <c r="T19" i="4"/>
  <c r="N19" i="4"/>
  <c r="T18" i="4"/>
  <c r="N18" i="4"/>
  <c r="U18" i="4" s="1"/>
  <c r="T17" i="4"/>
  <c r="N17" i="4"/>
  <c r="U17" i="4" s="1"/>
  <c r="T16" i="4"/>
  <c r="N16" i="4"/>
  <c r="U16" i="4" s="1"/>
  <c r="T15" i="4"/>
  <c r="N15" i="4"/>
  <c r="U15" i="4" s="1"/>
  <c r="T14" i="4"/>
  <c r="U14" i="4" s="1"/>
  <c r="N14" i="4"/>
  <c r="U13" i="4"/>
  <c r="T13" i="4"/>
  <c r="N13" i="4"/>
  <c r="T12" i="4"/>
  <c r="N12" i="4"/>
  <c r="U12" i="4" s="1"/>
  <c r="U11" i="4"/>
  <c r="T11" i="4"/>
  <c r="N11" i="4"/>
  <c r="T10" i="4"/>
  <c r="N10" i="4"/>
  <c r="U10" i="4" s="1"/>
  <c r="T9" i="4"/>
  <c r="N9" i="4"/>
  <c r="U9" i="4" s="1"/>
  <c r="T8" i="4"/>
  <c r="N8" i="4"/>
  <c r="U8" i="4" s="1"/>
  <c r="T7" i="4"/>
  <c r="N7" i="4"/>
  <c r="U7" i="4" s="1"/>
  <c r="T6" i="4"/>
  <c r="U6" i="4" s="1"/>
  <c r="N6" i="4"/>
  <c r="E31" i="3"/>
  <c r="D31" i="3"/>
  <c r="C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1" i="3" s="1"/>
  <c r="E24" i="2"/>
  <c r="C24" i="2"/>
  <c r="B24" i="2"/>
  <c r="F23" i="2"/>
  <c r="B23" i="2"/>
  <c r="F22" i="2"/>
  <c r="B22" i="2"/>
  <c r="F21" i="2"/>
  <c r="F18" i="2" s="1"/>
  <c r="B21" i="2"/>
  <c r="F20" i="2"/>
  <c r="B20" i="2"/>
  <c r="F19" i="2"/>
  <c r="B19" i="2"/>
  <c r="E18" i="2"/>
  <c r="D18" i="2"/>
  <c r="C18" i="2"/>
  <c r="B18" i="2"/>
  <c r="F17" i="2"/>
  <c r="B17" i="2"/>
  <c r="F16" i="2"/>
  <c r="B16" i="2"/>
  <c r="F15" i="2"/>
  <c r="B15" i="2"/>
  <c r="F14" i="2"/>
  <c r="B14" i="2"/>
  <c r="F13" i="2"/>
  <c r="B13" i="2"/>
  <c r="F12" i="2"/>
  <c r="B12" i="2"/>
  <c r="F11" i="2"/>
  <c r="B11" i="2"/>
  <c r="F10" i="2"/>
  <c r="B10" i="2"/>
  <c r="F9" i="2"/>
  <c r="B9" i="2"/>
  <c r="F8" i="2"/>
  <c r="B8" i="2"/>
  <c r="F7" i="2"/>
  <c r="F6" i="2" s="1"/>
  <c r="B7" i="2"/>
  <c r="E6" i="2"/>
  <c r="D6" i="2"/>
  <c r="D24" i="2" s="1"/>
  <c r="C6" i="2"/>
  <c r="B6" i="2"/>
  <c r="S45" i="1"/>
  <c r="R45" i="1"/>
  <c r="Q45" i="1"/>
  <c r="P45" i="1"/>
  <c r="O45" i="1"/>
  <c r="M45" i="1"/>
  <c r="L45" i="1"/>
  <c r="K45" i="1"/>
  <c r="J45" i="1"/>
  <c r="I45" i="1"/>
  <c r="H45" i="1"/>
  <c r="G45" i="1"/>
  <c r="F45" i="1"/>
  <c r="E45" i="1"/>
  <c r="D45" i="1"/>
  <c r="C45" i="1"/>
  <c r="S42" i="1"/>
  <c r="R42" i="1"/>
  <c r="L42" i="1"/>
  <c r="K42" i="1"/>
  <c r="J42" i="1"/>
  <c r="D42" i="1"/>
  <c r="C42" i="1"/>
  <c r="S41" i="1"/>
  <c r="R41" i="1"/>
  <c r="Q41" i="1"/>
  <c r="P41" i="1"/>
  <c r="O41" i="1"/>
  <c r="T41" i="1" s="1"/>
  <c r="M41" i="1"/>
  <c r="M42" i="1" s="1"/>
  <c r="L41" i="1"/>
  <c r="K41" i="1"/>
  <c r="J41" i="1"/>
  <c r="I41" i="1"/>
  <c r="H41" i="1"/>
  <c r="G41" i="1"/>
  <c r="F41" i="1"/>
  <c r="E41" i="1"/>
  <c r="E42" i="1" s="1"/>
  <c r="D41" i="1"/>
  <c r="C41" i="1"/>
  <c r="T40" i="1"/>
  <c r="N40" i="1"/>
  <c r="U40" i="1" s="1"/>
  <c r="T39" i="1"/>
  <c r="N39" i="1"/>
  <c r="U39" i="1" s="1"/>
  <c r="T38" i="1"/>
  <c r="N38" i="1"/>
  <c r="U38" i="1" s="1"/>
  <c r="T37" i="1"/>
  <c r="N37" i="1"/>
  <c r="U37" i="1" s="1"/>
  <c r="T36" i="1"/>
  <c r="U36" i="1" s="1"/>
  <c r="N36" i="1"/>
  <c r="U35" i="1"/>
  <c r="T35" i="1"/>
  <c r="N35" i="1"/>
  <c r="T34" i="1"/>
  <c r="N34" i="1"/>
  <c r="U34" i="1" s="1"/>
  <c r="U33" i="1"/>
  <c r="T33" i="1"/>
  <c r="N33" i="1"/>
  <c r="T32" i="1"/>
  <c r="N32" i="1"/>
  <c r="U32" i="1" s="1"/>
  <c r="T31" i="1"/>
  <c r="N31" i="1"/>
  <c r="U31" i="1" s="1"/>
  <c r="S30" i="1"/>
  <c r="R30" i="1"/>
  <c r="Q30" i="1"/>
  <c r="Q42" i="1" s="1"/>
  <c r="P30" i="1"/>
  <c r="P42" i="1" s="1"/>
  <c r="O30" i="1"/>
  <c r="O42" i="1" s="1"/>
  <c r="M30" i="1"/>
  <c r="L30" i="1"/>
  <c r="K30" i="1"/>
  <c r="J30" i="1"/>
  <c r="I30" i="1"/>
  <c r="I42" i="1" s="1"/>
  <c r="H30" i="1"/>
  <c r="H42" i="1" s="1"/>
  <c r="G30" i="1"/>
  <c r="G42" i="1" s="1"/>
  <c r="F30" i="1"/>
  <c r="F42" i="1" s="1"/>
  <c r="E30" i="1"/>
  <c r="D30" i="1"/>
  <c r="C30" i="1"/>
  <c r="T29" i="1"/>
  <c r="N29" i="1"/>
  <c r="U29" i="1" s="1"/>
  <c r="T28" i="1"/>
  <c r="U28" i="1" s="1"/>
  <c r="N28" i="1"/>
  <c r="U27" i="1"/>
  <c r="T27" i="1"/>
  <c r="N27" i="1"/>
  <c r="T26" i="1"/>
  <c r="N26" i="1"/>
  <c r="U26" i="1" s="1"/>
  <c r="U25" i="1"/>
  <c r="T25" i="1"/>
  <c r="N25" i="1"/>
  <c r="T24" i="1"/>
  <c r="N24" i="1"/>
  <c r="U24" i="1" s="1"/>
  <c r="T23" i="1"/>
  <c r="N23" i="1"/>
  <c r="U23" i="1" s="1"/>
  <c r="T22" i="1"/>
  <c r="N22" i="1"/>
  <c r="U22" i="1" s="1"/>
  <c r="T21" i="1"/>
  <c r="N21" i="1"/>
  <c r="U21" i="1" s="1"/>
  <c r="T20" i="1"/>
  <c r="U20" i="1" s="1"/>
  <c r="N20" i="1"/>
  <c r="U19" i="1"/>
  <c r="T19" i="1"/>
  <c r="N19" i="1"/>
  <c r="T18" i="1"/>
  <c r="N18" i="1"/>
  <c r="U18" i="1" s="1"/>
  <c r="U17" i="1"/>
  <c r="T17" i="1"/>
  <c r="N17" i="1"/>
  <c r="T16" i="1"/>
  <c r="N16" i="1"/>
  <c r="U16" i="1" s="1"/>
  <c r="T15" i="1"/>
  <c r="N15" i="1"/>
  <c r="U15" i="1" s="1"/>
  <c r="T14" i="1"/>
  <c r="N14" i="1"/>
  <c r="U14" i="1" s="1"/>
  <c r="T13" i="1"/>
  <c r="N13" i="1"/>
  <c r="U13" i="1" s="1"/>
  <c r="T12" i="1"/>
  <c r="U12" i="1" s="1"/>
  <c r="N12" i="1"/>
  <c r="U11" i="1"/>
  <c r="T11" i="1"/>
  <c r="N11" i="1"/>
  <c r="T10" i="1"/>
  <c r="N10" i="1"/>
  <c r="U10" i="1" s="1"/>
  <c r="U9" i="1"/>
  <c r="T9" i="1"/>
  <c r="N9" i="1"/>
  <c r="T8" i="1"/>
  <c r="N8" i="1"/>
  <c r="U8" i="1" s="1"/>
  <c r="T7" i="1"/>
  <c r="N7" i="1"/>
  <c r="U7" i="1" s="1"/>
  <c r="T6" i="1"/>
  <c r="N6" i="1"/>
  <c r="U6" i="1" s="1"/>
  <c r="L25" i="9" l="1"/>
  <c r="L46" i="6"/>
  <c r="D46" i="6"/>
  <c r="J46" i="6"/>
  <c r="I46" i="6"/>
  <c r="G46" i="6"/>
  <c r="K46" i="6"/>
  <c r="C46" i="6"/>
  <c r="S46" i="6"/>
  <c r="U42" i="6"/>
  <c r="R46" i="6"/>
  <c r="Q46" i="6"/>
  <c r="H46" i="6"/>
  <c r="O46" i="6"/>
  <c r="F46" i="6"/>
  <c r="P46" i="6"/>
  <c r="M46" i="6"/>
  <c r="E46" i="6"/>
  <c r="L52" i="9"/>
  <c r="I24" i="7"/>
  <c r="F24" i="2"/>
  <c r="L34" i="9"/>
  <c r="O42" i="5"/>
  <c r="N41" i="1"/>
  <c r="U41" i="1" s="1"/>
  <c r="T30" i="1"/>
  <c r="T42" i="1" s="1"/>
  <c r="N42" i="4"/>
  <c r="L7" i="9"/>
  <c r="N30" i="1"/>
  <c r="U30" i="4"/>
  <c r="N30" i="5"/>
  <c r="B22" i="7"/>
  <c r="N41" i="5"/>
  <c r="U41" i="5" s="1"/>
  <c r="N42" i="5" l="1"/>
  <c r="U30" i="5"/>
  <c r="S46" i="4"/>
  <c r="J46" i="4"/>
  <c r="U42" i="4"/>
  <c r="Q46" i="4"/>
  <c r="P46" i="4"/>
  <c r="R46" i="4"/>
  <c r="I46" i="4"/>
  <c r="H46" i="4"/>
  <c r="M46" i="4"/>
  <c r="O46" i="4"/>
  <c r="F46" i="4"/>
  <c r="L46" i="4"/>
  <c r="D46" i="4"/>
  <c r="K46" i="4"/>
  <c r="C46" i="4"/>
  <c r="G46" i="4"/>
  <c r="E46" i="4"/>
  <c r="N42" i="1"/>
  <c r="U30" i="1"/>
  <c r="S46" i="1" l="1"/>
  <c r="L46" i="1"/>
  <c r="D46" i="1"/>
  <c r="K46" i="1"/>
  <c r="C46" i="1"/>
  <c r="J46" i="1"/>
  <c r="R46" i="1"/>
  <c r="H46" i="1"/>
  <c r="G46" i="1"/>
  <c r="O46" i="1"/>
  <c r="F46" i="1"/>
  <c r="M46" i="1"/>
  <c r="E46" i="1"/>
  <c r="I46" i="1"/>
  <c r="Q46" i="1"/>
  <c r="U42" i="1"/>
  <c r="P46" i="1"/>
  <c r="K46" i="5"/>
  <c r="C46" i="5"/>
  <c r="R46" i="5"/>
  <c r="H46" i="5"/>
  <c r="O46" i="5"/>
  <c r="S46" i="5"/>
  <c r="J46" i="5"/>
  <c r="U42" i="5"/>
  <c r="I46" i="5"/>
  <c r="F46" i="5"/>
  <c r="P46" i="5"/>
  <c r="G46" i="5"/>
  <c r="M46" i="5"/>
  <c r="E46" i="5"/>
  <c r="L46" i="5"/>
  <c r="D46" i="5"/>
  <c r="Q46" i="5"/>
</calcChain>
</file>

<file path=xl/sharedStrings.xml><?xml version="1.0" encoding="utf-8"?>
<sst xmlns="http://schemas.openxmlformats.org/spreadsheetml/2006/main" count="784" uniqueCount="285">
  <si>
    <t xml:space="preserve">Line of business </t>
  </si>
  <si>
    <t>Macedoinia</t>
  </si>
  <si>
    <t>Triglav</t>
  </si>
  <si>
    <t>Sava</t>
  </si>
  <si>
    <t>Evroins</t>
  </si>
  <si>
    <t>Winner</t>
  </si>
  <si>
    <t>Eurolink</t>
  </si>
  <si>
    <t>Grawe</t>
  </si>
  <si>
    <t>Uniqa</t>
  </si>
  <si>
    <t>Insurance policy</t>
  </si>
  <si>
    <t>Halk</t>
  </si>
  <si>
    <t>Croatia nonlife</t>
  </si>
  <si>
    <t>TOTAL NONLIFE</t>
  </si>
  <si>
    <t>Croatia life</t>
  </si>
  <si>
    <t>Grawe life</t>
  </si>
  <si>
    <t>Winner life</t>
  </si>
  <si>
    <t>Uniqa life</t>
  </si>
  <si>
    <t>Triglav life</t>
  </si>
  <si>
    <t>TOTAL LIFE</t>
  </si>
  <si>
    <t>TOTAL</t>
  </si>
  <si>
    <t>01. Accident</t>
  </si>
  <si>
    <t>01</t>
  </si>
  <si>
    <t>02. Health</t>
  </si>
  <si>
    <t>02</t>
  </si>
  <si>
    <t>03. Motor vehicles (casco)</t>
  </si>
  <si>
    <t>03</t>
  </si>
  <si>
    <t>04. Railway vehicles (casco)</t>
  </si>
  <si>
    <t>04</t>
  </si>
  <si>
    <t>05. Aircrafts (casco)</t>
  </si>
  <si>
    <t>05</t>
  </si>
  <si>
    <t>06. Vessels (casco)</t>
  </si>
  <si>
    <t>06</t>
  </si>
  <si>
    <t>07. Cargo</t>
  </si>
  <si>
    <t>07</t>
  </si>
  <si>
    <t>08. Property, fire and nat.forces</t>
  </si>
  <si>
    <t>08</t>
  </si>
  <si>
    <t>09. Property, other</t>
  </si>
  <si>
    <t>09</t>
  </si>
  <si>
    <t>89. Property (total)</t>
  </si>
  <si>
    <t>89</t>
  </si>
  <si>
    <t>8901. Property (natural persons)</t>
  </si>
  <si>
    <t>8901</t>
  </si>
  <si>
    <t>8902. Property (legal entities)</t>
  </si>
  <si>
    <t>8902</t>
  </si>
  <si>
    <t>10. MTPL (total)</t>
  </si>
  <si>
    <t>10</t>
  </si>
  <si>
    <t>1001. CMTPL</t>
  </si>
  <si>
    <t>1001</t>
  </si>
  <si>
    <t>1002. Green card (GC)</t>
  </si>
  <si>
    <t>1002</t>
  </si>
  <si>
    <t>1003. Border insurance (BI)</t>
  </si>
  <si>
    <t>1003</t>
  </si>
  <si>
    <t>11. Aircraft's liability</t>
  </si>
  <si>
    <t>11</t>
  </si>
  <si>
    <t>12. Vessel's liability</t>
  </si>
  <si>
    <t>12</t>
  </si>
  <si>
    <t>13. General liability</t>
  </si>
  <si>
    <t>13</t>
  </si>
  <si>
    <t>14. Credit</t>
  </si>
  <si>
    <t>14</t>
  </si>
  <si>
    <t>15. Suretyship</t>
  </si>
  <si>
    <t>15</t>
  </si>
  <si>
    <t>16. Financial losses</t>
  </si>
  <si>
    <t>16</t>
  </si>
  <si>
    <t>17. Legal expenses</t>
  </si>
  <si>
    <t>17</t>
  </si>
  <si>
    <t>18. Tourists assistance</t>
  </si>
  <si>
    <t>18</t>
  </si>
  <si>
    <t>0001</t>
  </si>
  <si>
    <t>19. Life assurance</t>
  </si>
  <si>
    <t>19</t>
  </si>
  <si>
    <t>19xx01. Basic</t>
  </si>
  <si>
    <t>19xx01</t>
  </si>
  <si>
    <t>19xx02. Supplementary</t>
  </si>
  <si>
    <t>19xx02</t>
  </si>
  <si>
    <t>19xx03. Annuities</t>
  </si>
  <si>
    <t>19xx03</t>
  </si>
  <si>
    <t>20. Marriage and birth</t>
  </si>
  <si>
    <t>20</t>
  </si>
  <si>
    <t>21. Unit- linked</t>
  </si>
  <si>
    <t>21</t>
  </si>
  <si>
    <t>22. Tontine</t>
  </si>
  <si>
    <t>22</t>
  </si>
  <si>
    <t>23. Capital redemtion</t>
  </si>
  <si>
    <t>23</t>
  </si>
  <si>
    <r>
      <t>24. Pensions from 2</t>
    </r>
    <r>
      <rPr>
        <vertAlign val="superscript"/>
        <sz val="10"/>
        <rFont val="Calibri"/>
        <family val="2"/>
        <scheme val="minor"/>
      </rPr>
      <t>nd</t>
    </r>
    <r>
      <rPr>
        <sz val="10"/>
        <rFont val="Calibri"/>
        <family val="2"/>
        <scheme val="minor"/>
      </rPr>
      <t xml:space="preserve"> pillar</t>
    </r>
  </si>
  <si>
    <t>24</t>
  </si>
  <si>
    <r>
      <t>25. Pensions from 3</t>
    </r>
    <r>
      <rPr>
        <vertAlign val="superscript"/>
        <sz val="10"/>
        <rFont val="Calibri"/>
        <family val="2"/>
        <scheme val="minor"/>
      </rPr>
      <t>rd</t>
    </r>
    <r>
      <rPr>
        <sz val="10"/>
        <rFont val="Calibri"/>
        <family val="2"/>
        <scheme val="minor"/>
      </rPr>
      <t xml:space="preserve"> pillar</t>
    </r>
  </si>
  <si>
    <t>25</t>
  </si>
  <si>
    <t>0002</t>
  </si>
  <si>
    <t>0000</t>
  </si>
  <si>
    <t>Market concentration</t>
  </si>
  <si>
    <r>
      <t xml:space="preserve">000 </t>
    </r>
    <r>
      <rPr>
        <sz val="8"/>
        <rFont val="Calibri"/>
        <family val="2"/>
        <scheme val="minor"/>
      </rPr>
      <t>MKD</t>
    </r>
  </si>
  <si>
    <t>Insurance Undertaking</t>
  </si>
  <si>
    <t>No.</t>
  </si>
  <si>
    <t>Gross written premium</t>
  </si>
  <si>
    <t>Reinsurance and/or coinsurance share</t>
  </si>
  <si>
    <t>Technical premium</t>
  </si>
  <si>
    <t>Share for insurance operations</t>
  </si>
  <si>
    <t>Total (nonlife)</t>
  </si>
  <si>
    <t>Total (life)</t>
  </si>
  <si>
    <t>Total</t>
  </si>
  <si>
    <t>08.  Property, fire and nat.forces</t>
  </si>
  <si>
    <t>09.  Property, other</t>
  </si>
  <si>
    <t>11.Aircraft's liability</t>
  </si>
  <si>
    <t>18.Tourists assistance</t>
  </si>
  <si>
    <t>24. Pensions from 2nd pillar</t>
  </si>
  <si>
    <t>25. Pensions from 3rd pillar</t>
  </si>
  <si>
    <t>Insurance undertaking</t>
  </si>
  <si>
    <t>Number of unsettled claims at the beginning of the period</t>
  </si>
  <si>
    <t>Number of reported and reopened claims</t>
  </si>
  <si>
    <t>Number of liquidated claims</t>
  </si>
  <si>
    <t>Number of rejected claims</t>
  </si>
  <si>
    <t>Number of unsettled claims at the end of the period</t>
  </si>
  <si>
    <t>Number of claims in litigation (part of the previous column)</t>
  </si>
  <si>
    <t>Claims settlement frequency</t>
  </si>
  <si>
    <t>5</t>
  </si>
  <si>
    <t>6</t>
  </si>
  <si>
    <t>7</t>
  </si>
  <si>
    <r>
      <t xml:space="preserve">000 </t>
    </r>
    <r>
      <rPr>
        <sz val="8"/>
        <color theme="1"/>
        <rFont val="Calibri"/>
        <family val="2"/>
        <scheme val="minor"/>
      </rPr>
      <t>MKD</t>
    </r>
  </si>
  <si>
    <t>Administrative expenses</t>
  </si>
  <si>
    <t>Comissions to intermediaries</t>
  </si>
  <si>
    <t>Other expenses related to insurance</t>
  </si>
  <si>
    <t>Unеxpired risk reserve</t>
  </si>
  <si>
    <t>Bonuses and rebates provisions</t>
  </si>
  <si>
    <t>Claims provisions</t>
  </si>
  <si>
    <t>Equilization provision</t>
  </si>
  <si>
    <t>Mathematical provision</t>
  </si>
  <si>
    <t>Special provision</t>
  </si>
  <si>
    <t>Other technical provisions</t>
  </si>
  <si>
    <t>Reported claims provisions</t>
  </si>
  <si>
    <t>IBNR</t>
  </si>
  <si>
    <t>Total claims provisions</t>
  </si>
  <si>
    <r>
      <t xml:space="preserve">000 </t>
    </r>
    <r>
      <rPr>
        <sz val="9"/>
        <color theme="1"/>
        <rFont val="Calibri"/>
        <family val="2"/>
        <scheme val="minor"/>
      </rPr>
      <t>MKD</t>
    </r>
  </si>
  <si>
    <t>NONLIFE
TOTAL</t>
  </si>
  <si>
    <t>LIFE
TOTAL</t>
  </si>
  <si>
    <t>Total capital</t>
  </si>
  <si>
    <t>Solvency margin</t>
  </si>
  <si>
    <t>Table 1: Gross Written Premium (000mkd) / 2022Q4</t>
  </si>
  <si>
    <t>Table 2: Premium structure, by insurance undertakings / 2022Q4</t>
  </si>
  <si>
    <t>Table 3: Premium structure, by lines of business / 2022Q4</t>
  </si>
  <si>
    <t>Table 3: Number of contracts conluded / 2022Q4</t>
  </si>
  <si>
    <t>Table 5: Gross claims paid (liquidated) (000mkd) / 2022Q4</t>
  </si>
  <si>
    <t>Table 6: Number of claims liquidated / 2022Q4</t>
  </si>
  <si>
    <t>Table 7: Claim structutre by insz / 2022Q4</t>
  </si>
  <si>
    <t>Table 8: Expenses / 2022Q4</t>
  </si>
  <si>
    <t>Table 10: Gross technical provisions / 2022Q4</t>
  </si>
  <si>
    <t>Table 11: Net technical provisions / 2022Q4</t>
  </si>
  <si>
    <t>Table 12: Capital and Solvency Margin / 2022Q4</t>
  </si>
  <si>
    <t>INSURANCE</t>
  </si>
  <si>
    <t>SUPERVISION</t>
  </si>
  <si>
    <t>AGENCY</t>
  </si>
  <si>
    <t>R e p u b l i c  o f  N o r t h  M a c e d o n i a</t>
  </si>
  <si>
    <t>Premium</t>
  </si>
  <si>
    <t>Claims</t>
  </si>
  <si>
    <t>Number of contracts concluded</t>
  </si>
  <si>
    <t>Gross unearned premium provisions</t>
  </si>
  <si>
    <t>Number of claims liquidated</t>
  </si>
  <si>
    <t>Gross claims paid (liquidated)</t>
  </si>
  <si>
    <t>Number of claims reserved</t>
  </si>
  <si>
    <t>Gross RBNS provisions</t>
  </si>
  <si>
    <t>CLASS 01 - Accident insurance</t>
  </si>
  <si>
    <t>Accident insurance in and outside of regular business</t>
  </si>
  <si>
    <t>Accident insurance in motor vehicles and while performing specific activities</t>
  </si>
  <si>
    <t>Accident insurance of pupils, students  and young peoples</t>
  </si>
  <si>
    <t>Accident insurance of guests, visitors to events, travelers and tourists</t>
  </si>
  <si>
    <t>Accident insurance of customers, subscribers and other users of public services</t>
  </si>
  <si>
    <t xml:space="preserve">Other special accident insurance </t>
  </si>
  <si>
    <t xml:space="preserve">Compulsory accident insurance of passengers in public traffic </t>
  </si>
  <si>
    <t>Accident insurance of managers</t>
  </si>
  <si>
    <t>Other accident insurance</t>
  </si>
  <si>
    <t>Class 02 - Health insurance</t>
  </si>
  <si>
    <t>Supplementary health insurance according to the Law on voluntary health insurance</t>
  </si>
  <si>
    <t>Private health insurance according to the Law on voluntary health insurance</t>
  </si>
  <si>
    <t>Other voluntary health insurance</t>
  </si>
  <si>
    <t>CLASS 03 - Insurance of motor vehicles (casco)</t>
  </si>
  <si>
    <t>Casco insurance of motor vehicles on their own power</t>
  </si>
  <si>
    <t>Other insurance of motor vehicles (casco)</t>
  </si>
  <si>
    <t>CLASS 04 - Insurance of railway rolling stock vehicles (casco)</t>
  </si>
  <si>
    <t>Insurance of railway rolling stock vehicles (casco)</t>
  </si>
  <si>
    <t>Other insurance of railway rolling stock vehicles (casco)</t>
  </si>
  <si>
    <t>CLASS 05 - Insurance of aircrafts (casco)</t>
  </si>
  <si>
    <t>Insurance of aircrafts (casco)</t>
  </si>
  <si>
    <t>Other insurance of aircrafts (casco)</t>
  </si>
  <si>
    <t>CLASS 06 - Insurance of vessels (casco)</t>
  </si>
  <si>
    <t>Insurance of vessels (casco)</t>
  </si>
  <si>
    <t>Other insurance of vessels (casco)</t>
  </si>
  <si>
    <t>CLASS 07 - Insurance of goods in transportation (cargo)</t>
  </si>
  <si>
    <t>Insurance of goods in international transportation (cargo)</t>
  </si>
  <si>
    <t>Insurance of goods in domestic transportation (cargo)</t>
  </si>
  <si>
    <t>Other insurance of goods in transportation (cargo)</t>
  </si>
  <si>
    <t>CLASS 08 - Property insurance against fire and natural forces</t>
  </si>
  <si>
    <t>Property insurance of natural persons</t>
  </si>
  <si>
    <t>Insurance of crops and fruit</t>
  </si>
  <si>
    <t>Insurance of animals</t>
  </si>
  <si>
    <t>Construction and erection insurance</t>
  </si>
  <si>
    <t>Insurance of buildings and/or their contents (except 080105)</t>
  </si>
  <si>
    <t xml:space="preserve">Household insurance </t>
  </si>
  <si>
    <t>Other property insurance of natural persons</t>
  </si>
  <si>
    <t>Property insurance of legal entities</t>
  </si>
  <si>
    <t>Insurance of buildings and/or their contents (except 080205 and 080206)</t>
  </si>
  <si>
    <t>Property insurance of power companies</t>
  </si>
  <si>
    <t>Property insurance of telecommunication companies</t>
  </si>
  <si>
    <t>Other property insurance of legal entities</t>
  </si>
  <si>
    <t>CLASS 09 - Other property insurance</t>
  </si>
  <si>
    <t>Property insurance of natural entities</t>
  </si>
  <si>
    <t>Insurance of buildings and/or their contents (except 090105)</t>
  </si>
  <si>
    <t>Insurance of buildings and/or their contents (except 090205 and 090206)</t>
  </si>
  <si>
    <t>CLASS 08+09 - Property insurance</t>
  </si>
  <si>
    <t>Insurance of buildings and/or their contents (except 890105)</t>
  </si>
  <si>
    <t>Insurance of buildings and/or their contents (except 890205 and 890206)</t>
  </si>
  <si>
    <t>CLASS 10 - Motor third party liability insurance</t>
  </si>
  <si>
    <t>Domestic compulsory motor third party liability insurance (CMTPL)</t>
  </si>
  <si>
    <t>Passenger vehicles</t>
  </si>
  <si>
    <t>Heavy vehicles</t>
  </si>
  <si>
    <t>Buses</t>
  </si>
  <si>
    <t>Towing vehicles</t>
  </si>
  <si>
    <t>Special vehicles</t>
  </si>
  <si>
    <t>Motorcycles and scooters</t>
  </si>
  <si>
    <t>Trailers</t>
  </si>
  <si>
    <t>Operating motor vehicles</t>
  </si>
  <si>
    <t>Vehicles during test drives and staying in stores</t>
  </si>
  <si>
    <t>Vehicle during upgrading of its own axis (peer ACS)</t>
  </si>
  <si>
    <t>Motor vehicles with test plates</t>
  </si>
  <si>
    <t>Vehicle during the repair in motor car repair stations and workshops for washing and lubrication</t>
  </si>
  <si>
    <t>Vehicles with special license plates that are in circulation on the territory of Macedonia</t>
  </si>
  <si>
    <t>Green card (GC)</t>
  </si>
  <si>
    <t>Border insurance (BI)</t>
  </si>
  <si>
    <t>Passenger cars</t>
  </si>
  <si>
    <t>Voluntary motor third party liability insurance</t>
  </si>
  <si>
    <t>Carrier's liability insurance</t>
  </si>
  <si>
    <t>Other motor third party liability insurance</t>
  </si>
  <si>
    <t>CLASS 11 - Aircraft third party liability insurance</t>
  </si>
  <si>
    <t>Compulsory aircraft third party liability insurance</t>
  </si>
  <si>
    <t>Other aircraft third party liability insurance</t>
  </si>
  <si>
    <t>CLASS 12 - Vessel third party liability insurance</t>
  </si>
  <si>
    <t>Compulsory vessel third party liability insurance</t>
  </si>
  <si>
    <t>Other vessel third party liability insurance</t>
  </si>
  <si>
    <t>CLASS 13 - General liability insurance</t>
  </si>
  <si>
    <t>Liability insurance of  contractors on construction and erection works</t>
  </si>
  <si>
    <t>Liability insurance of households</t>
  </si>
  <si>
    <t>Liability insurance in film industry</t>
  </si>
  <si>
    <t>Liability insurance in rail traffic</t>
  </si>
  <si>
    <t>Liability insurance of producers, vendors and suppliers</t>
  </si>
  <si>
    <t>Other general liability insurance</t>
  </si>
  <si>
    <t>Liability insurance of designers</t>
  </si>
  <si>
    <t>Liability insurance of lawyers</t>
  </si>
  <si>
    <t>Liability insurance of notaries</t>
  </si>
  <si>
    <t>Liability insurance of audit companies</t>
  </si>
  <si>
    <t>Liability insurance of insurance brokerage companies and insurance agencies</t>
  </si>
  <si>
    <t>Liability insurance of trustees</t>
  </si>
  <si>
    <t>Liability insurance of forwarding agents in domestic transport</t>
  </si>
  <si>
    <t>Liability insurance of forwarding agents in international transport</t>
  </si>
  <si>
    <t>Liability insurance of issuers of certificates</t>
  </si>
  <si>
    <t>Liability insurance related to real estate management</t>
  </si>
  <si>
    <t>Liability insurance related to medical, dental and pharmaceutical activity</t>
  </si>
  <si>
    <t>Liability insurance related to tourist activities</t>
  </si>
  <si>
    <t>Other professional liability insurance</t>
  </si>
  <si>
    <t>Other general insurance of liability</t>
  </si>
  <si>
    <t>CLASS 14 - Credit insurance</t>
  </si>
  <si>
    <t>Insurance of credits and loans granted to natural persons</t>
  </si>
  <si>
    <t>Insurance of credits and loans granted to legal entities</t>
  </si>
  <si>
    <t>Insurance of receivables related to financial leasing</t>
  </si>
  <si>
    <t>Other credit insurance</t>
  </si>
  <si>
    <t>CLASS 15 - Suretyship insurance</t>
  </si>
  <si>
    <t>Insurance of guarantees for TIR carnets</t>
  </si>
  <si>
    <t>Other shuretyship insurance</t>
  </si>
  <si>
    <t>CLASS 16 - Miscellaneous financial loss insurance</t>
  </si>
  <si>
    <t>Lost income insurance, caused by fire and other natural forces</t>
  </si>
  <si>
    <t>Lost income insurance caused by an inability to perform work activities</t>
  </si>
  <si>
    <t>Insurance against fraudulent purchase of foreign currencies</t>
  </si>
  <si>
    <t>Insurance against cancellation of events and performances</t>
  </si>
  <si>
    <t>Other miscellaneous financial loss insurance</t>
  </si>
  <si>
    <t>CLASS 17 - Legal expenses insurance</t>
  </si>
  <si>
    <t>Expenses for legal aid and litigation</t>
  </si>
  <si>
    <t>Other legal expenses insurance</t>
  </si>
  <si>
    <t>CLASS 18 - Tourist assistance insurance</t>
  </si>
  <si>
    <t>Travel insurance</t>
  </si>
  <si>
    <t>Travel insurance for foreigners, while traveling or temporary residence in R. Macedonia</t>
  </si>
  <si>
    <t>Insurance against cancellation of travel tours</t>
  </si>
  <si>
    <t>Other tourist assistance insurance</t>
  </si>
  <si>
    <t>Table 13. Statistical data for non- life insurance undertakings/ 2022Q4</t>
  </si>
  <si>
    <t xml:space="preserve">REPORT                                                                                                                              on business performance  of the insurance undertakings                                                              for the period 1.1-31.12.2022                                                                                                                      </t>
  </si>
  <si>
    <t>Skopje, 2023</t>
  </si>
  <si>
    <t>Remark: The data is obtained from the insurance undertakings through regularly reporting according to the article 104 from the Insurance Supervision Law (“Official Gazette of the Republic of Macedonia” no. 27/02, 84/02, 98/02, 33/04, 88/05, 79/07, 8/08, 88/08, 56/09, 67/10, 44/11, 188/13, 43/14, 112/14, 153/15, 192/15, 23/16, 83/18, 198/18 and “Official Gazette of the Republic of North Macedonia” no. 101/19, 31/20 and 173/22). The management is responsible for fair presentation and accurate data. 
Exchange rate on 31.12.2022: 1 EUR =  61.4932 MKD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</si>
</sst>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0" tint="-0.499984740745262"/>
      <name val="Calibri"/>
      <family val="2"/>
      <charset val="204"/>
      <scheme val="minor"/>
    </font>
    <font>
      <b/>
      <sz val="16"/>
      <color theme="0" tint="-0.499984740745262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i/>
      <sz val="20"/>
      <color theme="0" tint="-0.49998474074526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6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b/>
      <sz val="11"/>
      <color indexed="63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3" tint="0.59999389629810485"/>
        <bgColor indexed="64"/>
      </patternFill>
    </fill>
  </fills>
  <borders count="68">
    <border>
      <left/>
      <right/>
      <top/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21" fillId="0" borderId="0"/>
  </cellStyleXfs>
  <cellXfs count="192">
    <xf numFmtId="0" fontId="0" fillId="0" borderId="0" xfId="0" applyNumberFormat="1" applyFont="1" applyProtection="1"/>
    <xf numFmtId="0" fontId="2" fillId="0" borderId="0" xfId="1" applyNumberFormat="1" applyFont="1" applyFill="1" applyBorder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/>
    </xf>
    <xf numFmtId="49" fontId="3" fillId="3" borderId="9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/>
    </xf>
    <xf numFmtId="3" fontId="4" fillId="4" borderId="11" xfId="0" applyNumberFormat="1" applyFont="1" applyFill="1" applyBorder="1" applyAlignment="1" applyProtection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</xf>
    <xf numFmtId="3" fontId="4" fillId="2" borderId="13" xfId="0" applyNumberFormat="1" applyFont="1" applyFill="1" applyBorder="1" applyAlignment="1" applyProtection="1">
      <alignment horizontal="right" vertical="center"/>
    </xf>
    <xf numFmtId="3" fontId="4" fillId="4" borderId="14" xfId="0" applyNumberFormat="1" applyFont="1" applyFill="1" applyBorder="1" applyAlignment="1" applyProtection="1">
      <alignment horizontal="right" vertical="center"/>
    </xf>
    <xf numFmtId="3" fontId="3" fillId="0" borderId="15" xfId="0" applyNumberFormat="1" applyFont="1" applyFill="1" applyBorder="1" applyAlignment="1" applyProtection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</xf>
    <xf numFmtId="3" fontId="4" fillId="2" borderId="16" xfId="0" applyNumberFormat="1" applyFont="1" applyFill="1" applyBorder="1" applyAlignment="1" applyProtection="1">
      <alignment horizontal="righ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horizontal="center" vertical="center"/>
    </xf>
    <xf numFmtId="3" fontId="6" fillId="0" borderId="10" xfId="0" applyNumberFormat="1" applyFont="1" applyFill="1" applyBorder="1" applyAlignment="1" applyProtection="1">
      <alignment horizontal="right" vertical="center"/>
    </xf>
    <xf numFmtId="3" fontId="7" fillId="4" borderId="14" xfId="0" applyNumberFormat="1" applyFont="1" applyFill="1" applyBorder="1" applyAlignment="1" applyProtection="1">
      <alignment horizontal="right" vertical="center"/>
    </xf>
    <xf numFmtId="3" fontId="6" fillId="0" borderId="15" xfId="0" applyNumberFormat="1" applyFont="1" applyFill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7" fillId="2" borderId="16" xfId="0" applyNumberFormat="1" applyFont="1" applyFill="1" applyBorder="1" applyAlignment="1" applyProtection="1">
      <alignment horizontal="righ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49" fontId="6" fillId="3" borderId="9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49" fontId="3" fillId="3" borderId="9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vertical="center" wrapText="1"/>
    </xf>
    <xf numFmtId="49" fontId="3" fillId="3" borderId="18" xfId="0" applyNumberFormat="1" applyFont="1" applyFill="1" applyBorder="1" applyAlignment="1" applyProtection="1">
      <alignment horizontal="center" vertical="center" wrapText="1"/>
    </xf>
    <xf numFmtId="3" fontId="4" fillId="4" borderId="19" xfId="0" applyNumberFormat="1" applyFont="1" applyFill="1" applyBorder="1" applyAlignment="1" applyProtection="1">
      <alignment horizontal="right" vertical="center"/>
    </xf>
    <xf numFmtId="3" fontId="3" fillId="0" borderId="20" xfId="0" applyNumberFormat="1" applyFont="1" applyFill="1" applyBorder="1" applyAlignment="1" applyProtection="1">
      <alignment horizontal="right" vertical="center"/>
    </xf>
    <xf numFmtId="3" fontId="3" fillId="0" borderId="21" xfId="0" applyNumberFormat="1" applyFont="1" applyFill="1" applyBorder="1" applyAlignment="1" applyProtection="1">
      <alignment horizontal="right" vertical="center"/>
    </xf>
    <xf numFmtId="3" fontId="4" fillId="2" borderId="22" xfId="0" applyNumberFormat="1" applyFont="1" applyFill="1" applyBorder="1" applyAlignment="1" applyProtection="1">
      <alignment horizontal="right" vertical="center"/>
    </xf>
    <xf numFmtId="0" fontId="4" fillId="4" borderId="23" xfId="0" applyNumberFormat="1" applyFont="1" applyFill="1" applyBorder="1" applyAlignment="1" applyProtection="1">
      <alignment vertical="center" wrapText="1"/>
    </xf>
    <xf numFmtId="49" fontId="4" fillId="4" borderId="24" xfId="0" applyNumberFormat="1" applyFont="1" applyFill="1" applyBorder="1" applyAlignment="1" applyProtection="1">
      <alignment horizontal="center" vertical="center" wrapText="1"/>
    </xf>
    <xf numFmtId="3" fontId="4" fillId="4" borderId="25" xfId="0" applyNumberFormat="1" applyFont="1" applyFill="1" applyBorder="1" applyAlignment="1" applyProtection="1">
      <alignment horizontal="right" vertical="center"/>
    </xf>
    <xf numFmtId="3" fontId="4" fillId="4" borderId="26" xfId="0" applyNumberFormat="1" applyFont="1" applyFill="1" applyBorder="1" applyAlignment="1" applyProtection="1">
      <alignment horizontal="right" vertical="center"/>
    </xf>
    <xf numFmtId="3" fontId="4" fillId="2" borderId="27" xfId="0" applyNumberFormat="1" applyFont="1" applyFill="1" applyBorder="1" applyAlignment="1" applyProtection="1">
      <alignment horizontal="right" vertical="center"/>
    </xf>
    <xf numFmtId="0" fontId="3" fillId="0" borderId="28" xfId="0" applyNumberFormat="1" applyFont="1" applyFill="1" applyBorder="1" applyAlignment="1" applyProtection="1">
      <alignment vertical="center" wrapText="1"/>
    </xf>
    <xf numFmtId="49" fontId="3" fillId="3" borderId="29" xfId="0" applyNumberFormat="1" applyFont="1" applyFill="1" applyBorder="1" applyAlignment="1" applyProtection="1">
      <alignment horizontal="center" vertical="center" wrapText="1"/>
    </xf>
    <xf numFmtId="49" fontId="6" fillId="3" borderId="9" xfId="0" quotePrefix="1" applyNumberFormat="1" applyFont="1" applyFill="1" applyBorder="1" applyAlignment="1" applyProtection="1">
      <alignment horizontal="center" vertical="center" wrapText="1"/>
    </xf>
    <xf numFmtId="49" fontId="3" fillId="3" borderId="9" xfId="0" quotePrefix="1" applyNumberFormat="1" applyFont="1" applyFill="1" applyBorder="1" applyAlignment="1" applyProtection="1">
      <alignment horizontal="center" vertical="center" wrapText="1"/>
    </xf>
    <xf numFmtId="0" fontId="4" fillId="4" borderId="30" xfId="0" applyNumberFormat="1" applyFont="1" applyFill="1" applyBorder="1" applyAlignment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</xf>
    <xf numFmtId="0" fontId="4" fillId="2" borderId="32" xfId="0" applyNumberFormat="1" applyFont="1" applyFill="1" applyBorder="1" applyAlignment="1" applyProtection="1">
      <alignment vertical="center"/>
    </xf>
    <xf numFmtId="49" fontId="4" fillId="2" borderId="33" xfId="0" applyNumberFormat="1" applyFont="1" applyFill="1" applyBorder="1" applyAlignment="1" applyProtection="1">
      <alignment horizontal="center" vertical="center"/>
    </xf>
    <xf numFmtId="3" fontId="4" fillId="2" borderId="34" xfId="0" applyNumberFormat="1" applyFont="1" applyFill="1" applyBorder="1" applyAlignment="1" applyProtection="1">
      <alignment horizontal="right" vertical="center"/>
    </xf>
    <xf numFmtId="3" fontId="4" fillId="2" borderId="35" xfId="0" applyNumberFormat="1" applyFont="1" applyFill="1" applyBorder="1" applyAlignment="1" applyProtection="1">
      <alignment horizontal="right" vertical="center"/>
    </xf>
    <xf numFmtId="0" fontId="5" fillId="2" borderId="38" xfId="0" applyNumberFormat="1" applyFont="1" applyFill="1" applyBorder="1" applyAlignment="1" applyProtection="1">
      <alignment horizontal="center" vertical="center" wrapText="1"/>
    </xf>
    <xf numFmtId="0" fontId="1" fillId="0" borderId="39" xfId="0" applyNumberFormat="1" applyFont="1" applyFill="1" applyBorder="1" applyAlignment="1" applyProtection="1">
      <alignment vertical="center"/>
    </xf>
    <xf numFmtId="0" fontId="1" fillId="0" borderId="40" xfId="0" applyNumberFormat="1" applyFont="1" applyFill="1" applyBorder="1" applyAlignment="1" applyProtection="1">
      <alignment vertical="center"/>
    </xf>
    <xf numFmtId="10" fontId="1" fillId="0" borderId="43" xfId="0" applyNumberFormat="1" applyFont="1" applyFill="1" applyBorder="1" applyAlignment="1" applyProtection="1">
      <alignment vertical="center"/>
    </xf>
    <xf numFmtId="3" fontId="1" fillId="0" borderId="39" xfId="0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vertical="center" wrapText="1"/>
    </xf>
    <xf numFmtId="3" fontId="9" fillId="0" borderId="0" xfId="1" applyNumberFormat="1" applyFont="1" applyFill="1" applyBorder="1" applyAlignment="1" applyProtection="1">
      <alignment vertical="center"/>
    </xf>
    <xf numFmtId="3" fontId="10" fillId="0" borderId="0" xfId="1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vertical="center" wrapText="1"/>
    </xf>
    <xf numFmtId="3" fontId="12" fillId="0" borderId="0" xfId="1" applyNumberFormat="1" applyFont="1" applyFill="1" applyBorder="1" applyAlignment="1" applyProtection="1">
      <alignment horizontal="center" vertical="center" wrapText="1"/>
    </xf>
    <xf numFmtId="3" fontId="3" fillId="0" borderId="0" xfId="1" quotePrefix="1" applyNumberFormat="1" applyFont="1" applyFill="1" applyBorder="1" applyAlignment="1" applyProtection="1">
      <alignment horizontal="right" vertical="top" wrapText="1"/>
    </xf>
    <xf numFmtId="0" fontId="13" fillId="2" borderId="44" xfId="0" applyNumberFormat="1" applyFont="1" applyFill="1" applyBorder="1" applyAlignment="1" applyProtection="1">
      <alignment horizontal="center" vertical="center" wrapText="1"/>
    </xf>
    <xf numFmtId="0" fontId="13" fillId="2" borderId="45" xfId="0" applyNumberFormat="1" applyFont="1" applyFill="1" applyBorder="1" applyAlignment="1" applyProtection="1">
      <alignment horizontal="center" vertical="center" wrapText="1"/>
    </xf>
    <xf numFmtId="0" fontId="13" fillId="2" borderId="46" xfId="0" applyNumberFormat="1" applyFont="1" applyFill="1" applyBorder="1" applyAlignment="1" applyProtection="1">
      <alignment horizontal="center" vertical="center" wrapText="1"/>
    </xf>
    <xf numFmtId="3" fontId="8" fillId="5" borderId="47" xfId="1" applyNumberFormat="1" applyFont="1" applyFill="1" applyBorder="1" applyAlignment="1" applyProtection="1">
      <alignment horizontal="center" vertical="center"/>
    </xf>
    <xf numFmtId="3" fontId="14" fillId="5" borderId="26" xfId="1" applyNumberFormat="1" applyFont="1" applyFill="1" applyBorder="1" applyAlignment="1" applyProtection="1">
      <alignment vertical="center" wrapText="1"/>
    </xf>
    <xf numFmtId="3" fontId="4" fillId="5" borderId="26" xfId="1" applyNumberFormat="1" applyFont="1" applyFill="1" applyBorder="1" applyAlignment="1" applyProtection="1">
      <alignment horizontal="center" wrapText="1"/>
    </xf>
    <xf numFmtId="3" fontId="4" fillId="5" borderId="48" xfId="1" applyNumberFormat="1" applyFont="1" applyFill="1" applyBorder="1" applyAlignment="1" applyProtection="1">
      <alignment horizontal="center" wrapText="1"/>
    </xf>
    <xf numFmtId="0" fontId="15" fillId="4" borderId="47" xfId="1" applyNumberFormat="1" applyFont="1" applyFill="1" applyBorder="1" applyAlignment="1" applyProtection="1">
      <alignment horizontal="left" vertical="center"/>
    </xf>
    <xf numFmtId="3" fontId="4" fillId="5" borderId="26" xfId="1" applyNumberFormat="1" applyFont="1" applyFill="1" applyBorder="1" applyAlignment="1" applyProtection="1">
      <alignment horizontal="center" vertical="center" wrapText="1"/>
    </xf>
    <xf numFmtId="3" fontId="4" fillId="4" borderId="26" xfId="1" applyNumberFormat="1" applyFont="1" applyFill="1" applyBorder="1" applyAlignment="1" applyProtection="1">
      <alignment vertical="center" wrapText="1"/>
    </xf>
    <xf numFmtId="3" fontId="4" fillId="4" borderId="48" xfId="1" applyNumberFormat="1" applyFont="1" applyFill="1" applyBorder="1" applyAlignment="1" applyProtection="1">
      <alignment vertical="center" wrapText="1"/>
    </xf>
    <xf numFmtId="0" fontId="16" fillId="0" borderId="47" xfId="1" applyNumberFormat="1" applyFont="1" applyFill="1" applyBorder="1" applyAlignment="1" applyProtection="1">
      <alignment horizontal="left" vertical="center"/>
    </xf>
    <xf numFmtId="3" fontId="3" fillId="0" borderId="26" xfId="1" applyNumberFormat="1" applyFont="1" applyFill="1" applyBorder="1" applyAlignment="1" applyProtection="1">
      <alignment vertical="center" wrapText="1"/>
    </xf>
    <xf numFmtId="3" fontId="3" fillId="0" borderId="48" xfId="1" applyNumberFormat="1" applyFont="1" applyFill="1" applyBorder="1" applyAlignment="1" applyProtection="1">
      <alignment vertical="center" wrapText="1"/>
    </xf>
    <xf numFmtId="3" fontId="4" fillId="5" borderId="43" xfId="1" applyNumberFormat="1" applyFont="1" applyFill="1" applyBorder="1" applyAlignment="1" applyProtection="1">
      <alignment horizontal="center" vertical="center" wrapText="1"/>
    </xf>
    <xf numFmtId="3" fontId="4" fillId="4" borderId="43" xfId="1" applyNumberFormat="1" applyFont="1" applyFill="1" applyBorder="1" applyAlignment="1" applyProtection="1">
      <alignment vertical="center" wrapText="1"/>
    </xf>
    <xf numFmtId="3" fontId="4" fillId="4" borderId="49" xfId="1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3" fontId="8" fillId="0" borderId="0" xfId="1" applyNumberFormat="1" applyFont="1" applyFill="1" applyBorder="1" applyAlignment="1" applyProtection="1">
      <alignment vertical="center"/>
    </xf>
    <xf numFmtId="3" fontId="10" fillId="0" borderId="0" xfId="1" applyNumberFormat="1" applyFont="1" applyFill="1" applyBorder="1" applyAlignment="1" applyProtection="1">
      <alignment horizontal="center" vertical="center" wrapText="1"/>
    </xf>
    <xf numFmtId="3" fontId="1" fillId="0" borderId="47" xfId="1" applyNumberFormat="1" applyFont="1" applyFill="1" applyBorder="1" applyAlignment="1" applyProtection="1">
      <alignment horizontal="left" vertical="center" wrapText="1"/>
    </xf>
    <xf numFmtId="3" fontId="1" fillId="0" borderId="26" xfId="1" applyNumberFormat="1" applyFont="1" applyFill="1" applyBorder="1" applyAlignment="1" applyProtection="1">
      <alignment vertical="center" wrapText="1"/>
    </xf>
    <xf numFmtId="3" fontId="1" fillId="0" borderId="48" xfId="1" applyNumberFormat="1" applyFont="1" applyFill="1" applyBorder="1" applyAlignment="1" applyProtection="1">
      <alignment vertical="center" wrapText="1"/>
    </xf>
    <xf numFmtId="0" fontId="15" fillId="4" borderId="50" xfId="1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Protection="1"/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wrapText="1"/>
    </xf>
    <xf numFmtId="49" fontId="18" fillId="0" borderId="0" xfId="0" applyNumberFormat="1" applyFont="1" applyFill="1" applyBorder="1" applyAlignment="1" applyProtection="1">
      <alignment wrapText="1"/>
    </xf>
    <xf numFmtId="164" fontId="3" fillId="0" borderId="48" xfId="1" applyNumberFormat="1" applyFont="1" applyFill="1" applyBorder="1" applyAlignment="1" applyProtection="1">
      <alignment vertical="center" wrapText="1"/>
    </xf>
    <xf numFmtId="164" fontId="4" fillId="4" borderId="48" xfId="1" applyNumberFormat="1" applyFont="1" applyFill="1" applyBorder="1" applyAlignment="1" applyProtection="1">
      <alignment vertical="center" wrapText="1"/>
    </xf>
    <xf numFmtId="164" fontId="4" fillId="4" borderId="49" xfId="1" applyNumberFormat="1" applyFont="1" applyFill="1" applyBorder="1" applyAlignment="1" applyProtection="1">
      <alignment vertical="center" wrapText="1"/>
    </xf>
    <xf numFmtId="0" fontId="18" fillId="0" borderId="0" xfId="0" quotePrefix="1" applyNumberFormat="1" applyFont="1" applyFill="1" applyBorder="1" applyAlignment="1" applyProtection="1">
      <alignment horizontal="right"/>
    </xf>
    <xf numFmtId="0" fontId="13" fillId="2" borderId="51" xfId="0" applyNumberFormat="1" applyFont="1" applyFill="1" applyBorder="1" applyAlignment="1" applyProtection="1">
      <alignment horizontal="center" vertical="center" wrapText="1"/>
    </xf>
    <xf numFmtId="0" fontId="13" fillId="2" borderId="52" xfId="0" applyNumberFormat="1" applyFont="1" applyFill="1" applyBorder="1" applyAlignment="1" applyProtection="1">
      <alignment horizontal="center" vertical="center" wrapText="1"/>
    </xf>
    <xf numFmtId="0" fontId="13" fillId="2" borderId="53" xfId="0" applyNumberFormat="1" applyFont="1" applyFill="1" applyBorder="1" applyAlignment="1" applyProtection="1">
      <alignment horizontal="center" vertical="center" wrapText="1"/>
    </xf>
    <xf numFmtId="0" fontId="13" fillId="2" borderId="55" xfId="0" applyNumberFormat="1" applyFont="1" applyFill="1" applyBorder="1" applyAlignment="1" applyProtection="1">
      <alignment horizontal="center" vertical="center" wrapText="1"/>
    </xf>
    <xf numFmtId="0" fontId="13" fillId="6" borderId="26" xfId="0" applyNumberFormat="1" applyFont="1" applyFill="1" applyBorder="1" applyAlignment="1" applyProtection="1">
      <alignment horizontal="center" vertical="center" wrapText="1"/>
    </xf>
    <xf numFmtId="0" fontId="13" fillId="2" borderId="26" xfId="0" applyNumberFormat="1" applyFont="1" applyFill="1" applyBorder="1" applyAlignment="1" applyProtection="1">
      <alignment horizontal="center" vertical="center" wrapText="1"/>
    </xf>
    <xf numFmtId="3" fontId="4" fillId="6" borderId="26" xfId="1" applyNumberFormat="1" applyFont="1" applyFill="1" applyBorder="1" applyAlignment="1" applyProtection="1">
      <alignment horizontal="center" wrapText="1"/>
    </xf>
    <xf numFmtId="3" fontId="4" fillId="6" borderId="26" xfId="1" applyNumberFormat="1" applyFont="1" applyFill="1" applyBorder="1" applyAlignment="1" applyProtection="1">
      <alignment vertical="center" wrapText="1"/>
    </xf>
    <xf numFmtId="3" fontId="4" fillId="2" borderId="48" xfId="1" applyNumberFormat="1" applyFont="1" applyFill="1" applyBorder="1" applyAlignment="1" applyProtection="1">
      <alignment vertical="center" wrapText="1"/>
    </xf>
    <xf numFmtId="3" fontId="3" fillId="2" borderId="48" xfId="1" applyNumberFormat="1" applyFont="1" applyFill="1" applyBorder="1" applyAlignment="1" applyProtection="1">
      <alignment vertical="center" wrapText="1"/>
    </xf>
    <xf numFmtId="3" fontId="4" fillId="6" borderId="43" xfId="1" applyNumberFormat="1" applyFont="1" applyFill="1" applyBorder="1" applyAlignment="1" applyProtection="1">
      <alignment vertical="center" wrapText="1"/>
    </xf>
    <xf numFmtId="3" fontId="4" fillId="2" borderId="49" xfId="1" applyNumberFormat="1" applyFont="1" applyFill="1" applyBorder="1" applyAlignment="1" applyProtection="1">
      <alignment vertical="center" wrapText="1"/>
    </xf>
    <xf numFmtId="0" fontId="2" fillId="0" borderId="0" xfId="0" quotePrefix="1" applyNumberFormat="1" applyFont="1" applyFill="1" applyBorder="1" applyAlignment="1" applyProtection="1">
      <alignment horizontal="right"/>
    </xf>
    <xf numFmtId="0" fontId="15" fillId="4" borderId="47" xfId="1" applyNumberFormat="1" applyFont="1" applyFill="1" applyBorder="1" applyAlignment="1" applyProtection="1">
      <alignment horizontal="left" vertical="center" wrapText="1"/>
    </xf>
    <xf numFmtId="0" fontId="15" fillId="4" borderId="50" xfId="1" applyNumberFormat="1" applyFont="1" applyFill="1" applyBorder="1" applyAlignment="1" applyProtection="1">
      <alignment horizontal="left" vertical="center" wrapText="1"/>
    </xf>
    <xf numFmtId="3" fontId="3" fillId="0" borderId="43" xfId="1" applyNumberFormat="1" applyFont="1" applyFill="1" applyBorder="1" applyAlignment="1" applyProtection="1">
      <alignment vertical="center" wrapText="1"/>
    </xf>
    <xf numFmtId="0" fontId="21" fillId="7" borderId="59" xfId="2" applyFill="1" applyBorder="1"/>
    <xf numFmtId="0" fontId="21" fillId="7" borderId="60" xfId="2" applyFill="1" applyBorder="1"/>
    <xf numFmtId="0" fontId="21" fillId="7" borderId="61" xfId="2" applyFill="1" applyBorder="1"/>
    <xf numFmtId="0" fontId="21" fillId="0" borderId="0" xfId="2"/>
    <xf numFmtId="0" fontId="21" fillId="7" borderId="62" xfId="2" applyFill="1" applyBorder="1"/>
    <xf numFmtId="0" fontId="21" fillId="7" borderId="0" xfId="2" applyFill="1" applyBorder="1"/>
    <xf numFmtId="0" fontId="21" fillId="7" borderId="63" xfId="2" applyFill="1" applyBorder="1"/>
    <xf numFmtId="0" fontId="21" fillId="7" borderId="0" xfId="2" applyFill="1"/>
    <xf numFmtId="0" fontId="22" fillId="7" borderId="0" xfId="2" applyFont="1" applyFill="1" applyBorder="1"/>
    <xf numFmtId="0" fontId="23" fillId="7" borderId="0" xfId="2" applyFont="1" applyFill="1" applyBorder="1"/>
    <xf numFmtId="0" fontId="25" fillId="7" borderId="62" xfId="2" applyFont="1" applyFill="1" applyBorder="1" applyAlignment="1">
      <alignment vertical="center" wrapText="1"/>
    </xf>
    <xf numFmtId="0" fontId="25" fillId="7" borderId="0" xfId="2" applyFont="1" applyFill="1" applyBorder="1" applyAlignment="1">
      <alignment vertical="center" wrapText="1"/>
    </xf>
    <xf numFmtId="0" fontId="25" fillId="7" borderId="63" xfId="2" applyFont="1" applyFill="1" applyBorder="1" applyAlignment="1">
      <alignment vertical="center" wrapText="1"/>
    </xf>
    <xf numFmtId="0" fontId="27" fillId="7" borderId="0" xfId="2" applyFont="1" applyFill="1" applyBorder="1" applyAlignment="1">
      <alignment horizontal="center"/>
    </xf>
    <xf numFmtId="0" fontId="21" fillId="7" borderId="64" xfId="2" applyFill="1" applyBorder="1"/>
    <xf numFmtId="0" fontId="21" fillId="7" borderId="65" xfId="2" applyFill="1" applyBorder="1"/>
    <xf numFmtId="0" fontId="21" fillId="7" borderId="66" xfId="2" applyFill="1" applyBorder="1"/>
    <xf numFmtId="0" fontId="29" fillId="8" borderId="0" xfId="0" applyFont="1" applyFill="1" applyBorder="1" applyAlignment="1"/>
    <xf numFmtId="0" fontId="30" fillId="8" borderId="0" xfId="0" applyFont="1" applyFill="1"/>
    <xf numFmtId="0" fontId="30" fillId="8" borderId="0" xfId="0" applyFont="1" applyFill="1" applyAlignment="1">
      <alignment vertical="top"/>
    </xf>
    <xf numFmtId="0" fontId="30" fillId="0" borderId="0" xfId="0" applyFont="1" applyFill="1"/>
    <xf numFmtId="0" fontId="30" fillId="8" borderId="0" xfId="0" applyFont="1" applyFill="1" applyAlignment="1">
      <alignment wrapText="1"/>
    </xf>
    <xf numFmtId="3" fontId="30" fillId="8" borderId="0" xfId="0" applyNumberFormat="1" applyFont="1" applyFill="1"/>
    <xf numFmtId="3" fontId="21" fillId="8" borderId="0" xfId="0" applyNumberFormat="1" applyFont="1" applyFill="1"/>
    <xf numFmtId="3" fontId="31" fillId="11" borderId="26" xfId="0" applyNumberFormat="1" applyFont="1" applyFill="1" applyBorder="1" applyAlignment="1">
      <alignment horizontal="center" vertical="top" wrapText="1"/>
    </xf>
    <xf numFmtId="3" fontId="31" fillId="11" borderId="48" xfId="0" applyNumberFormat="1" applyFont="1" applyFill="1" applyBorder="1" applyAlignment="1">
      <alignment horizontal="center" vertical="top" wrapText="1"/>
    </xf>
    <xf numFmtId="3" fontId="31" fillId="11" borderId="26" xfId="0" applyNumberFormat="1" applyFont="1" applyFill="1" applyBorder="1" applyAlignment="1">
      <alignment horizontal="center" wrapText="1"/>
    </xf>
    <xf numFmtId="3" fontId="31" fillId="11" borderId="48" xfId="0" applyNumberFormat="1" applyFont="1" applyFill="1" applyBorder="1" applyAlignment="1">
      <alignment horizontal="center" wrapText="1"/>
    </xf>
    <xf numFmtId="0" fontId="33" fillId="9" borderId="47" xfId="0" applyFont="1" applyFill="1" applyBorder="1" applyAlignment="1">
      <alignment horizontal="left" wrapText="1"/>
    </xf>
    <xf numFmtId="0" fontId="33" fillId="9" borderId="26" xfId="0" applyNumberFormat="1" applyFont="1" applyFill="1" applyBorder="1" applyAlignment="1">
      <alignment horizontal="center" wrapText="1"/>
    </xf>
    <xf numFmtId="3" fontId="33" fillId="9" borderId="26" xfId="0" applyNumberFormat="1" applyFont="1" applyFill="1" applyBorder="1" applyAlignment="1">
      <alignment horizontal="right" wrapText="1"/>
    </xf>
    <xf numFmtId="3" fontId="33" fillId="9" borderId="48" xfId="0" applyNumberFormat="1" applyFont="1" applyFill="1" applyBorder="1" applyAlignment="1">
      <alignment horizontal="right" wrapText="1"/>
    </xf>
    <xf numFmtId="0" fontId="33" fillId="8" borderId="47" xfId="0" applyFont="1" applyFill="1" applyBorder="1" applyAlignment="1">
      <alignment horizontal="left" wrapText="1"/>
    </xf>
    <xf numFmtId="0" fontId="33" fillId="8" borderId="26" xfId="0" applyNumberFormat="1" applyFont="1" applyFill="1" applyBorder="1" applyAlignment="1">
      <alignment horizontal="center" wrapText="1"/>
    </xf>
    <xf numFmtId="0" fontId="33" fillId="8" borderId="47" xfId="0" applyFont="1" applyFill="1" applyBorder="1" applyAlignment="1">
      <alignment horizontal="left" vertical="top" wrapText="1"/>
    </xf>
    <xf numFmtId="0" fontId="33" fillId="8" borderId="26" xfId="0" applyNumberFormat="1" applyFont="1" applyFill="1" applyBorder="1" applyAlignment="1">
      <alignment horizontal="center" vertical="top" wrapText="1"/>
    </xf>
    <xf numFmtId="0" fontId="33" fillId="0" borderId="47" xfId="0" applyFont="1" applyFill="1" applyBorder="1" applyAlignment="1">
      <alignment horizontal="left" wrapText="1"/>
    </xf>
    <xf numFmtId="0" fontId="33" fillId="0" borderId="26" xfId="0" applyNumberFormat="1" applyFont="1" applyFill="1" applyBorder="1" applyAlignment="1">
      <alignment horizontal="center" wrapText="1"/>
    </xf>
    <xf numFmtId="0" fontId="34" fillId="10" borderId="50" xfId="0" applyFont="1" applyFill="1" applyBorder="1" applyAlignment="1">
      <alignment horizontal="left" wrapText="1"/>
    </xf>
    <xf numFmtId="0" fontId="34" fillId="10" borderId="43" xfId="0" applyFont="1" applyFill="1" applyBorder="1" applyAlignment="1">
      <alignment horizontal="center" wrapText="1"/>
    </xf>
    <xf numFmtId="3" fontId="34" fillId="10" borderId="43" xfId="0" applyNumberFormat="1" applyFont="1" applyFill="1" applyBorder="1" applyAlignment="1">
      <alignment horizontal="right" wrapText="1"/>
    </xf>
    <xf numFmtId="3" fontId="34" fillId="10" borderId="49" xfId="0" applyNumberFormat="1" applyFont="1" applyFill="1" applyBorder="1" applyAlignment="1">
      <alignment horizontal="right" wrapText="1"/>
    </xf>
    <xf numFmtId="0" fontId="24" fillId="7" borderId="62" xfId="2" applyFont="1" applyFill="1" applyBorder="1" applyAlignment="1">
      <alignment horizontal="center" vertical="center" wrapText="1"/>
    </xf>
    <xf numFmtId="0" fontId="24" fillId="7" borderId="0" xfId="2" applyFont="1" applyFill="1" applyBorder="1" applyAlignment="1">
      <alignment horizontal="center" vertical="center" wrapText="1"/>
    </xf>
    <xf numFmtId="0" fontId="24" fillId="7" borderId="63" xfId="2" applyFont="1" applyFill="1" applyBorder="1" applyAlignment="1">
      <alignment horizontal="center" vertical="center" wrapText="1"/>
    </xf>
    <xf numFmtId="0" fontId="26" fillId="7" borderId="62" xfId="2" applyFont="1" applyFill="1" applyBorder="1" applyAlignment="1">
      <alignment horizontal="center" vertical="center" wrapText="1"/>
    </xf>
    <xf numFmtId="0" fontId="26" fillId="7" borderId="0" xfId="2" applyFont="1" applyFill="1" applyBorder="1" applyAlignment="1">
      <alignment horizontal="center" vertical="center" wrapText="1"/>
    </xf>
    <xf numFmtId="0" fontId="26" fillId="7" borderId="63" xfId="2" applyFont="1" applyFill="1" applyBorder="1" applyAlignment="1">
      <alignment horizontal="center" vertical="center" wrapText="1"/>
    </xf>
    <xf numFmtId="0" fontId="28" fillId="7" borderId="0" xfId="2" applyFont="1" applyFill="1" applyBorder="1" applyAlignment="1">
      <alignment horizontal="center"/>
    </xf>
    <xf numFmtId="0" fontId="21" fillId="0" borderId="0" xfId="2" applyAlignment="1">
      <alignment horizontal="justify" vertical="top" wrapText="1"/>
    </xf>
    <xf numFmtId="0" fontId="4" fillId="2" borderId="41" xfId="0" applyNumberFormat="1" applyFont="1" applyFill="1" applyBorder="1" applyAlignment="1" applyProtection="1">
      <alignment horizontal="left" vertical="center" wrapText="1"/>
    </xf>
    <xf numFmtId="0" fontId="4" fillId="2" borderId="42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center" vertical="center" wrapText="1"/>
    </xf>
    <xf numFmtId="0" fontId="1" fillId="0" borderId="37" xfId="0" applyNumberFormat="1" applyFont="1" applyFill="1" applyBorder="1" applyAlignment="1" applyProtection="1">
      <alignment horizontal="center" vertical="center" wrapText="1"/>
    </xf>
    <xf numFmtId="0" fontId="13" fillId="2" borderId="52" xfId="0" applyNumberFormat="1" applyFont="1" applyFill="1" applyBorder="1" applyAlignment="1" applyProtection="1">
      <alignment horizontal="center" vertical="center" wrapText="1"/>
    </xf>
    <xf numFmtId="0" fontId="13" fillId="2" borderId="57" xfId="0" applyNumberFormat="1" applyFont="1" applyFill="1" applyBorder="1" applyAlignment="1" applyProtection="1">
      <alignment horizontal="center" vertical="center" wrapText="1"/>
    </xf>
    <xf numFmtId="0" fontId="13" fillId="2" borderId="51" xfId="0" applyNumberFormat="1" applyFont="1" applyFill="1" applyBorder="1" applyAlignment="1" applyProtection="1">
      <alignment horizontal="center" vertical="center" wrapText="1"/>
    </xf>
    <xf numFmtId="0" fontId="13" fillId="2" borderId="56" xfId="0" applyNumberFormat="1" applyFont="1" applyFill="1" applyBorder="1" applyAlignment="1" applyProtection="1">
      <alignment horizontal="center" vertical="center" wrapText="1"/>
    </xf>
    <xf numFmtId="0" fontId="13" fillId="2" borderId="53" xfId="0" applyNumberFormat="1" applyFont="1" applyFill="1" applyBorder="1" applyAlignment="1" applyProtection="1">
      <alignment horizontal="center" vertical="center" wrapText="1"/>
    </xf>
    <xf numFmtId="0" fontId="13" fillId="2" borderId="54" xfId="0" applyNumberFormat="1" applyFont="1" applyFill="1" applyBorder="1" applyAlignment="1" applyProtection="1">
      <alignment horizontal="center" vertical="center" wrapText="1"/>
    </xf>
    <xf numFmtId="0" fontId="13" fillId="2" borderId="37" xfId="0" applyNumberFormat="1" applyFont="1" applyFill="1" applyBorder="1" applyAlignment="1" applyProtection="1">
      <alignment horizontal="center" vertical="center" wrapText="1"/>
    </xf>
    <xf numFmtId="0" fontId="13" fillId="2" borderId="55" xfId="0" applyNumberFormat="1" applyFont="1" applyFill="1" applyBorder="1" applyAlignment="1" applyProtection="1">
      <alignment horizontal="center" vertical="center" wrapText="1"/>
    </xf>
    <xf numFmtId="0" fontId="13" fillId="2" borderId="58" xfId="0" applyNumberFormat="1" applyFont="1" applyFill="1" applyBorder="1" applyAlignment="1" applyProtection="1">
      <alignment horizontal="center" vertical="center" wrapText="1"/>
    </xf>
    <xf numFmtId="0" fontId="31" fillId="8" borderId="67" xfId="0" applyFont="1" applyFill="1" applyBorder="1" applyAlignment="1">
      <alignment horizontal="center"/>
    </xf>
    <xf numFmtId="0" fontId="32" fillId="11" borderId="44" xfId="0" applyFont="1" applyFill="1" applyBorder="1" applyAlignment="1">
      <alignment horizontal="center" vertical="center" wrapText="1"/>
    </xf>
    <xf numFmtId="0" fontId="32" fillId="11" borderId="45" xfId="0" applyFont="1" applyFill="1" applyBorder="1" applyAlignment="1">
      <alignment horizontal="center" vertical="center" wrapText="1"/>
    </xf>
    <xf numFmtId="0" fontId="32" fillId="11" borderId="47" xfId="0" applyFont="1" applyFill="1" applyBorder="1" applyAlignment="1">
      <alignment horizontal="center" vertical="center" wrapText="1"/>
    </xf>
    <xf numFmtId="0" fontId="32" fillId="11" borderId="26" xfId="0" applyFont="1" applyFill="1" applyBorder="1" applyAlignment="1">
      <alignment horizontal="center" vertical="center" wrapText="1"/>
    </xf>
    <xf numFmtId="3" fontId="31" fillId="11" borderId="45" xfId="0" applyNumberFormat="1" applyFont="1" applyFill="1" applyBorder="1" applyAlignment="1">
      <alignment horizontal="center" wrapText="1"/>
    </xf>
    <xf numFmtId="3" fontId="31" fillId="11" borderId="46" xfId="0" applyNumberFormat="1" applyFont="1" applyFill="1" applyBorder="1" applyAlignment="1">
      <alignment horizontal="center" wrapText="1"/>
    </xf>
    <xf numFmtId="0" fontId="31" fillId="8" borderId="0" xfId="0" applyFont="1" applyFill="1" applyBorder="1" applyAlignment="1">
      <alignment horizontal="left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Market share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635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'Table 1'!$C$45:$S$45</c:f>
              <c:strCache>
                <c:ptCount val="17"/>
                <c:pt idx="0">
                  <c:v>Macedoinia</c:v>
                </c:pt>
                <c:pt idx="1">
                  <c:v>Triglav</c:v>
                </c:pt>
                <c:pt idx="2">
                  <c:v>Sava</c:v>
                </c:pt>
                <c:pt idx="3">
                  <c:v>Evroins</c:v>
                </c:pt>
                <c:pt idx="4">
                  <c:v>Winner</c:v>
                </c:pt>
                <c:pt idx="5">
                  <c:v>Eurolink</c:v>
                </c:pt>
                <c:pt idx="6">
                  <c:v>Grawe</c:v>
                </c:pt>
                <c:pt idx="7">
                  <c:v>Uniqa</c:v>
                </c:pt>
                <c:pt idx="8">
                  <c:v>Insurance policy</c:v>
                </c:pt>
                <c:pt idx="9">
                  <c:v>Halk</c:v>
                </c:pt>
                <c:pt idx="10">
                  <c:v>Croatia nonlife</c:v>
                </c:pt>
                <c:pt idx="12">
                  <c:v>Croatia life</c:v>
                </c:pt>
                <c:pt idx="13">
                  <c:v>Grawe life</c:v>
                </c:pt>
                <c:pt idx="14">
                  <c:v>Winner life</c:v>
                </c:pt>
                <c:pt idx="15">
                  <c:v>Uniqa life</c:v>
                </c:pt>
                <c:pt idx="16">
                  <c:v>Triglav life</c:v>
                </c:pt>
              </c:strCache>
            </c:strRef>
          </c:cat>
          <c:val>
            <c:numRef>
              <c:f>'Table 1'!$C$46:$S$46</c:f>
              <c:numCache>
                <c:formatCode>0.00%</c:formatCode>
                <c:ptCount val="17"/>
                <c:pt idx="0">
                  <c:v>7.8006846700255428E-2</c:v>
                </c:pt>
                <c:pt idx="1">
                  <c:v>0.11871631370367002</c:v>
                </c:pt>
                <c:pt idx="2">
                  <c:v>8.3921313864399855E-2</c:v>
                </c:pt>
                <c:pt idx="3">
                  <c:v>7.4856776413212256E-2</c:v>
                </c:pt>
                <c:pt idx="4">
                  <c:v>7.687305603902693E-2</c:v>
                </c:pt>
                <c:pt idx="5">
                  <c:v>8.8016053274395406E-2</c:v>
                </c:pt>
                <c:pt idx="6">
                  <c:v>2.8088615563857888E-2</c:v>
                </c:pt>
                <c:pt idx="7">
                  <c:v>8.9299467385881223E-2</c:v>
                </c:pt>
                <c:pt idx="8">
                  <c:v>5.6210550306915789E-2</c:v>
                </c:pt>
                <c:pt idx="9">
                  <c:v>5.417698537921567E-2</c:v>
                </c:pt>
                <c:pt idx="10">
                  <c:v>7.3779612713816639E-2</c:v>
                </c:pt>
                <c:pt idx="12">
                  <c:v>5.6293378970701725E-2</c:v>
                </c:pt>
                <c:pt idx="13">
                  <c:v>3.9441773913100608E-2</c:v>
                </c:pt>
                <c:pt idx="14">
                  <c:v>3.1258395787892607E-2</c:v>
                </c:pt>
                <c:pt idx="15">
                  <c:v>2.232236399732852E-2</c:v>
                </c:pt>
                <c:pt idx="16">
                  <c:v>2.8738495986329438E-2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CF-4653-83E1-AC8473C47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50056"/>
        <c:axId val="125650448"/>
      </c:barChart>
      <c:catAx>
        <c:axId val="12565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125650448"/>
        <c:crosses val="autoZero"/>
        <c:auto val="0"/>
        <c:lblAlgn val="ctr"/>
        <c:lblOffset val="100"/>
        <c:tickLblSkip val="1"/>
        <c:noMultiLvlLbl val="0"/>
      </c:catAx>
      <c:valAx>
        <c:axId val="1256504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6350" cap="flat" cmpd="sng"/>
        </c:spPr>
        <c:crossAx val="125650056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Market share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635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'Table 4'!$C$45:$S$45</c:f>
              <c:strCache>
                <c:ptCount val="17"/>
                <c:pt idx="0">
                  <c:v>Macedoinia</c:v>
                </c:pt>
                <c:pt idx="1">
                  <c:v>Triglav</c:v>
                </c:pt>
                <c:pt idx="2">
                  <c:v>Sava</c:v>
                </c:pt>
                <c:pt idx="3">
                  <c:v>Evroins</c:v>
                </c:pt>
                <c:pt idx="4">
                  <c:v>Winner</c:v>
                </c:pt>
                <c:pt idx="5">
                  <c:v>Eurolink</c:v>
                </c:pt>
                <c:pt idx="6">
                  <c:v>Grawe</c:v>
                </c:pt>
                <c:pt idx="7">
                  <c:v>Uniqa</c:v>
                </c:pt>
                <c:pt idx="8">
                  <c:v>Insurance policy</c:v>
                </c:pt>
                <c:pt idx="9">
                  <c:v>Halk</c:v>
                </c:pt>
                <c:pt idx="10">
                  <c:v>Croatia nonlife</c:v>
                </c:pt>
                <c:pt idx="12">
                  <c:v>Croatia life</c:v>
                </c:pt>
                <c:pt idx="13">
                  <c:v>Grawe life</c:v>
                </c:pt>
                <c:pt idx="14">
                  <c:v>Winner life</c:v>
                </c:pt>
                <c:pt idx="15">
                  <c:v>Uniqa life</c:v>
                </c:pt>
                <c:pt idx="16">
                  <c:v>Triglav life</c:v>
                </c:pt>
              </c:strCache>
            </c:strRef>
          </c:cat>
          <c:val>
            <c:numRef>
              <c:f>'Table 4'!$C$46:$S$46</c:f>
              <c:numCache>
                <c:formatCode>0.00%</c:formatCode>
                <c:ptCount val="17"/>
                <c:pt idx="0">
                  <c:v>4.4893323909040571E-2</c:v>
                </c:pt>
                <c:pt idx="1">
                  <c:v>0.13623317921313158</c:v>
                </c:pt>
                <c:pt idx="2">
                  <c:v>0.12355427897407269</c:v>
                </c:pt>
                <c:pt idx="3">
                  <c:v>7.1304041490899098E-2</c:v>
                </c:pt>
                <c:pt idx="4">
                  <c:v>8.5064559406809806E-2</c:v>
                </c:pt>
                <c:pt idx="5">
                  <c:v>0.11254901607682299</c:v>
                </c:pt>
                <c:pt idx="6">
                  <c:v>3.7622512054240706E-2</c:v>
                </c:pt>
                <c:pt idx="7">
                  <c:v>9.2739430310506438E-2</c:v>
                </c:pt>
                <c:pt idx="8">
                  <c:v>7.4961957671719467E-2</c:v>
                </c:pt>
                <c:pt idx="9">
                  <c:v>6.5844179523773083E-2</c:v>
                </c:pt>
                <c:pt idx="10">
                  <c:v>0.11963749487891735</c:v>
                </c:pt>
                <c:pt idx="12">
                  <c:v>2.7214896385303507E-3</c:v>
                </c:pt>
                <c:pt idx="13">
                  <c:v>7.360852868481593E-4</c:v>
                </c:pt>
                <c:pt idx="14">
                  <c:v>1.8469662931465283E-3</c:v>
                </c:pt>
                <c:pt idx="15">
                  <c:v>6.4283656205401558E-3</c:v>
                </c:pt>
                <c:pt idx="16">
                  <c:v>2.3863119651001029E-2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CF-4653-83E1-AC8473C47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18656"/>
        <c:axId val="178715912"/>
      </c:barChart>
      <c:catAx>
        <c:axId val="1787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178715912"/>
        <c:crosses val="autoZero"/>
        <c:auto val="0"/>
        <c:lblAlgn val="ctr"/>
        <c:lblOffset val="100"/>
        <c:tickLblSkip val="1"/>
        <c:noMultiLvlLbl val="0"/>
      </c:catAx>
      <c:valAx>
        <c:axId val="1787159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6350" cap="flat" cmpd="sng"/>
        </c:spPr>
        <c:crossAx val="178718656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Market share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635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'Table 5'!$C$45:$S$45</c:f>
              <c:strCache>
                <c:ptCount val="17"/>
                <c:pt idx="0">
                  <c:v>Macedoinia</c:v>
                </c:pt>
                <c:pt idx="1">
                  <c:v>Triglav</c:v>
                </c:pt>
                <c:pt idx="2">
                  <c:v>Sava</c:v>
                </c:pt>
                <c:pt idx="3">
                  <c:v>Evroins</c:v>
                </c:pt>
                <c:pt idx="4">
                  <c:v>Winner</c:v>
                </c:pt>
                <c:pt idx="5">
                  <c:v>Eurolink</c:v>
                </c:pt>
                <c:pt idx="6">
                  <c:v>Grawe</c:v>
                </c:pt>
                <c:pt idx="7">
                  <c:v>Uniqa</c:v>
                </c:pt>
                <c:pt idx="8">
                  <c:v>Insurance policy</c:v>
                </c:pt>
                <c:pt idx="9">
                  <c:v>Halk</c:v>
                </c:pt>
                <c:pt idx="10">
                  <c:v>Croatia nonlife</c:v>
                </c:pt>
                <c:pt idx="12">
                  <c:v>Croatia life</c:v>
                </c:pt>
                <c:pt idx="13">
                  <c:v>Grawe life</c:v>
                </c:pt>
                <c:pt idx="14">
                  <c:v>Winner life</c:v>
                </c:pt>
                <c:pt idx="15">
                  <c:v>Uniqa life</c:v>
                </c:pt>
                <c:pt idx="16">
                  <c:v>Triglav life</c:v>
                </c:pt>
              </c:strCache>
            </c:strRef>
          </c:cat>
          <c:val>
            <c:numRef>
              <c:f>'Table 5'!$C$46:$S$46</c:f>
              <c:numCache>
                <c:formatCode>0.00%</c:formatCode>
                <c:ptCount val="17"/>
                <c:pt idx="0">
                  <c:v>7.9008677475177036E-2</c:v>
                </c:pt>
                <c:pt idx="1">
                  <c:v>0.12480911432174563</c:v>
                </c:pt>
                <c:pt idx="2">
                  <c:v>9.1015308405541312E-2</c:v>
                </c:pt>
                <c:pt idx="3">
                  <c:v>7.9050531507089364E-2</c:v>
                </c:pt>
                <c:pt idx="4">
                  <c:v>7.1281719097642721E-2</c:v>
                </c:pt>
                <c:pt idx="5">
                  <c:v>7.3003406214111152E-2</c:v>
                </c:pt>
                <c:pt idx="6">
                  <c:v>2.3052966081805466E-2</c:v>
                </c:pt>
                <c:pt idx="7">
                  <c:v>8.0087690064243988E-2</c:v>
                </c:pt>
                <c:pt idx="8">
                  <c:v>5.231577967411747E-2</c:v>
                </c:pt>
                <c:pt idx="9">
                  <c:v>9.338905786965325E-2</c:v>
                </c:pt>
                <c:pt idx="10">
                  <c:v>9.505207110960906E-2</c:v>
                </c:pt>
                <c:pt idx="12">
                  <c:v>6.0688150693290525E-2</c:v>
                </c:pt>
                <c:pt idx="13">
                  <c:v>3.4601549616194618E-2</c:v>
                </c:pt>
                <c:pt idx="14">
                  <c:v>2.0065292289783234E-2</c:v>
                </c:pt>
                <c:pt idx="15">
                  <c:v>1.0113616094479022E-2</c:v>
                </c:pt>
                <c:pt idx="16">
                  <c:v>1.2465069485516157E-2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CF-4653-83E1-AC8473C47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12776"/>
        <c:axId val="178715128"/>
      </c:barChart>
      <c:catAx>
        <c:axId val="17871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178715128"/>
        <c:crosses val="autoZero"/>
        <c:auto val="0"/>
        <c:lblAlgn val="ctr"/>
        <c:lblOffset val="100"/>
        <c:tickLblSkip val="1"/>
        <c:noMultiLvlLbl val="0"/>
      </c:catAx>
      <c:valAx>
        <c:axId val="17871512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6350" cap="flat" cmpd="sng"/>
        </c:spPr>
        <c:crossAx val="178712776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Market share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635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'Table 6'!$C$45:$S$45</c:f>
              <c:strCache>
                <c:ptCount val="17"/>
                <c:pt idx="0">
                  <c:v>Macedoinia</c:v>
                </c:pt>
                <c:pt idx="1">
                  <c:v>Triglav</c:v>
                </c:pt>
                <c:pt idx="2">
                  <c:v>Sava</c:v>
                </c:pt>
                <c:pt idx="3">
                  <c:v>Evroins</c:v>
                </c:pt>
                <c:pt idx="4">
                  <c:v>Winner</c:v>
                </c:pt>
                <c:pt idx="5">
                  <c:v>Eurolink</c:v>
                </c:pt>
                <c:pt idx="6">
                  <c:v>Grawe</c:v>
                </c:pt>
                <c:pt idx="7">
                  <c:v>Uniqa</c:v>
                </c:pt>
                <c:pt idx="8">
                  <c:v>Insurance policy</c:v>
                </c:pt>
                <c:pt idx="9">
                  <c:v>Halk</c:v>
                </c:pt>
                <c:pt idx="10">
                  <c:v>Croatia nonlife</c:v>
                </c:pt>
                <c:pt idx="12">
                  <c:v>Croatia life</c:v>
                </c:pt>
                <c:pt idx="13">
                  <c:v>Grawe life</c:v>
                </c:pt>
                <c:pt idx="14">
                  <c:v>Winner life</c:v>
                </c:pt>
                <c:pt idx="15">
                  <c:v>Uniqa life</c:v>
                </c:pt>
                <c:pt idx="16">
                  <c:v>Triglav life</c:v>
                </c:pt>
              </c:strCache>
            </c:strRef>
          </c:cat>
          <c:val>
            <c:numRef>
              <c:f>'Table 6'!$C$46:$S$46</c:f>
              <c:numCache>
                <c:formatCode>0.00%</c:formatCode>
                <c:ptCount val="17"/>
                <c:pt idx="0">
                  <c:v>5.6832225990800539E-2</c:v>
                </c:pt>
                <c:pt idx="1">
                  <c:v>0.14844584862705013</c:v>
                </c:pt>
                <c:pt idx="2">
                  <c:v>8.8110393532500123E-2</c:v>
                </c:pt>
                <c:pt idx="3">
                  <c:v>5.9313292756585978E-2</c:v>
                </c:pt>
                <c:pt idx="4">
                  <c:v>5.4555591692607909E-2</c:v>
                </c:pt>
                <c:pt idx="5">
                  <c:v>0.12738001208010036</c:v>
                </c:pt>
                <c:pt idx="6">
                  <c:v>1.9662686428471868E-2</c:v>
                </c:pt>
                <c:pt idx="7">
                  <c:v>6.5260419086558566E-2</c:v>
                </c:pt>
                <c:pt idx="8">
                  <c:v>3.6611996468893744E-2</c:v>
                </c:pt>
                <c:pt idx="9">
                  <c:v>0.13060446963713238</c:v>
                </c:pt>
                <c:pt idx="10">
                  <c:v>0.17154671746503741</c:v>
                </c:pt>
                <c:pt idx="12">
                  <c:v>2.1957905496445662E-2</c:v>
                </c:pt>
                <c:pt idx="13">
                  <c:v>8.0750824699159039E-3</c:v>
                </c:pt>
                <c:pt idx="14">
                  <c:v>5.5568461645681367E-3</c:v>
                </c:pt>
                <c:pt idx="15">
                  <c:v>3.2430423268131766E-3</c:v>
                </c:pt>
                <c:pt idx="16">
                  <c:v>2.8434697765181436E-3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CF-4653-83E1-AC8473C47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16304"/>
        <c:axId val="178716696"/>
      </c:barChart>
      <c:catAx>
        <c:axId val="17871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178716696"/>
        <c:crosses val="autoZero"/>
        <c:auto val="0"/>
        <c:lblAlgn val="ctr"/>
        <c:lblOffset val="100"/>
        <c:tickLblSkip val="1"/>
        <c:noMultiLvlLbl val="0"/>
      </c:catAx>
      <c:valAx>
        <c:axId val="1787166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6350" cap="flat" cmpd="sng"/>
        </c:spPr>
        <c:crossAx val="17871630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Capital and Solvency Margin (000 mkd) - Non life</a:t>
            </a:r>
          </a:p>
        </c:rich>
      </c:tx>
      <c:layout>
        <c:manualLayout>
          <c:xMode val="edge"/>
          <c:yMode val="edge"/>
          <c:x val="0.31724999999999998"/>
          <c:y val="0.03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12'!$A$5</c:f>
              <c:strCache>
                <c:ptCount val="1"/>
                <c:pt idx="0">
                  <c:v>Total capital</c:v>
                </c:pt>
              </c:strCache>
            </c:strRef>
          </c:tx>
          <c:invertIfNegative val="0"/>
          <c:dLbls>
            <c:spPr>
              <a:noFill/>
              <a:ln w="635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'Table 12'!$B$4:$L$4</c:f>
              <c:strCache>
                <c:ptCount val="11"/>
                <c:pt idx="0">
                  <c:v>Macedoinia</c:v>
                </c:pt>
                <c:pt idx="1">
                  <c:v>Triglav</c:v>
                </c:pt>
                <c:pt idx="2">
                  <c:v>Sava</c:v>
                </c:pt>
                <c:pt idx="3">
                  <c:v>Evroins</c:v>
                </c:pt>
                <c:pt idx="4">
                  <c:v>Winner</c:v>
                </c:pt>
                <c:pt idx="5">
                  <c:v>Eurolink</c:v>
                </c:pt>
                <c:pt idx="6">
                  <c:v>Grawe</c:v>
                </c:pt>
                <c:pt idx="7">
                  <c:v>Uniqa</c:v>
                </c:pt>
                <c:pt idx="8">
                  <c:v>Insurance policy</c:v>
                </c:pt>
                <c:pt idx="9">
                  <c:v>Halk</c:v>
                </c:pt>
                <c:pt idx="10">
                  <c:v>Croatia nonlife</c:v>
                </c:pt>
              </c:strCache>
            </c:strRef>
          </c:cat>
          <c:val>
            <c:numRef>
              <c:f>'Table 12'!$B$5:$L$5</c:f>
              <c:numCache>
                <c:formatCode>#,##0</c:formatCode>
                <c:ptCount val="11"/>
                <c:pt idx="0">
                  <c:v>1387370</c:v>
                </c:pt>
                <c:pt idx="1">
                  <c:v>688617</c:v>
                </c:pt>
                <c:pt idx="2">
                  <c:v>375445</c:v>
                </c:pt>
                <c:pt idx="3">
                  <c:v>353521</c:v>
                </c:pt>
                <c:pt idx="4">
                  <c:v>408551</c:v>
                </c:pt>
                <c:pt idx="5">
                  <c:v>552443</c:v>
                </c:pt>
                <c:pt idx="6">
                  <c:v>247782</c:v>
                </c:pt>
                <c:pt idx="7">
                  <c:v>351275</c:v>
                </c:pt>
                <c:pt idx="8">
                  <c:v>525827</c:v>
                </c:pt>
                <c:pt idx="9">
                  <c:v>156727</c:v>
                </c:pt>
                <c:pt idx="10">
                  <c:v>199387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F-43BA-A936-0102EDF2F7E1}"/>
            </c:ext>
          </c:extLst>
        </c:ser>
        <c:ser>
          <c:idx val="1"/>
          <c:order val="1"/>
          <c:tx>
            <c:strRef>
              <c:f>'Table 12'!$A$6</c:f>
              <c:strCache>
                <c:ptCount val="1"/>
                <c:pt idx="0">
                  <c:v>Solvency margin</c:v>
                </c:pt>
              </c:strCache>
            </c:strRef>
          </c:tx>
          <c:invertIfNegative val="0"/>
          <c:dLbls>
            <c:spPr>
              <a:noFill/>
              <a:ln w="635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'Table 12'!$B$4:$L$4</c:f>
              <c:strCache>
                <c:ptCount val="11"/>
                <c:pt idx="0">
                  <c:v>Macedoinia</c:v>
                </c:pt>
                <c:pt idx="1">
                  <c:v>Triglav</c:v>
                </c:pt>
                <c:pt idx="2">
                  <c:v>Sava</c:v>
                </c:pt>
                <c:pt idx="3">
                  <c:v>Evroins</c:v>
                </c:pt>
                <c:pt idx="4">
                  <c:v>Winner</c:v>
                </c:pt>
                <c:pt idx="5">
                  <c:v>Eurolink</c:v>
                </c:pt>
                <c:pt idx="6">
                  <c:v>Grawe</c:v>
                </c:pt>
                <c:pt idx="7">
                  <c:v>Uniqa</c:v>
                </c:pt>
                <c:pt idx="8">
                  <c:v>Insurance policy</c:v>
                </c:pt>
                <c:pt idx="9">
                  <c:v>Halk</c:v>
                </c:pt>
                <c:pt idx="10">
                  <c:v>Croatia nonlife</c:v>
                </c:pt>
              </c:strCache>
            </c:strRef>
          </c:cat>
          <c:val>
            <c:numRef>
              <c:f>'Table 12'!$B$6:$L$6</c:f>
              <c:numCache>
                <c:formatCode>#,##0</c:formatCode>
                <c:ptCount val="11"/>
                <c:pt idx="0">
                  <c:v>109534</c:v>
                </c:pt>
                <c:pt idx="1">
                  <c:v>222243</c:v>
                </c:pt>
                <c:pt idx="2">
                  <c:v>166345</c:v>
                </c:pt>
                <c:pt idx="3">
                  <c:v>156136</c:v>
                </c:pt>
                <c:pt idx="4">
                  <c:v>88457</c:v>
                </c:pt>
                <c:pt idx="5">
                  <c:v>197653</c:v>
                </c:pt>
                <c:pt idx="6">
                  <c:v>64535</c:v>
                </c:pt>
                <c:pt idx="7">
                  <c:v>204014</c:v>
                </c:pt>
                <c:pt idx="8">
                  <c:v>120914</c:v>
                </c:pt>
                <c:pt idx="9">
                  <c:v>113469</c:v>
                </c:pt>
                <c:pt idx="10">
                  <c:v>127195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1F-43BA-A936-0102EDF2F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17088"/>
        <c:axId val="178717480"/>
      </c:barChart>
      <c:catAx>
        <c:axId val="17871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178717480"/>
        <c:crosses val="autoZero"/>
        <c:auto val="0"/>
        <c:lblAlgn val="ctr"/>
        <c:lblOffset val="100"/>
        <c:noMultiLvlLbl val="0"/>
      </c:catAx>
      <c:valAx>
        <c:axId val="178717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6350" cap="flat" cmpd="sng"/>
        </c:spPr>
        <c:crossAx val="178717088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 w="12700" cap="flat" cmpd="sng">
      <a:solidFill>
        <a:schemeClr val="tx1">
          <a:lumMod val="15000"/>
          <a:lumOff val="85000"/>
        </a:schemeClr>
      </a:solidFill>
    </a:ln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Capital and Solvency Margin (000 mkd) - Life</a:t>
            </a:r>
          </a:p>
        </c:rich>
      </c:tx>
      <c:layout>
        <c:manualLayout>
          <c:xMode val="edge"/>
          <c:yMode val="edge"/>
          <c:x val="0.31724999999999998"/>
          <c:y val="0.03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12'!$A$5</c:f>
              <c:strCache>
                <c:ptCount val="1"/>
                <c:pt idx="0">
                  <c:v>Total capital</c:v>
                </c:pt>
              </c:strCache>
            </c:strRef>
          </c:tx>
          <c:invertIfNegative val="0"/>
          <c:dLbls>
            <c:spPr>
              <a:noFill/>
              <a:ln w="635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'Table 12'!$N$4:$R$4</c:f>
              <c:strCache>
                <c:ptCount val="5"/>
                <c:pt idx="0">
                  <c:v>Croatia life</c:v>
                </c:pt>
                <c:pt idx="1">
                  <c:v>Grawe life</c:v>
                </c:pt>
                <c:pt idx="2">
                  <c:v>Winner life</c:v>
                </c:pt>
                <c:pt idx="3">
                  <c:v>Uniqa life</c:v>
                </c:pt>
                <c:pt idx="4">
                  <c:v>Triglav life</c:v>
                </c:pt>
              </c:strCache>
            </c:strRef>
          </c:cat>
          <c:val>
            <c:numRef>
              <c:f>'Table 12'!$N$5:$R$5</c:f>
              <c:numCache>
                <c:formatCode>#,##0</c:formatCode>
                <c:ptCount val="5"/>
                <c:pt idx="0">
                  <c:v>593719</c:v>
                </c:pt>
                <c:pt idx="1">
                  <c:v>625941</c:v>
                </c:pt>
                <c:pt idx="2">
                  <c:v>253604</c:v>
                </c:pt>
                <c:pt idx="3">
                  <c:v>217524</c:v>
                </c:pt>
                <c:pt idx="4">
                  <c:v>303466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2-4E1C-81CC-C85B722AEE9E}"/>
            </c:ext>
          </c:extLst>
        </c:ser>
        <c:ser>
          <c:idx val="1"/>
          <c:order val="1"/>
          <c:tx>
            <c:strRef>
              <c:f>'Table 12'!$A$6</c:f>
              <c:strCache>
                <c:ptCount val="1"/>
                <c:pt idx="0">
                  <c:v>Solvency margin</c:v>
                </c:pt>
              </c:strCache>
            </c:strRef>
          </c:tx>
          <c:invertIfNegative val="0"/>
          <c:dLbls>
            <c:spPr>
              <a:noFill/>
              <a:ln w="635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'Table 12'!$N$4:$R$4</c:f>
              <c:strCache>
                <c:ptCount val="5"/>
                <c:pt idx="0">
                  <c:v>Croatia life</c:v>
                </c:pt>
                <c:pt idx="1">
                  <c:v>Grawe life</c:v>
                </c:pt>
                <c:pt idx="2">
                  <c:v>Winner life</c:v>
                </c:pt>
                <c:pt idx="3">
                  <c:v>Uniqa life</c:v>
                </c:pt>
                <c:pt idx="4">
                  <c:v>Triglav life</c:v>
                </c:pt>
              </c:strCache>
            </c:strRef>
          </c:cat>
          <c:val>
            <c:numRef>
              <c:f>'Table 12'!$N$6:$R$6</c:f>
              <c:numCache>
                <c:formatCode>#,##0</c:formatCode>
                <c:ptCount val="5"/>
                <c:pt idx="0">
                  <c:v>198891</c:v>
                </c:pt>
                <c:pt idx="1">
                  <c:v>154896</c:v>
                </c:pt>
                <c:pt idx="2">
                  <c:v>70946</c:v>
                </c:pt>
                <c:pt idx="3">
                  <c:v>68361</c:v>
                </c:pt>
                <c:pt idx="4">
                  <c:v>46711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52-4E1C-81CC-C85B722AE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17872"/>
        <c:axId val="178714736"/>
      </c:barChart>
      <c:catAx>
        <c:axId val="17871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178714736"/>
        <c:crosses val="autoZero"/>
        <c:auto val="0"/>
        <c:lblAlgn val="ctr"/>
        <c:lblOffset val="100"/>
        <c:noMultiLvlLbl val="0"/>
      </c:catAx>
      <c:valAx>
        <c:axId val="1787147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6350" cap="flat" cmpd="sng"/>
        </c:spPr>
        <c:crossAx val="178717872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 w="12700" cap="flat" cmpd="sng">
      <a:solidFill>
        <a:schemeClr val="tx1">
          <a:lumMod val="15000"/>
          <a:lumOff val="85000"/>
        </a:schemeClr>
      </a:solidFill>
    </a:ln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507441</xdr:colOff>
      <xdr:row>20</xdr:row>
      <xdr:rowOff>136071</xdr:rowOff>
    </xdr:from>
    <xdr:to>
      <xdr:col>8</xdr:col>
      <xdr:colOff>71437</xdr:colOff>
      <xdr:row>33</xdr:row>
      <xdr:rowOff>166687</xdr:rowOff>
    </xdr:to>
    <xdr:pic>
      <xdr:nvPicPr>
        <xdr:cNvPr id="2" name="Picture 1" descr="http://illingworthresearch.com/wp-content/uploads/2011/08/GraphStatistics-1024x759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6641" y="4336596"/>
          <a:ext cx="3221596" cy="2507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431006</xdr:colOff>
      <xdr:row>1</xdr:row>
      <xdr:rowOff>71437</xdr:rowOff>
    </xdr:from>
    <xdr:ext cx="1416844" cy="1414463"/>
    <xdr:pic>
      <xdr:nvPicPr>
        <xdr:cNvPr id="3" name="Picture 1" descr="log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0206" y="271462"/>
          <a:ext cx="1416844" cy="1414463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56598</xdr:colOff>
      <xdr:row>49</xdr:row>
      <xdr:rowOff>69436</xdr:rowOff>
    </xdr:from>
    <xdr:to>
      <xdr:col>20</xdr:col>
      <xdr:colOff>1002195</xdr:colOff>
      <xdr:row>69</xdr:row>
      <xdr:rowOff>121064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56598</xdr:colOff>
      <xdr:row>49</xdr:row>
      <xdr:rowOff>69436</xdr:rowOff>
    </xdr:from>
    <xdr:to>
      <xdr:col>20</xdr:col>
      <xdr:colOff>1002195</xdr:colOff>
      <xdr:row>69</xdr:row>
      <xdr:rowOff>121064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56598</xdr:colOff>
      <xdr:row>49</xdr:row>
      <xdr:rowOff>69436</xdr:rowOff>
    </xdr:from>
    <xdr:to>
      <xdr:col>20</xdr:col>
      <xdr:colOff>1002195</xdr:colOff>
      <xdr:row>69</xdr:row>
      <xdr:rowOff>121064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56598</xdr:colOff>
      <xdr:row>49</xdr:row>
      <xdr:rowOff>69436</xdr:rowOff>
    </xdr:from>
    <xdr:to>
      <xdr:col>20</xdr:col>
      <xdr:colOff>1002195</xdr:colOff>
      <xdr:row>69</xdr:row>
      <xdr:rowOff>121064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10</xdr:row>
      <xdr:rowOff>28574</xdr:rowOff>
    </xdr:from>
    <xdr:to>
      <xdr:col>20</xdr:col>
      <xdr:colOff>0</xdr:colOff>
      <xdr:row>29</xdr:row>
      <xdr:rowOff>167393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32</xdr:row>
      <xdr:rowOff>180975</xdr:rowOff>
    </xdr:from>
    <xdr:to>
      <xdr:col>20</xdr:col>
      <xdr:colOff>9525</xdr:colOff>
      <xdr:row>52</xdr:row>
      <xdr:rowOff>129294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zvestai%20po%20kvartali%20DO_objaveni%20na%20web/2022/2K/2K2022_web_MK%20_rabo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1a"/>
      <sheetName val="2"/>
      <sheetName val="3"/>
      <sheetName val="4"/>
      <sheetName val="5"/>
      <sheetName val="6"/>
      <sheetName val="7"/>
      <sheetName val="7_koregirano"/>
      <sheetName val="8"/>
      <sheetName val="9"/>
      <sheetName val="10 i 11"/>
      <sheetName val="10 i 11 koregirano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B5" t="str">
            <v>01</v>
          </cell>
        </row>
        <row r="6">
          <cell r="B6" t="str">
            <v>0101</v>
          </cell>
        </row>
        <row r="7">
          <cell r="B7" t="str">
            <v>0102</v>
          </cell>
        </row>
        <row r="8">
          <cell r="B8" t="str">
            <v>0103</v>
          </cell>
        </row>
        <row r="9">
          <cell r="B9" t="str">
            <v>0104</v>
          </cell>
        </row>
        <row r="10">
          <cell r="B10" t="str">
            <v>0105</v>
          </cell>
        </row>
        <row r="11">
          <cell r="B11" t="str">
            <v>0106</v>
          </cell>
        </row>
        <row r="12">
          <cell r="B12" t="str">
            <v>0107</v>
          </cell>
        </row>
        <row r="13">
          <cell r="B13" t="str">
            <v>0108</v>
          </cell>
        </row>
        <row r="14">
          <cell r="B14" t="str">
            <v>0199</v>
          </cell>
        </row>
        <row r="15">
          <cell r="B15" t="str">
            <v>02</v>
          </cell>
        </row>
        <row r="16">
          <cell r="B16" t="str">
            <v>0201</v>
          </cell>
        </row>
        <row r="17">
          <cell r="B17" t="str">
            <v>0202</v>
          </cell>
        </row>
        <row r="18">
          <cell r="B18" t="str">
            <v>0299</v>
          </cell>
        </row>
        <row r="19">
          <cell r="B19" t="str">
            <v>03</v>
          </cell>
        </row>
        <row r="20">
          <cell r="B20" t="str">
            <v>0301</v>
          </cell>
        </row>
        <row r="21">
          <cell r="B21" t="str">
            <v>0399</v>
          </cell>
        </row>
        <row r="22">
          <cell r="B22" t="str">
            <v>04</v>
          </cell>
        </row>
        <row r="23">
          <cell r="B23" t="str">
            <v>0401</v>
          </cell>
        </row>
        <row r="24">
          <cell r="B24" t="str">
            <v>0499</v>
          </cell>
        </row>
        <row r="25">
          <cell r="B25" t="str">
            <v>05</v>
          </cell>
        </row>
        <row r="26">
          <cell r="B26" t="str">
            <v>0501</v>
          </cell>
        </row>
        <row r="27">
          <cell r="B27" t="str">
            <v>0599</v>
          </cell>
        </row>
        <row r="28">
          <cell r="B28" t="str">
            <v>06</v>
          </cell>
        </row>
        <row r="29">
          <cell r="B29" t="str">
            <v>0601</v>
          </cell>
        </row>
        <row r="30">
          <cell r="B30" t="str">
            <v>0699</v>
          </cell>
        </row>
        <row r="31">
          <cell r="B31" t="str">
            <v>07</v>
          </cell>
        </row>
        <row r="32">
          <cell r="B32" t="str">
            <v>0701</v>
          </cell>
        </row>
        <row r="33">
          <cell r="B33" t="str">
            <v>0702</v>
          </cell>
        </row>
        <row r="34">
          <cell r="B34" t="str">
            <v>0799</v>
          </cell>
        </row>
        <row r="35">
          <cell r="B35" t="str">
            <v>08</v>
          </cell>
        </row>
        <row r="36">
          <cell r="B36" t="str">
            <v>0801</v>
          </cell>
        </row>
        <row r="37">
          <cell r="B37" t="str">
            <v>080101</v>
          </cell>
        </row>
        <row r="38">
          <cell r="B38" t="str">
            <v>080102</v>
          </cell>
        </row>
        <row r="39">
          <cell r="B39" t="str">
            <v>080103</v>
          </cell>
        </row>
        <row r="40">
          <cell r="B40" t="str">
            <v>080104</v>
          </cell>
        </row>
        <row r="41">
          <cell r="B41" t="str">
            <v>080105</v>
          </cell>
        </row>
        <row r="42">
          <cell r="B42" t="str">
            <v>080199</v>
          </cell>
        </row>
        <row r="43">
          <cell r="B43" t="str">
            <v>0802</v>
          </cell>
        </row>
        <row r="44">
          <cell r="B44" t="str">
            <v>080201</v>
          </cell>
        </row>
        <row r="45">
          <cell r="B45" t="str">
            <v>080202</v>
          </cell>
        </row>
        <row r="46">
          <cell r="B46" t="str">
            <v>080203</v>
          </cell>
        </row>
        <row r="47">
          <cell r="B47" t="str">
            <v>080204</v>
          </cell>
        </row>
        <row r="48">
          <cell r="B48" t="str">
            <v>080205</v>
          </cell>
        </row>
        <row r="49">
          <cell r="B49" t="str">
            <v>080206</v>
          </cell>
        </row>
        <row r="50">
          <cell r="B50" t="str">
            <v>080299</v>
          </cell>
        </row>
        <row r="51">
          <cell r="B51" t="str">
            <v>09</v>
          </cell>
        </row>
        <row r="52">
          <cell r="B52" t="str">
            <v>0901</v>
          </cell>
        </row>
        <row r="53">
          <cell r="B53" t="str">
            <v>090101</v>
          </cell>
        </row>
        <row r="54">
          <cell r="B54" t="str">
            <v>090102</v>
          </cell>
        </row>
        <row r="55">
          <cell r="B55" t="str">
            <v>090103</v>
          </cell>
        </row>
        <row r="56">
          <cell r="B56" t="str">
            <v>090104</v>
          </cell>
        </row>
        <row r="57">
          <cell r="B57" t="str">
            <v>090105</v>
          </cell>
        </row>
        <row r="58">
          <cell r="B58" t="str">
            <v>090199</v>
          </cell>
        </row>
        <row r="59">
          <cell r="B59" t="str">
            <v>0902</v>
          </cell>
        </row>
        <row r="60">
          <cell r="B60" t="str">
            <v>090201</v>
          </cell>
        </row>
        <row r="61">
          <cell r="B61" t="str">
            <v>090202</v>
          </cell>
        </row>
        <row r="62">
          <cell r="B62" t="str">
            <v>090203</v>
          </cell>
        </row>
        <row r="63">
          <cell r="B63" t="str">
            <v>090204</v>
          </cell>
        </row>
        <row r="64">
          <cell r="B64" t="str">
            <v>090205</v>
          </cell>
        </row>
        <row r="65">
          <cell r="B65" t="str">
            <v>090206</v>
          </cell>
        </row>
        <row r="66">
          <cell r="B66" t="str">
            <v>090299</v>
          </cell>
        </row>
        <row r="67">
          <cell r="B67" t="str">
            <v>89</v>
          </cell>
        </row>
        <row r="68">
          <cell r="B68" t="str">
            <v>8901</v>
          </cell>
        </row>
        <row r="69">
          <cell r="B69" t="str">
            <v>890101</v>
          </cell>
        </row>
        <row r="70">
          <cell r="B70" t="str">
            <v>890102</v>
          </cell>
        </row>
        <row r="71">
          <cell r="B71" t="str">
            <v>890103</v>
          </cell>
        </row>
        <row r="72">
          <cell r="B72" t="str">
            <v>890104</v>
          </cell>
        </row>
        <row r="73">
          <cell r="B73" t="str">
            <v>890105</v>
          </cell>
        </row>
        <row r="74">
          <cell r="B74" t="str">
            <v>890199</v>
          </cell>
        </row>
        <row r="75">
          <cell r="B75" t="str">
            <v>8902</v>
          </cell>
        </row>
        <row r="76">
          <cell r="B76" t="str">
            <v>890201</v>
          </cell>
        </row>
        <row r="77">
          <cell r="B77" t="str">
            <v>890202</v>
          </cell>
        </row>
        <row r="78">
          <cell r="B78" t="str">
            <v>890203</v>
          </cell>
        </row>
        <row r="79">
          <cell r="B79" t="str">
            <v>890204</v>
          </cell>
        </row>
        <row r="80">
          <cell r="B80" t="str">
            <v>890205</v>
          </cell>
        </row>
        <row r="81">
          <cell r="B81" t="str">
            <v>890206</v>
          </cell>
        </row>
        <row r="82">
          <cell r="B82" t="str">
            <v>890299</v>
          </cell>
        </row>
        <row r="83">
          <cell r="B83" t="str">
            <v>10</v>
          </cell>
        </row>
        <row r="84">
          <cell r="B84" t="str">
            <v>1001</v>
          </cell>
        </row>
        <row r="85">
          <cell r="B85" t="str">
            <v>100101</v>
          </cell>
        </row>
        <row r="86">
          <cell r="B86" t="str">
            <v>100102</v>
          </cell>
        </row>
        <row r="87">
          <cell r="B87" t="str">
            <v>100103</v>
          </cell>
        </row>
        <row r="88">
          <cell r="B88" t="str">
            <v>100104</v>
          </cell>
        </row>
        <row r="89">
          <cell r="B89" t="str">
            <v>100105</v>
          </cell>
        </row>
        <row r="90">
          <cell r="B90" t="str">
            <v>100106</v>
          </cell>
        </row>
        <row r="91">
          <cell r="B91" t="str">
            <v>100107</v>
          </cell>
        </row>
        <row r="92">
          <cell r="B92" t="str">
            <v>100108</v>
          </cell>
        </row>
        <row r="93">
          <cell r="B93" t="str">
            <v>100109</v>
          </cell>
        </row>
        <row r="94">
          <cell r="B94" t="str">
            <v>100110</v>
          </cell>
        </row>
        <row r="95">
          <cell r="B95" t="str">
            <v>100111</v>
          </cell>
        </row>
        <row r="96">
          <cell r="B96" t="str">
            <v>100112</v>
          </cell>
        </row>
        <row r="97">
          <cell r="B97" t="str">
            <v>100113</v>
          </cell>
        </row>
        <row r="98">
          <cell r="B98" t="str">
            <v>1002</v>
          </cell>
        </row>
        <row r="99">
          <cell r="B99" t="str">
            <v>100201</v>
          </cell>
        </row>
        <row r="100">
          <cell r="B100" t="str">
            <v>100202</v>
          </cell>
        </row>
        <row r="101">
          <cell r="B101" t="str">
            <v>100203</v>
          </cell>
        </row>
        <row r="102">
          <cell r="B102" t="str">
            <v>100204</v>
          </cell>
        </row>
        <row r="103">
          <cell r="B103" t="str">
            <v>100205</v>
          </cell>
        </row>
        <row r="104">
          <cell r="B104" t="str">
            <v>100206</v>
          </cell>
        </row>
        <row r="105">
          <cell r="B105" t="str">
            <v>100207</v>
          </cell>
        </row>
        <row r="106">
          <cell r="B106" t="str">
            <v>100208</v>
          </cell>
        </row>
        <row r="107">
          <cell r="B107" t="str">
            <v>1003</v>
          </cell>
        </row>
        <row r="108">
          <cell r="B108" t="str">
            <v>100301</v>
          </cell>
        </row>
        <row r="109">
          <cell r="B109" t="str">
            <v>100302</v>
          </cell>
        </row>
        <row r="110">
          <cell r="B110" t="str">
            <v>100303</v>
          </cell>
        </row>
        <row r="111">
          <cell r="B111" t="str">
            <v>100304</v>
          </cell>
        </row>
        <row r="112">
          <cell r="B112" t="str">
            <v>100305</v>
          </cell>
        </row>
        <row r="113">
          <cell r="B113" t="str">
            <v>100306</v>
          </cell>
        </row>
        <row r="114">
          <cell r="B114" t="str">
            <v>100307</v>
          </cell>
        </row>
        <row r="115">
          <cell r="B115" t="str">
            <v>100308</v>
          </cell>
        </row>
        <row r="116">
          <cell r="B116" t="str">
            <v>1004</v>
          </cell>
        </row>
        <row r="117">
          <cell r="B117" t="str">
            <v>1005</v>
          </cell>
        </row>
        <row r="118">
          <cell r="B118" t="str">
            <v>1099</v>
          </cell>
        </row>
        <row r="119">
          <cell r="B119" t="str">
            <v>11</v>
          </cell>
        </row>
        <row r="120">
          <cell r="B120" t="str">
            <v>1101</v>
          </cell>
        </row>
        <row r="121">
          <cell r="B121" t="str">
            <v>1102</v>
          </cell>
        </row>
        <row r="122">
          <cell r="B122" t="str">
            <v>1199</v>
          </cell>
        </row>
        <row r="123">
          <cell r="B123" t="str">
            <v>12</v>
          </cell>
        </row>
        <row r="124">
          <cell r="B124" t="str">
            <v>1201</v>
          </cell>
        </row>
        <row r="125">
          <cell r="B125" t="str">
            <v>1202</v>
          </cell>
        </row>
        <row r="126">
          <cell r="B126" t="str">
            <v>1299</v>
          </cell>
        </row>
        <row r="127">
          <cell r="B127" t="str">
            <v>13</v>
          </cell>
        </row>
        <row r="128">
          <cell r="B128" t="str">
            <v>1301</v>
          </cell>
        </row>
        <row r="129">
          <cell r="B129" t="str">
            <v>1302</v>
          </cell>
        </row>
        <row r="130">
          <cell r="B130" t="str">
            <v>1303</v>
          </cell>
        </row>
        <row r="131">
          <cell r="B131" t="str">
            <v>1304</v>
          </cell>
        </row>
        <row r="132">
          <cell r="B132" t="str">
            <v>1305</v>
          </cell>
        </row>
        <row r="133">
          <cell r="B133" t="str">
            <v>1306</v>
          </cell>
        </row>
        <row r="134">
          <cell r="B134" t="str">
            <v>1307</v>
          </cell>
        </row>
        <row r="135">
          <cell r="B135" t="str">
            <v>1308</v>
          </cell>
        </row>
        <row r="136">
          <cell r="B136" t="str">
            <v>1309</v>
          </cell>
        </row>
        <row r="137">
          <cell r="B137" t="str">
            <v>1310</v>
          </cell>
        </row>
        <row r="138">
          <cell r="B138" t="str">
            <v>1311</v>
          </cell>
        </row>
        <row r="139">
          <cell r="B139" t="str">
            <v>1312</v>
          </cell>
        </row>
        <row r="140">
          <cell r="B140" t="str">
            <v>1313</v>
          </cell>
        </row>
        <row r="141">
          <cell r="B141" t="str">
            <v>1314</v>
          </cell>
        </row>
        <row r="142">
          <cell r="B142" t="str">
            <v>1315</v>
          </cell>
        </row>
        <row r="143">
          <cell r="B143" t="str">
            <v>1316</v>
          </cell>
        </row>
        <row r="144">
          <cell r="B144" t="str">
            <v>1317</v>
          </cell>
        </row>
        <row r="145">
          <cell r="B145" t="str">
            <v>1318</v>
          </cell>
        </row>
        <row r="146">
          <cell r="B146" t="str">
            <v>1388</v>
          </cell>
        </row>
        <row r="147">
          <cell r="B147" t="str">
            <v>1399</v>
          </cell>
        </row>
        <row r="148">
          <cell r="B148" t="str">
            <v>14</v>
          </cell>
        </row>
        <row r="149">
          <cell r="B149" t="str">
            <v>1401</v>
          </cell>
        </row>
        <row r="150">
          <cell r="B150" t="str">
            <v>1402</v>
          </cell>
        </row>
        <row r="151">
          <cell r="B151" t="str">
            <v>1403</v>
          </cell>
        </row>
        <row r="152">
          <cell r="B152" t="str">
            <v>1499</v>
          </cell>
        </row>
        <row r="153">
          <cell r="B153" t="str">
            <v>15</v>
          </cell>
        </row>
        <row r="154">
          <cell r="B154" t="str">
            <v>1501</v>
          </cell>
        </row>
        <row r="155">
          <cell r="B155" t="str">
            <v>1599</v>
          </cell>
        </row>
        <row r="156">
          <cell r="B156" t="str">
            <v>16</v>
          </cell>
        </row>
        <row r="157">
          <cell r="B157" t="str">
            <v>1601</v>
          </cell>
        </row>
        <row r="158">
          <cell r="B158" t="str">
            <v>1602</v>
          </cell>
        </row>
        <row r="159">
          <cell r="B159" t="str">
            <v>1603</v>
          </cell>
        </row>
        <row r="160">
          <cell r="B160" t="str">
            <v>1604</v>
          </cell>
        </row>
        <row r="161">
          <cell r="B161" t="str">
            <v>1699</v>
          </cell>
        </row>
        <row r="162">
          <cell r="B162" t="str">
            <v>17</v>
          </cell>
        </row>
        <row r="163">
          <cell r="B163" t="str">
            <v>1701</v>
          </cell>
        </row>
        <row r="164">
          <cell r="B164" t="str">
            <v>1799</v>
          </cell>
        </row>
        <row r="165">
          <cell r="B165" t="str">
            <v>18</v>
          </cell>
        </row>
        <row r="166">
          <cell r="B166" t="str">
            <v>1801</v>
          </cell>
        </row>
        <row r="167">
          <cell r="B167" t="str">
            <v>1802</v>
          </cell>
        </row>
        <row r="168">
          <cell r="B168" t="str">
            <v>1803</v>
          </cell>
        </row>
        <row r="169">
          <cell r="B169" t="str">
            <v>1899</v>
          </cell>
        </row>
        <row r="170">
          <cell r="B170" t="str">
            <v>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tabSelected="1" zoomScale="70" zoomScaleNormal="70" workbookViewId="0">
      <selection activeCell="AH37" sqref="AH37:AH38"/>
    </sheetView>
  </sheetViews>
  <sheetFormatPr defaultRowHeight="15" x14ac:dyDescent="0.25"/>
  <cols>
    <col min="1" max="16384" width="9.140625" style="124"/>
  </cols>
  <sheetData>
    <row r="1" spans="1:11" ht="15.75" thickTop="1" x14ac:dyDescent="0.2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7"/>
    </row>
    <row r="3" spans="1:11" x14ac:dyDescent="0.25">
      <c r="A3" s="125"/>
      <c r="B3" s="126"/>
      <c r="C3" s="126"/>
      <c r="D3" s="126"/>
      <c r="E3" s="126"/>
      <c r="F3" s="128"/>
      <c r="G3" s="126"/>
      <c r="H3" s="126"/>
      <c r="I3" s="126"/>
      <c r="J3" s="126"/>
      <c r="K3" s="127"/>
    </row>
    <row r="4" spans="1:11" ht="21" customHeight="1" x14ac:dyDescent="0.35">
      <c r="A4" s="125"/>
      <c r="B4" s="126"/>
      <c r="C4" s="126"/>
      <c r="D4" s="126"/>
      <c r="E4" s="126"/>
      <c r="F4" s="129" t="s">
        <v>149</v>
      </c>
      <c r="G4" s="129"/>
      <c r="H4" s="126"/>
      <c r="I4" s="126"/>
      <c r="J4" s="126"/>
      <c r="K4" s="127"/>
    </row>
    <row r="5" spans="1:11" ht="21" customHeight="1" x14ac:dyDescent="0.35">
      <c r="A5" s="125"/>
      <c r="B5" s="126"/>
      <c r="C5" s="126"/>
      <c r="D5" s="126"/>
      <c r="E5" s="126"/>
      <c r="F5" s="129" t="s">
        <v>150</v>
      </c>
      <c r="G5" s="129"/>
      <c r="H5" s="126"/>
      <c r="I5" s="126"/>
      <c r="J5" s="126"/>
      <c r="K5" s="127"/>
    </row>
    <row r="6" spans="1:11" ht="21" customHeight="1" x14ac:dyDescent="0.35">
      <c r="A6" s="125"/>
      <c r="B6" s="126"/>
      <c r="C6" s="126"/>
      <c r="D6" s="126"/>
      <c r="E6" s="126"/>
      <c r="F6" s="129" t="s">
        <v>151</v>
      </c>
      <c r="G6" s="129"/>
      <c r="H6" s="126"/>
      <c r="I6" s="126"/>
      <c r="J6" s="126"/>
      <c r="K6" s="127"/>
    </row>
    <row r="7" spans="1:11" ht="21" x14ac:dyDescent="0.35">
      <c r="A7" s="125"/>
      <c r="B7" s="126"/>
      <c r="C7" s="126"/>
      <c r="D7" s="126"/>
      <c r="E7" s="126"/>
      <c r="F7" s="129"/>
      <c r="G7" s="129"/>
      <c r="H7" s="126"/>
      <c r="I7" s="126"/>
      <c r="J7" s="126"/>
      <c r="K7" s="127"/>
    </row>
    <row r="8" spans="1:11" ht="21" x14ac:dyDescent="0.35">
      <c r="A8" s="125"/>
      <c r="B8" s="126"/>
      <c r="C8" s="126"/>
      <c r="D8" s="126"/>
      <c r="E8" s="126"/>
      <c r="F8" s="130"/>
      <c r="G8" s="130"/>
      <c r="H8" s="126"/>
      <c r="I8" s="126"/>
      <c r="J8" s="126"/>
      <c r="K8" s="127"/>
    </row>
    <row r="9" spans="1:11" ht="15" customHeight="1" x14ac:dyDescent="0.25">
      <c r="A9" s="163" t="s">
        <v>152</v>
      </c>
      <c r="B9" s="164"/>
      <c r="C9" s="164"/>
      <c r="D9" s="164"/>
      <c r="E9" s="164"/>
      <c r="F9" s="164"/>
      <c r="G9" s="164"/>
      <c r="H9" s="164"/>
      <c r="I9" s="164"/>
      <c r="J9" s="164"/>
      <c r="K9" s="165"/>
    </row>
    <row r="10" spans="1:11" ht="15" customHeight="1" x14ac:dyDescent="0.25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5"/>
    </row>
    <row r="11" spans="1:11" ht="15" customHeight="1" x14ac:dyDescent="0.2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3"/>
    </row>
    <row r="12" spans="1:11" ht="15" customHeight="1" x14ac:dyDescent="0.25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3"/>
    </row>
    <row r="13" spans="1:11" ht="15" customHeight="1" x14ac:dyDescent="0.2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3"/>
    </row>
    <row r="14" spans="1:11" ht="15" customHeight="1" x14ac:dyDescent="0.25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3"/>
    </row>
    <row r="15" spans="1:11" ht="15" customHeight="1" x14ac:dyDescent="0.25">
      <c r="A15" s="166" t="s">
        <v>282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8"/>
    </row>
    <row r="16" spans="1:11" ht="15" customHeight="1" x14ac:dyDescent="0.25">
      <c r="A16" s="166"/>
      <c r="B16" s="167"/>
      <c r="C16" s="167"/>
      <c r="D16" s="167"/>
      <c r="E16" s="167"/>
      <c r="F16" s="167"/>
      <c r="G16" s="167"/>
      <c r="H16" s="167"/>
      <c r="I16" s="167"/>
      <c r="J16" s="167"/>
      <c r="K16" s="168"/>
    </row>
    <row r="17" spans="1:11" ht="15" customHeight="1" x14ac:dyDescent="0.25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8"/>
    </row>
    <row r="18" spans="1:11" ht="15" customHeight="1" x14ac:dyDescent="0.25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8"/>
    </row>
    <row r="19" spans="1:11" ht="15" customHeight="1" x14ac:dyDescent="0.25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8"/>
    </row>
    <row r="20" spans="1:11" ht="15" customHeight="1" x14ac:dyDescent="0.25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8"/>
    </row>
    <row r="21" spans="1:11" ht="15" customHeight="1" x14ac:dyDescent="0.25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8"/>
    </row>
    <row r="22" spans="1:11" ht="15" customHeight="1" x14ac:dyDescent="0.25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7"/>
    </row>
    <row r="23" spans="1:11" x14ac:dyDescent="0.25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7"/>
    </row>
    <row r="24" spans="1:11" x14ac:dyDescent="0.25">
      <c r="A24" s="125"/>
      <c r="B24" s="126"/>
      <c r="C24" s="126"/>
      <c r="D24" s="126"/>
      <c r="E24" s="126"/>
      <c r="F24" s="126"/>
      <c r="G24" s="126"/>
      <c r="H24" s="126"/>
      <c r="I24" s="126"/>
      <c r="J24" s="126"/>
      <c r="K24" s="127"/>
    </row>
    <row r="25" spans="1:11" x14ac:dyDescent="0.25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7"/>
    </row>
    <row r="26" spans="1:11" x14ac:dyDescent="0.25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7"/>
    </row>
    <row r="27" spans="1:11" x14ac:dyDescent="0.25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7"/>
    </row>
    <row r="28" spans="1:11" x14ac:dyDescent="0.25">
      <c r="A28" s="125"/>
      <c r="B28" s="126"/>
      <c r="C28" s="126"/>
      <c r="D28" s="126"/>
      <c r="E28" s="126"/>
      <c r="F28" s="126"/>
      <c r="G28" s="126"/>
      <c r="H28" s="126"/>
      <c r="I28" s="126"/>
      <c r="J28" s="126"/>
      <c r="K28" s="127"/>
    </row>
    <row r="29" spans="1:11" x14ac:dyDescent="0.25">
      <c r="A29" s="125"/>
      <c r="B29" s="126"/>
      <c r="C29" s="126"/>
      <c r="D29" s="126"/>
      <c r="E29" s="126"/>
      <c r="F29" s="126"/>
      <c r="G29" s="134"/>
      <c r="H29" s="126"/>
      <c r="I29" s="126"/>
      <c r="J29" s="126"/>
      <c r="K29" s="127"/>
    </row>
    <row r="30" spans="1:11" x14ac:dyDescent="0.25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7"/>
    </row>
    <row r="31" spans="1:11" x14ac:dyDescent="0.25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7"/>
    </row>
    <row r="32" spans="1:11" x14ac:dyDescent="0.25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7"/>
    </row>
    <row r="33" spans="1:11" x14ac:dyDescent="0.25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7"/>
    </row>
    <row r="34" spans="1:11" x14ac:dyDescent="0.25">
      <c r="A34" s="125"/>
      <c r="B34" s="126"/>
      <c r="C34" s="126"/>
      <c r="D34" s="126"/>
      <c r="E34" s="126"/>
      <c r="F34" s="126"/>
      <c r="G34" s="126"/>
      <c r="H34" s="126"/>
      <c r="I34" s="126"/>
      <c r="J34" s="126"/>
      <c r="K34" s="127"/>
    </row>
    <row r="35" spans="1:11" x14ac:dyDescent="0.25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7"/>
    </row>
    <row r="36" spans="1:11" x14ac:dyDescent="0.25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7"/>
    </row>
    <row r="37" spans="1:11" x14ac:dyDescent="0.25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7"/>
    </row>
    <row r="38" spans="1:11" x14ac:dyDescent="0.25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7"/>
    </row>
    <row r="39" spans="1:11" x14ac:dyDescent="0.25">
      <c r="A39" s="125"/>
      <c r="B39" s="126"/>
      <c r="C39" s="126"/>
      <c r="D39" s="126"/>
      <c r="E39" s="126"/>
      <c r="F39" s="126"/>
      <c r="G39" s="126"/>
      <c r="H39" s="126"/>
      <c r="I39" s="126"/>
      <c r="J39" s="126"/>
      <c r="K39" s="127"/>
    </row>
    <row r="40" spans="1:11" ht="18.75" customHeight="1" x14ac:dyDescent="0.35">
      <c r="A40" s="125"/>
      <c r="B40" s="126"/>
      <c r="C40" s="126"/>
      <c r="D40" s="169" t="s">
        <v>283</v>
      </c>
      <c r="E40" s="169"/>
      <c r="F40" s="169"/>
      <c r="G40" s="169"/>
      <c r="H40" s="169"/>
      <c r="I40" s="126"/>
      <c r="J40" s="126"/>
      <c r="K40" s="127"/>
    </row>
    <row r="41" spans="1:11" x14ac:dyDescent="0.25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7"/>
    </row>
    <row r="42" spans="1:11" x14ac:dyDescent="0.25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7"/>
    </row>
    <row r="43" spans="1:11" x14ac:dyDescent="0.25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7"/>
    </row>
    <row r="44" spans="1:11" ht="15.75" thickBot="1" x14ac:dyDescent="0.3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7"/>
    </row>
    <row r="45" spans="1:11" ht="15" customHeight="1" thickTop="1" x14ac:dyDescent="0.25">
      <c r="A45" s="170" t="s">
        <v>284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</row>
    <row r="46" spans="1:11" x14ac:dyDescent="0.25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</row>
    <row r="47" spans="1:11" x14ac:dyDescent="0.25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</row>
    <row r="48" spans="1:11" ht="45" customHeight="1" x14ac:dyDescent="0.25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</row>
  </sheetData>
  <mergeCells count="4">
    <mergeCell ref="A9:K10"/>
    <mergeCell ref="A15:K21"/>
    <mergeCell ref="D40:H40"/>
    <mergeCell ref="A45:K48"/>
  </mergeCells>
  <printOptions horizontalCentered="1" verticalCentered="1"/>
  <pageMargins left="0.62992125984251968" right="0.62992125984251968" top="0" bottom="0" header="0.31496062992125984" footer="0.31496062992125984"/>
  <pageSetup paperSize="9" scale="8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workbookViewId="0">
      <selection activeCell="A2" sqref="A2"/>
    </sheetView>
  </sheetViews>
  <sheetFormatPr defaultColWidth="9.140625" defaultRowHeight="12" x14ac:dyDescent="0.2"/>
  <cols>
    <col min="1" max="1" width="20.42578125" style="97" customWidth="1"/>
    <col min="2" max="2" width="7.42578125" style="98" customWidth="1"/>
    <col min="3" max="12" width="17.42578125" style="97" customWidth="1"/>
    <col min="13" max="13" width="9.140625" style="97" customWidth="1"/>
    <col min="14" max="16384" width="9.140625" style="97"/>
  </cols>
  <sheetData>
    <row r="1" spans="1:12" s="5" customFormat="1" ht="15" customHeight="1" x14ac:dyDescent="0.25"/>
    <row r="2" spans="1:12" s="5" customFormat="1" ht="15" customHeight="1" x14ac:dyDescent="0.25">
      <c r="A2" s="67" t="s">
        <v>146</v>
      </c>
      <c r="B2" s="90"/>
      <c r="C2" s="90"/>
      <c r="D2" s="90"/>
      <c r="E2" s="90"/>
      <c r="F2" s="90"/>
      <c r="G2" s="90"/>
    </row>
    <row r="3" spans="1:12" s="5" customFormat="1" ht="15" customHeight="1" thickBot="1" x14ac:dyDescent="0.3">
      <c r="L3" s="71" t="s">
        <v>92</v>
      </c>
    </row>
    <row r="4" spans="1:12" s="99" customFormat="1" ht="23.25" customHeight="1" x14ac:dyDescent="0.2">
      <c r="A4" s="177" t="s">
        <v>93</v>
      </c>
      <c r="B4" s="175" t="s">
        <v>94</v>
      </c>
      <c r="C4" s="175" t="s">
        <v>123</v>
      </c>
      <c r="D4" s="175" t="s">
        <v>124</v>
      </c>
      <c r="E4" s="179" t="s">
        <v>125</v>
      </c>
      <c r="F4" s="180"/>
      <c r="G4" s="181"/>
      <c r="H4" s="175" t="s">
        <v>126</v>
      </c>
      <c r="I4" s="175" t="s">
        <v>127</v>
      </c>
      <c r="J4" s="175" t="s">
        <v>128</v>
      </c>
      <c r="K4" s="175" t="s">
        <v>129</v>
      </c>
      <c r="L4" s="182" t="s">
        <v>101</v>
      </c>
    </row>
    <row r="5" spans="1:12" s="99" customFormat="1" ht="36.75" customHeight="1" x14ac:dyDescent="0.2">
      <c r="A5" s="178" t="s">
        <v>93</v>
      </c>
      <c r="B5" s="176" t="s">
        <v>94</v>
      </c>
      <c r="C5" s="176"/>
      <c r="D5" s="176"/>
      <c r="E5" s="109" t="s">
        <v>130</v>
      </c>
      <c r="F5" s="109" t="s">
        <v>131</v>
      </c>
      <c r="G5" s="110" t="s">
        <v>132</v>
      </c>
      <c r="H5" s="176"/>
      <c r="I5" s="176"/>
      <c r="J5" s="176"/>
      <c r="K5" s="176"/>
      <c r="L5" s="183"/>
    </row>
    <row r="6" spans="1:12" s="100" customFormat="1" ht="16.5" customHeight="1" x14ac:dyDescent="0.2">
      <c r="A6" s="75"/>
      <c r="B6" s="76"/>
      <c r="C6" s="77">
        <v>1</v>
      </c>
      <c r="D6" s="77">
        <v>2</v>
      </c>
      <c r="E6" s="111">
        <v>3</v>
      </c>
      <c r="F6" s="111">
        <v>4</v>
      </c>
      <c r="G6" s="77" t="s">
        <v>116</v>
      </c>
      <c r="H6" s="77">
        <v>6</v>
      </c>
      <c r="I6" s="77">
        <v>7</v>
      </c>
      <c r="J6" s="77">
        <v>8</v>
      </c>
      <c r="K6" s="77">
        <v>9</v>
      </c>
      <c r="L6" s="77">
        <v>10</v>
      </c>
    </row>
    <row r="7" spans="1:12" s="5" customFormat="1" ht="13.5" customHeight="1" x14ac:dyDescent="0.25">
      <c r="A7" s="79" t="s">
        <v>99</v>
      </c>
      <c r="B7" s="80">
        <f t="shared" ref="B7:B25" si="0">ROW()-ROW($A$6)</f>
        <v>1</v>
      </c>
      <c r="C7" s="81">
        <f t="shared" ref="C7:K7" si="1">SUM(C8:C18)</f>
        <v>4761056</v>
      </c>
      <c r="D7" s="81">
        <f t="shared" si="1"/>
        <v>53334</v>
      </c>
      <c r="E7" s="112">
        <f t="shared" si="1"/>
        <v>2950783</v>
      </c>
      <c r="F7" s="112">
        <f t="shared" si="1"/>
        <v>2489802</v>
      </c>
      <c r="G7" s="81">
        <f t="shared" si="1"/>
        <v>5590778</v>
      </c>
      <c r="H7" s="81">
        <f t="shared" si="1"/>
        <v>0</v>
      </c>
      <c r="I7" s="81">
        <f t="shared" si="1"/>
        <v>0</v>
      </c>
      <c r="J7" s="81">
        <f t="shared" si="1"/>
        <v>0</v>
      </c>
      <c r="K7" s="81">
        <f t="shared" si="1"/>
        <v>18633</v>
      </c>
      <c r="L7" s="113">
        <f t="shared" ref="L7:L25" si="2">SUM(C7:D7)+SUM(G7:K7)</f>
        <v>10423801</v>
      </c>
    </row>
    <row r="8" spans="1:12" s="5" customFormat="1" ht="13.5" customHeight="1" x14ac:dyDescent="0.25">
      <c r="A8" s="83" t="s">
        <v>1</v>
      </c>
      <c r="B8" s="80">
        <f t="shared" si="0"/>
        <v>2</v>
      </c>
      <c r="C8" s="84">
        <v>383841</v>
      </c>
      <c r="D8" s="84">
        <v>18143</v>
      </c>
      <c r="E8" s="84">
        <v>189091</v>
      </c>
      <c r="F8" s="84">
        <v>146456</v>
      </c>
      <c r="G8" s="84">
        <v>340580</v>
      </c>
      <c r="H8" s="84">
        <v>0</v>
      </c>
      <c r="I8" s="84">
        <v>0</v>
      </c>
      <c r="J8" s="84">
        <v>0</v>
      </c>
      <c r="K8" s="84">
        <v>0</v>
      </c>
      <c r="L8" s="114">
        <f t="shared" si="2"/>
        <v>742564</v>
      </c>
    </row>
    <row r="9" spans="1:12" s="5" customFormat="1" ht="13.5" customHeight="1" x14ac:dyDescent="0.25">
      <c r="A9" s="83" t="s">
        <v>2</v>
      </c>
      <c r="B9" s="80">
        <f t="shared" si="0"/>
        <v>3</v>
      </c>
      <c r="C9" s="84">
        <v>612804</v>
      </c>
      <c r="D9" s="84">
        <v>2738</v>
      </c>
      <c r="E9" s="84">
        <v>391347</v>
      </c>
      <c r="F9" s="84">
        <v>276183</v>
      </c>
      <c r="G9" s="84">
        <v>727608</v>
      </c>
      <c r="H9" s="84">
        <v>0</v>
      </c>
      <c r="I9" s="84">
        <v>0</v>
      </c>
      <c r="J9" s="84">
        <v>0</v>
      </c>
      <c r="K9" s="84">
        <v>0</v>
      </c>
      <c r="L9" s="114">
        <f t="shared" si="2"/>
        <v>1343150</v>
      </c>
    </row>
    <row r="10" spans="1:12" s="5" customFormat="1" ht="13.5" customHeight="1" x14ac:dyDescent="0.25">
      <c r="A10" s="83" t="s">
        <v>3</v>
      </c>
      <c r="B10" s="80">
        <f t="shared" si="0"/>
        <v>4</v>
      </c>
      <c r="C10" s="84">
        <v>509164</v>
      </c>
      <c r="D10" s="84">
        <v>5235</v>
      </c>
      <c r="E10" s="84">
        <v>283997</v>
      </c>
      <c r="F10" s="84">
        <v>195731</v>
      </c>
      <c r="G10" s="84">
        <v>497958</v>
      </c>
      <c r="H10" s="84">
        <v>0</v>
      </c>
      <c r="I10" s="84">
        <v>0</v>
      </c>
      <c r="J10" s="84">
        <v>0</v>
      </c>
      <c r="K10" s="84">
        <v>0</v>
      </c>
      <c r="L10" s="114">
        <f t="shared" si="2"/>
        <v>1012357</v>
      </c>
    </row>
    <row r="11" spans="1:12" s="5" customFormat="1" ht="13.5" customHeight="1" x14ac:dyDescent="0.25">
      <c r="A11" s="83" t="s">
        <v>4</v>
      </c>
      <c r="B11" s="80">
        <f t="shared" si="0"/>
        <v>5</v>
      </c>
      <c r="C11" s="84">
        <v>325194</v>
      </c>
      <c r="D11" s="84">
        <v>1897</v>
      </c>
      <c r="E11" s="84">
        <v>141598</v>
      </c>
      <c r="F11" s="84">
        <v>274655</v>
      </c>
      <c r="G11" s="84">
        <v>433974</v>
      </c>
      <c r="H11" s="84">
        <v>0</v>
      </c>
      <c r="I11" s="84">
        <v>0</v>
      </c>
      <c r="J11" s="84">
        <v>0</v>
      </c>
      <c r="K11" s="84">
        <v>0</v>
      </c>
      <c r="L11" s="114">
        <f t="shared" si="2"/>
        <v>761065</v>
      </c>
    </row>
    <row r="12" spans="1:12" s="5" customFormat="1" ht="13.5" customHeight="1" x14ac:dyDescent="0.25">
      <c r="A12" s="83" t="s">
        <v>5</v>
      </c>
      <c r="B12" s="80">
        <f t="shared" si="0"/>
        <v>6</v>
      </c>
      <c r="C12" s="84">
        <v>524782</v>
      </c>
      <c r="D12" s="84">
        <v>0</v>
      </c>
      <c r="E12" s="84">
        <v>284319</v>
      </c>
      <c r="F12" s="84">
        <v>192584</v>
      </c>
      <c r="G12" s="84">
        <v>481674</v>
      </c>
      <c r="H12" s="84">
        <v>0</v>
      </c>
      <c r="I12" s="84">
        <v>0</v>
      </c>
      <c r="J12" s="84">
        <v>0</v>
      </c>
      <c r="K12" s="84">
        <v>0</v>
      </c>
      <c r="L12" s="114">
        <f t="shared" si="2"/>
        <v>1006456</v>
      </c>
    </row>
    <row r="13" spans="1:12" s="5" customFormat="1" ht="13.5" customHeight="1" x14ac:dyDescent="0.25">
      <c r="A13" s="83" t="s">
        <v>6</v>
      </c>
      <c r="B13" s="80">
        <f t="shared" si="0"/>
        <v>7</v>
      </c>
      <c r="C13" s="84">
        <v>539102</v>
      </c>
      <c r="D13" s="84">
        <v>11886</v>
      </c>
      <c r="E13" s="84">
        <v>311006</v>
      </c>
      <c r="F13" s="84">
        <v>216667</v>
      </c>
      <c r="G13" s="84">
        <v>532459</v>
      </c>
      <c r="H13" s="84">
        <v>0</v>
      </c>
      <c r="I13" s="84">
        <v>0</v>
      </c>
      <c r="J13" s="84">
        <v>0</v>
      </c>
      <c r="K13" s="84">
        <v>0</v>
      </c>
      <c r="L13" s="114">
        <f t="shared" si="2"/>
        <v>1083447</v>
      </c>
    </row>
    <row r="14" spans="1:12" s="5" customFormat="1" ht="13.5" customHeight="1" x14ac:dyDescent="0.25">
      <c r="A14" s="83" t="s">
        <v>7</v>
      </c>
      <c r="B14" s="80">
        <f t="shared" si="0"/>
        <v>8</v>
      </c>
      <c r="C14" s="84">
        <v>190992</v>
      </c>
      <c r="D14" s="84">
        <v>0</v>
      </c>
      <c r="E14" s="84">
        <v>267020</v>
      </c>
      <c r="F14" s="84">
        <v>227255</v>
      </c>
      <c r="G14" s="84">
        <v>497640</v>
      </c>
      <c r="H14" s="84">
        <v>0</v>
      </c>
      <c r="I14" s="84">
        <v>0</v>
      </c>
      <c r="J14" s="84">
        <v>0</v>
      </c>
      <c r="K14" s="84">
        <v>0</v>
      </c>
      <c r="L14" s="114">
        <f t="shared" si="2"/>
        <v>688632</v>
      </c>
    </row>
    <row r="15" spans="1:12" s="5" customFormat="1" ht="13.5" customHeight="1" x14ac:dyDescent="0.25">
      <c r="A15" s="83" t="s">
        <v>8</v>
      </c>
      <c r="B15" s="80">
        <f t="shared" si="0"/>
        <v>9</v>
      </c>
      <c r="C15" s="84">
        <v>552300</v>
      </c>
      <c r="D15" s="84">
        <v>46</v>
      </c>
      <c r="E15" s="84">
        <v>167489</v>
      </c>
      <c r="F15" s="84">
        <v>232725</v>
      </c>
      <c r="G15" s="84">
        <v>406818</v>
      </c>
      <c r="H15" s="84">
        <v>0</v>
      </c>
      <c r="I15" s="84">
        <v>0</v>
      </c>
      <c r="J15" s="84">
        <v>0</v>
      </c>
      <c r="K15" s="84">
        <v>0</v>
      </c>
      <c r="L15" s="114">
        <f t="shared" si="2"/>
        <v>959164</v>
      </c>
    </row>
    <row r="16" spans="1:12" s="5" customFormat="1" ht="13.5" customHeight="1" x14ac:dyDescent="0.25">
      <c r="A16" s="83" t="s">
        <v>9</v>
      </c>
      <c r="B16" s="80">
        <f t="shared" si="0"/>
        <v>10</v>
      </c>
      <c r="C16" s="84">
        <v>355437</v>
      </c>
      <c r="D16" s="84">
        <v>3996</v>
      </c>
      <c r="E16" s="84">
        <v>213928</v>
      </c>
      <c r="F16" s="84">
        <v>249766</v>
      </c>
      <c r="G16" s="84">
        <v>470943</v>
      </c>
      <c r="H16" s="84">
        <v>0</v>
      </c>
      <c r="I16" s="84">
        <v>0</v>
      </c>
      <c r="J16" s="84">
        <v>0</v>
      </c>
      <c r="K16" s="84">
        <v>18633</v>
      </c>
      <c r="L16" s="114">
        <f t="shared" si="2"/>
        <v>849009</v>
      </c>
    </row>
    <row r="17" spans="1:12" s="5" customFormat="1" ht="13.5" customHeight="1" x14ac:dyDescent="0.25">
      <c r="A17" s="83" t="s">
        <v>10</v>
      </c>
      <c r="B17" s="80">
        <f t="shared" si="0"/>
        <v>11</v>
      </c>
      <c r="C17" s="84">
        <v>331313</v>
      </c>
      <c r="D17" s="84">
        <v>1041</v>
      </c>
      <c r="E17" s="84">
        <v>360647</v>
      </c>
      <c r="F17" s="84">
        <v>241628</v>
      </c>
      <c r="G17" s="84">
        <v>614450</v>
      </c>
      <c r="H17" s="84">
        <v>0</v>
      </c>
      <c r="I17" s="84">
        <v>0</v>
      </c>
      <c r="J17" s="84">
        <v>0</v>
      </c>
      <c r="K17" s="84">
        <v>0</v>
      </c>
      <c r="L17" s="114">
        <f t="shared" si="2"/>
        <v>946804</v>
      </c>
    </row>
    <row r="18" spans="1:12" s="5" customFormat="1" ht="13.5" customHeight="1" x14ac:dyDescent="0.25">
      <c r="A18" s="83" t="s">
        <v>11</v>
      </c>
      <c r="B18" s="80">
        <f t="shared" si="0"/>
        <v>12</v>
      </c>
      <c r="C18" s="84">
        <v>436127</v>
      </c>
      <c r="D18" s="84">
        <v>8352</v>
      </c>
      <c r="E18" s="84">
        <v>340341</v>
      </c>
      <c r="F18" s="84">
        <v>236152</v>
      </c>
      <c r="G18" s="84">
        <v>586674</v>
      </c>
      <c r="H18" s="84">
        <v>0</v>
      </c>
      <c r="I18" s="84">
        <v>0</v>
      </c>
      <c r="J18" s="84">
        <v>0</v>
      </c>
      <c r="K18" s="84">
        <v>0</v>
      </c>
      <c r="L18" s="114">
        <f t="shared" si="2"/>
        <v>1031153</v>
      </c>
    </row>
    <row r="19" spans="1:12" s="5" customFormat="1" ht="13.5" customHeight="1" x14ac:dyDescent="0.25">
      <c r="A19" s="79" t="s">
        <v>100</v>
      </c>
      <c r="B19" s="80">
        <f t="shared" si="0"/>
        <v>13</v>
      </c>
      <c r="C19" s="81">
        <f t="shared" ref="C19:K19" si="3">SUM(C20:C24)</f>
        <v>45839</v>
      </c>
      <c r="D19" s="81">
        <f t="shared" si="3"/>
        <v>116352</v>
      </c>
      <c r="E19" s="112">
        <f t="shared" si="3"/>
        <v>72073</v>
      </c>
      <c r="F19" s="112">
        <f t="shared" si="3"/>
        <v>31522</v>
      </c>
      <c r="G19" s="81">
        <f t="shared" si="3"/>
        <v>107350</v>
      </c>
      <c r="H19" s="81">
        <f t="shared" si="3"/>
        <v>0</v>
      </c>
      <c r="I19" s="81">
        <f t="shared" si="3"/>
        <v>7782296</v>
      </c>
      <c r="J19" s="81">
        <f t="shared" si="3"/>
        <v>919082</v>
      </c>
      <c r="K19" s="81">
        <f t="shared" si="3"/>
        <v>0</v>
      </c>
      <c r="L19" s="113">
        <f t="shared" si="2"/>
        <v>8970919</v>
      </c>
    </row>
    <row r="20" spans="1:12" s="5" customFormat="1" ht="13.5" customHeight="1" x14ac:dyDescent="0.25">
      <c r="A20" s="83" t="s">
        <v>13</v>
      </c>
      <c r="B20" s="80">
        <f t="shared" si="0"/>
        <v>14</v>
      </c>
      <c r="C20" s="84">
        <v>15215</v>
      </c>
      <c r="D20" s="84">
        <v>0</v>
      </c>
      <c r="E20" s="84">
        <v>14892</v>
      </c>
      <c r="F20" s="84">
        <v>1977</v>
      </c>
      <c r="G20" s="84">
        <v>17105</v>
      </c>
      <c r="H20" s="84">
        <v>0</v>
      </c>
      <c r="I20" s="84">
        <v>3329450</v>
      </c>
      <c r="J20" s="84">
        <v>208922</v>
      </c>
      <c r="K20" s="84">
        <v>0</v>
      </c>
      <c r="L20" s="114">
        <f t="shared" si="2"/>
        <v>3570692</v>
      </c>
    </row>
    <row r="21" spans="1:12" s="5" customFormat="1" ht="13.5" customHeight="1" x14ac:dyDescent="0.25">
      <c r="A21" s="83" t="s">
        <v>14</v>
      </c>
      <c r="B21" s="80">
        <f t="shared" si="0"/>
        <v>15</v>
      </c>
      <c r="C21" s="84">
        <v>16481</v>
      </c>
      <c r="D21" s="84">
        <v>116352</v>
      </c>
      <c r="E21" s="84">
        <v>41480</v>
      </c>
      <c r="F21" s="84">
        <v>20601</v>
      </c>
      <c r="G21" s="84">
        <v>62941</v>
      </c>
      <c r="H21" s="84">
        <v>0</v>
      </c>
      <c r="I21" s="84">
        <v>2931722</v>
      </c>
      <c r="J21" s="84">
        <v>24198</v>
      </c>
      <c r="K21" s="84">
        <v>0</v>
      </c>
      <c r="L21" s="114">
        <f t="shared" si="2"/>
        <v>3151694</v>
      </c>
    </row>
    <row r="22" spans="1:12" s="5" customFormat="1" ht="13.5" customHeight="1" x14ac:dyDescent="0.25">
      <c r="A22" s="83" t="s">
        <v>15</v>
      </c>
      <c r="B22" s="80">
        <f t="shared" si="0"/>
        <v>16</v>
      </c>
      <c r="C22" s="84">
        <v>6034</v>
      </c>
      <c r="D22" s="84">
        <v>0</v>
      </c>
      <c r="E22" s="84">
        <v>9508</v>
      </c>
      <c r="F22" s="84">
        <v>8409</v>
      </c>
      <c r="G22" s="84">
        <v>20143</v>
      </c>
      <c r="H22" s="84">
        <v>0</v>
      </c>
      <c r="I22" s="84">
        <v>717435</v>
      </c>
      <c r="J22" s="84">
        <v>511535</v>
      </c>
      <c r="K22" s="84">
        <v>0</v>
      </c>
      <c r="L22" s="114">
        <f t="shared" si="2"/>
        <v>1255147</v>
      </c>
    </row>
    <row r="23" spans="1:12" s="5" customFormat="1" ht="13.5" customHeight="1" x14ac:dyDescent="0.25">
      <c r="A23" s="83" t="s">
        <v>16</v>
      </c>
      <c r="B23" s="80">
        <f t="shared" si="0"/>
        <v>17</v>
      </c>
      <c r="C23" s="84">
        <v>7197</v>
      </c>
      <c r="D23" s="84">
        <v>0</v>
      </c>
      <c r="E23" s="84">
        <v>4233</v>
      </c>
      <c r="F23" s="84">
        <v>303</v>
      </c>
      <c r="G23" s="84">
        <v>4859</v>
      </c>
      <c r="H23" s="84">
        <v>0</v>
      </c>
      <c r="I23" s="84">
        <v>489229</v>
      </c>
      <c r="J23" s="84">
        <v>130102</v>
      </c>
      <c r="K23" s="84">
        <v>0</v>
      </c>
      <c r="L23" s="114">
        <f t="shared" si="2"/>
        <v>631387</v>
      </c>
    </row>
    <row r="24" spans="1:12" s="5" customFormat="1" ht="13.5" customHeight="1" x14ac:dyDescent="0.25">
      <c r="A24" s="83" t="s">
        <v>17</v>
      </c>
      <c r="B24" s="80">
        <f t="shared" si="0"/>
        <v>18</v>
      </c>
      <c r="C24" s="84">
        <v>912</v>
      </c>
      <c r="D24" s="84">
        <v>0</v>
      </c>
      <c r="E24" s="84">
        <v>1960</v>
      </c>
      <c r="F24" s="84">
        <v>232</v>
      </c>
      <c r="G24" s="84">
        <v>2302</v>
      </c>
      <c r="H24" s="84">
        <v>0</v>
      </c>
      <c r="I24" s="84">
        <v>314460</v>
      </c>
      <c r="J24" s="84">
        <v>44325</v>
      </c>
      <c r="K24" s="84">
        <v>0</v>
      </c>
      <c r="L24" s="114">
        <f t="shared" si="2"/>
        <v>361999</v>
      </c>
    </row>
    <row r="25" spans="1:12" s="5" customFormat="1" ht="13.5" customHeight="1" thickBot="1" x14ac:dyDescent="0.3">
      <c r="A25" s="95" t="s">
        <v>101</v>
      </c>
      <c r="B25" s="80">
        <f t="shared" si="0"/>
        <v>19</v>
      </c>
      <c r="C25" s="87">
        <f t="shared" ref="C25:K25" si="4">C7+C19</f>
        <v>4806895</v>
      </c>
      <c r="D25" s="87">
        <f t="shared" si="4"/>
        <v>169686</v>
      </c>
      <c r="E25" s="115">
        <f t="shared" si="4"/>
        <v>3022856</v>
      </c>
      <c r="F25" s="115">
        <f t="shared" si="4"/>
        <v>2521324</v>
      </c>
      <c r="G25" s="87">
        <f t="shared" si="4"/>
        <v>5698128</v>
      </c>
      <c r="H25" s="87">
        <f t="shared" si="4"/>
        <v>0</v>
      </c>
      <c r="I25" s="87">
        <f t="shared" si="4"/>
        <v>7782296</v>
      </c>
      <c r="J25" s="87">
        <f t="shared" si="4"/>
        <v>919082</v>
      </c>
      <c r="K25" s="87">
        <f t="shared" si="4"/>
        <v>18633</v>
      </c>
      <c r="L25" s="116">
        <f t="shared" si="2"/>
        <v>19394720</v>
      </c>
    </row>
    <row r="26" spans="1:12" s="5" customFormat="1" ht="15" customHeight="1" x14ac:dyDescent="0.25"/>
    <row r="27" spans="1:12" s="5" customFormat="1" ht="15" customHeight="1" x14ac:dyDescent="0.25"/>
    <row r="28" spans="1:12" s="5" customFormat="1" ht="15" customHeight="1" x14ac:dyDescent="0.25"/>
    <row r="29" spans="1:12" s="5" customFormat="1" ht="15" customHeight="1" x14ac:dyDescent="0.25">
      <c r="A29" s="67" t="s">
        <v>147</v>
      </c>
      <c r="B29" s="90"/>
      <c r="C29" s="90"/>
      <c r="D29" s="90"/>
      <c r="E29" s="90"/>
      <c r="F29" s="90"/>
      <c r="G29" s="90"/>
    </row>
    <row r="30" spans="1:12" s="5" customFormat="1" ht="15" customHeight="1" thickBot="1" x14ac:dyDescent="0.3">
      <c r="L30" s="71" t="s">
        <v>92</v>
      </c>
    </row>
    <row r="31" spans="1:12" s="99" customFormat="1" ht="23.25" customHeight="1" x14ac:dyDescent="0.2">
      <c r="A31" s="177" t="s">
        <v>93</v>
      </c>
      <c r="B31" s="175" t="s">
        <v>94</v>
      </c>
      <c r="C31" s="175" t="s">
        <v>123</v>
      </c>
      <c r="D31" s="175" t="s">
        <v>124</v>
      </c>
      <c r="E31" s="179" t="s">
        <v>125</v>
      </c>
      <c r="F31" s="180"/>
      <c r="G31" s="181"/>
      <c r="H31" s="175" t="s">
        <v>126</v>
      </c>
      <c r="I31" s="175" t="s">
        <v>127</v>
      </c>
      <c r="J31" s="175" t="s">
        <v>128</v>
      </c>
      <c r="K31" s="175" t="s">
        <v>129</v>
      </c>
      <c r="L31" s="182" t="s">
        <v>101</v>
      </c>
    </row>
    <row r="32" spans="1:12" s="99" customFormat="1" ht="36.75" customHeight="1" x14ac:dyDescent="0.2">
      <c r="A32" s="178" t="s">
        <v>93</v>
      </c>
      <c r="B32" s="176" t="s">
        <v>94</v>
      </c>
      <c r="C32" s="176"/>
      <c r="D32" s="176"/>
      <c r="E32" s="109" t="s">
        <v>130</v>
      </c>
      <c r="F32" s="109" t="s">
        <v>131</v>
      </c>
      <c r="G32" s="110" t="s">
        <v>132</v>
      </c>
      <c r="H32" s="176"/>
      <c r="I32" s="176"/>
      <c r="J32" s="176"/>
      <c r="K32" s="176"/>
      <c r="L32" s="183"/>
    </row>
    <row r="33" spans="1:12" s="100" customFormat="1" ht="16.5" customHeight="1" x14ac:dyDescent="0.2">
      <c r="A33" s="75"/>
      <c r="B33" s="76"/>
      <c r="C33" s="77">
        <v>1</v>
      </c>
      <c r="D33" s="77">
        <v>2</v>
      </c>
      <c r="E33" s="111">
        <v>3</v>
      </c>
      <c r="F33" s="111">
        <v>4</v>
      </c>
      <c r="G33" s="77" t="s">
        <v>116</v>
      </c>
      <c r="H33" s="77">
        <v>6</v>
      </c>
      <c r="I33" s="77">
        <v>7</v>
      </c>
      <c r="J33" s="77">
        <v>8</v>
      </c>
      <c r="K33" s="77">
        <v>9</v>
      </c>
      <c r="L33" s="77">
        <v>10</v>
      </c>
    </row>
    <row r="34" spans="1:12" s="5" customFormat="1" ht="13.5" customHeight="1" x14ac:dyDescent="0.25">
      <c r="A34" s="79" t="s">
        <v>99</v>
      </c>
      <c r="B34" s="80">
        <f t="shared" ref="B34:B52" si="5">ROW()-ROW($A$33)</f>
        <v>1</v>
      </c>
      <c r="C34" s="81">
        <f t="shared" ref="C34:K34" si="6">SUM(C35:C45)</f>
        <v>4204498</v>
      </c>
      <c r="D34" s="81">
        <f t="shared" si="6"/>
        <v>50392</v>
      </c>
      <c r="E34" s="112">
        <f t="shared" si="6"/>
        <v>2142442</v>
      </c>
      <c r="F34" s="112">
        <f t="shared" si="6"/>
        <v>2055876</v>
      </c>
      <c r="G34" s="81">
        <f t="shared" si="6"/>
        <v>4348511</v>
      </c>
      <c r="H34" s="81">
        <f t="shared" si="6"/>
        <v>0</v>
      </c>
      <c r="I34" s="81">
        <f t="shared" si="6"/>
        <v>0</v>
      </c>
      <c r="J34" s="81">
        <f t="shared" si="6"/>
        <v>0</v>
      </c>
      <c r="K34" s="81">
        <f t="shared" si="6"/>
        <v>18633</v>
      </c>
      <c r="L34" s="113">
        <f t="shared" ref="L34:L52" si="7">SUM(C34:D34)+SUM(G34:K34)</f>
        <v>8622034</v>
      </c>
    </row>
    <row r="35" spans="1:12" s="5" customFormat="1" ht="13.5" customHeight="1" x14ac:dyDescent="0.25">
      <c r="A35" s="83" t="s">
        <v>1</v>
      </c>
      <c r="B35" s="80">
        <f t="shared" si="5"/>
        <v>2</v>
      </c>
      <c r="C35" s="84">
        <v>338605</v>
      </c>
      <c r="D35" s="84">
        <v>18143</v>
      </c>
      <c r="E35" s="84">
        <v>80683</v>
      </c>
      <c r="F35" s="84">
        <v>97896</v>
      </c>
      <c r="G35" s="84">
        <v>183612</v>
      </c>
      <c r="H35" s="84">
        <v>0</v>
      </c>
      <c r="I35" s="84">
        <v>0</v>
      </c>
      <c r="J35" s="84">
        <v>0</v>
      </c>
      <c r="K35" s="84">
        <v>0</v>
      </c>
      <c r="L35" s="114">
        <f t="shared" si="7"/>
        <v>540360</v>
      </c>
    </row>
    <row r="36" spans="1:12" s="5" customFormat="1" ht="13.5" customHeight="1" x14ac:dyDescent="0.25">
      <c r="A36" s="83" t="s">
        <v>2</v>
      </c>
      <c r="B36" s="80">
        <f t="shared" si="5"/>
        <v>3</v>
      </c>
      <c r="C36" s="84">
        <v>522057</v>
      </c>
      <c r="D36" s="84">
        <v>1650</v>
      </c>
      <c r="E36" s="84">
        <v>331387</v>
      </c>
      <c r="F36" s="84">
        <v>254317</v>
      </c>
      <c r="G36" s="84">
        <v>645782</v>
      </c>
      <c r="H36" s="84">
        <v>0</v>
      </c>
      <c r="I36" s="84">
        <v>0</v>
      </c>
      <c r="J36" s="84">
        <v>0</v>
      </c>
      <c r="K36" s="84">
        <v>0</v>
      </c>
      <c r="L36" s="114">
        <f t="shared" si="7"/>
        <v>1169489</v>
      </c>
    </row>
    <row r="37" spans="1:12" s="5" customFormat="1" ht="13.5" customHeight="1" x14ac:dyDescent="0.25">
      <c r="A37" s="83" t="s">
        <v>3</v>
      </c>
      <c r="B37" s="80">
        <f t="shared" si="5"/>
        <v>4</v>
      </c>
      <c r="C37" s="84">
        <v>492235</v>
      </c>
      <c r="D37" s="84">
        <v>3381</v>
      </c>
      <c r="E37" s="84">
        <v>253482</v>
      </c>
      <c r="F37" s="84">
        <v>161587</v>
      </c>
      <c r="G37" s="84">
        <v>433299</v>
      </c>
      <c r="H37" s="84">
        <v>0</v>
      </c>
      <c r="I37" s="84">
        <v>0</v>
      </c>
      <c r="J37" s="84">
        <v>0</v>
      </c>
      <c r="K37" s="84">
        <v>0</v>
      </c>
      <c r="L37" s="114">
        <f t="shared" si="7"/>
        <v>928915</v>
      </c>
    </row>
    <row r="38" spans="1:12" s="5" customFormat="1" ht="13.5" customHeight="1" x14ac:dyDescent="0.25">
      <c r="A38" s="83" t="s">
        <v>4</v>
      </c>
      <c r="B38" s="80">
        <f t="shared" si="5"/>
        <v>5</v>
      </c>
      <c r="C38" s="84">
        <v>305406</v>
      </c>
      <c r="D38" s="84">
        <v>1897</v>
      </c>
      <c r="E38" s="84">
        <v>133878</v>
      </c>
      <c r="F38" s="84">
        <v>265479</v>
      </c>
      <c r="G38" s="84">
        <v>417078</v>
      </c>
      <c r="H38" s="84">
        <v>0</v>
      </c>
      <c r="I38" s="84">
        <v>0</v>
      </c>
      <c r="J38" s="84">
        <v>0</v>
      </c>
      <c r="K38" s="84">
        <v>0</v>
      </c>
      <c r="L38" s="114">
        <f t="shared" si="7"/>
        <v>724381</v>
      </c>
    </row>
    <row r="39" spans="1:12" s="5" customFormat="1" ht="13.5" customHeight="1" x14ac:dyDescent="0.25">
      <c r="A39" s="83" t="s">
        <v>5</v>
      </c>
      <c r="B39" s="80">
        <f t="shared" si="5"/>
        <v>6</v>
      </c>
      <c r="C39" s="84">
        <v>305585</v>
      </c>
      <c r="D39" s="84">
        <v>0</v>
      </c>
      <c r="E39" s="84">
        <v>132230</v>
      </c>
      <c r="F39" s="84">
        <v>97056</v>
      </c>
      <c r="G39" s="84">
        <v>234057</v>
      </c>
      <c r="H39" s="84">
        <v>0</v>
      </c>
      <c r="I39" s="84">
        <v>0</v>
      </c>
      <c r="J39" s="84">
        <v>0</v>
      </c>
      <c r="K39" s="84">
        <v>0</v>
      </c>
      <c r="L39" s="114">
        <f t="shared" si="7"/>
        <v>539642</v>
      </c>
    </row>
    <row r="40" spans="1:12" s="5" customFormat="1" ht="13.5" customHeight="1" x14ac:dyDescent="0.25">
      <c r="A40" s="83" t="s">
        <v>6</v>
      </c>
      <c r="B40" s="80">
        <f t="shared" si="5"/>
        <v>7</v>
      </c>
      <c r="C40" s="84">
        <v>448070</v>
      </c>
      <c r="D40" s="84">
        <v>11886</v>
      </c>
      <c r="E40" s="84">
        <v>273048</v>
      </c>
      <c r="F40" s="84">
        <v>209277</v>
      </c>
      <c r="G40" s="84">
        <v>487111</v>
      </c>
      <c r="H40" s="84">
        <v>0</v>
      </c>
      <c r="I40" s="84">
        <v>0</v>
      </c>
      <c r="J40" s="84">
        <v>0</v>
      </c>
      <c r="K40" s="84">
        <v>0</v>
      </c>
      <c r="L40" s="114">
        <f t="shared" si="7"/>
        <v>947067</v>
      </c>
    </row>
    <row r="41" spans="1:12" s="5" customFormat="1" ht="13.5" customHeight="1" x14ac:dyDescent="0.25">
      <c r="A41" s="83" t="s">
        <v>7</v>
      </c>
      <c r="B41" s="80">
        <f t="shared" si="5"/>
        <v>8</v>
      </c>
      <c r="C41" s="84">
        <v>188763</v>
      </c>
      <c r="D41" s="84">
        <v>0</v>
      </c>
      <c r="E41" s="84">
        <v>150527</v>
      </c>
      <c r="F41" s="84">
        <v>83079</v>
      </c>
      <c r="G41" s="84">
        <v>236971</v>
      </c>
      <c r="H41" s="84">
        <v>0</v>
      </c>
      <c r="I41" s="84">
        <v>0</v>
      </c>
      <c r="J41" s="84">
        <v>0</v>
      </c>
      <c r="K41" s="84">
        <v>0</v>
      </c>
      <c r="L41" s="114">
        <f t="shared" si="7"/>
        <v>425734</v>
      </c>
    </row>
    <row r="42" spans="1:12" s="5" customFormat="1" ht="13.5" customHeight="1" x14ac:dyDescent="0.25">
      <c r="A42" s="83" t="s">
        <v>8</v>
      </c>
      <c r="B42" s="80">
        <f t="shared" si="5"/>
        <v>9</v>
      </c>
      <c r="C42" s="84">
        <v>524948</v>
      </c>
      <c r="D42" s="84">
        <v>46</v>
      </c>
      <c r="E42" s="84">
        <v>140204</v>
      </c>
      <c r="F42" s="84">
        <v>230186</v>
      </c>
      <c r="G42" s="84">
        <v>376994</v>
      </c>
      <c r="H42" s="84">
        <v>0</v>
      </c>
      <c r="I42" s="84">
        <v>0</v>
      </c>
      <c r="J42" s="84">
        <v>0</v>
      </c>
      <c r="K42" s="84">
        <v>0</v>
      </c>
      <c r="L42" s="114">
        <f t="shared" si="7"/>
        <v>901988</v>
      </c>
    </row>
    <row r="43" spans="1:12" s="5" customFormat="1" ht="13.5" customHeight="1" x14ac:dyDescent="0.25">
      <c r="A43" s="83" t="s">
        <v>9</v>
      </c>
      <c r="B43" s="80">
        <f t="shared" si="5"/>
        <v>10</v>
      </c>
      <c r="C43" s="84">
        <v>322819</v>
      </c>
      <c r="D43" s="84">
        <v>3996</v>
      </c>
      <c r="E43" s="84">
        <v>178833</v>
      </c>
      <c r="F43" s="84">
        <v>217957</v>
      </c>
      <c r="G43" s="84">
        <v>404039</v>
      </c>
      <c r="H43" s="84">
        <v>0</v>
      </c>
      <c r="I43" s="84">
        <v>0</v>
      </c>
      <c r="J43" s="84">
        <v>0</v>
      </c>
      <c r="K43" s="84">
        <v>18633</v>
      </c>
      <c r="L43" s="114">
        <f t="shared" si="7"/>
        <v>749487</v>
      </c>
    </row>
    <row r="44" spans="1:12" s="5" customFormat="1" ht="13.5" customHeight="1" x14ac:dyDescent="0.25">
      <c r="A44" s="83" t="s">
        <v>10</v>
      </c>
      <c r="B44" s="80">
        <f t="shared" si="5"/>
        <v>11</v>
      </c>
      <c r="C44" s="84">
        <v>326007</v>
      </c>
      <c r="D44" s="84">
        <v>1041</v>
      </c>
      <c r="E44" s="84">
        <v>281678</v>
      </c>
      <c r="F44" s="84">
        <v>223280</v>
      </c>
      <c r="G44" s="84">
        <v>517133</v>
      </c>
      <c r="H44" s="84">
        <v>0</v>
      </c>
      <c r="I44" s="84">
        <v>0</v>
      </c>
      <c r="J44" s="84">
        <v>0</v>
      </c>
      <c r="K44" s="84">
        <v>0</v>
      </c>
      <c r="L44" s="114">
        <f t="shared" si="7"/>
        <v>844181</v>
      </c>
    </row>
    <row r="45" spans="1:12" s="5" customFormat="1" ht="13.5" customHeight="1" x14ac:dyDescent="0.25">
      <c r="A45" s="83" t="s">
        <v>11</v>
      </c>
      <c r="B45" s="80">
        <f t="shared" si="5"/>
        <v>12</v>
      </c>
      <c r="C45" s="84">
        <v>430003</v>
      </c>
      <c r="D45" s="84">
        <v>8352</v>
      </c>
      <c r="E45" s="84">
        <v>186492</v>
      </c>
      <c r="F45" s="84">
        <v>215762</v>
      </c>
      <c r="G45" s="84">
        <v>412435</v>
      </c>
      <c r="H45" s="84">
        <v>0</v>
      </c>
      <c r="I45" s="84">
        <v>0</v>
      </c>
      <c r="J45" s="84">
        <v>0</v>
      </c>
      <c r="K45" s="84">
        <v>0</v>
      </c>
      <c r="L45" s="114">
        <f t="shared" si="7"/>
        <v>850790</v>
      </c>
    </row>
    <row r="46" spans="1:12" s="5" customFormat="1" ht="13.5" customHeight="1" x14ac:dyDescent="0.25">
      <c r="A46" s="79" t="s">
        <v>100</v>
      </c>
      <c r="B46" s="80">
        <f t="shared" si="5"/>
        <v>13</v>
      </c>
      <c r="C46" s="81">
        <f t="shared" ref="C46:K46" si="8">SUM(C47:C51)</f>
        <v>38811</v>
      </c>
      <c r="D46" s="81">
        <f t="shared" si="8"/>
        <v>116352</v>
      </c>
      <c r="E46" s="112">
        <f t="shared" si="8"/>
        <v>61445</v>
      </c>
      <c r="F46" s="112">
        <f t="shared" si="8"/>
        <v>19951</v>
      </c>
      <c r="G46" s="81">
        <f t="shared" si="8"/>
        <v>85151</v>
      </c>
      <c r="H46" s="81">
        <f t="shared" si="8"/>
        <v>0</v>
      </c>
      <c r="I46" s="81">
        <f t="shared" si="8"/>
        <v>7665019</v>
      </c>
      <c r="J46" s="81">
        <f t="shared" si="8"/>
        <v>919082</v>
      </c>
      <c r="K46" s="81">
        <f t="shared" si="8"/>
        <v>0</v>
      </c>
      <c r="L46" s="113">
        <f t="shared" si="7"/>
        <v>8824415</v>
      </c>
    </row>
    <row r="47" spans="1:12" s="5" customFormat="1" ht="13.5" customHeight="1" x14ac:dyDescent="0.25">
      <c r="A47" s="83" t="s">
        <v>13</v>
      </c>
      <c r="B47" s="80">
        <f t="shared" si="5"/>
        <v>14</v>
      </c>
      <c r="C47" s="84">
        <v>13794</v>
      </c>
      <c r="D47" s="84">
        <v>0</v>
      </c>
      <c r="E47" s="84">
        <v>14892</v>
      </c>
      <c r="F47" s="84">
        <v>1977</v>
      </c>
      <c r="G47" s="84">
        <v>17105</v>
      </c>
      <c r="H47" s="84">
        <v>0</v>
      </c>
      <c r="I47" s="84">
        <v>3329450</v>
      </c>
      <c r="J47" s="84">
        <v>208922</v>
      </c>
      <c r="K47" s="84">
        <v>0</v>
      </c>
      <c r="L47" s="114">
        <f t="shared" si="7"/>
        <v>3569271</v>
      </c>
    </row>
    <row r="48" spans="1:12" s="5" customFormat="1" ht="13.5" customHeight="1" x14ac:dyDescent="0.25">
      <c r="A48" s="83" t="s">
        <v>14</v>
      </c>
      <c r="B48" s="80">
        <f t="shared" si="5"/>
        <v>15</v>
      </c>
      <c r="C48" s="84">
        <v>11354</v>
      </c>
      <c r="D48" s="84">
        <v>116352</v>
      </c>
      <c r="E48" s="84">
        <v>32503</v>
      </c>
      <c r="F48" s="84">
        <v>9030</v>
      </c>
      <c r="G48" s="84">
        <v>42393</v>
      </c>
      <c r="H48" s="84">
        <v>0</v>
      </c>
      <c r="I48" s="84">
        <v>2925949</v>
      </c>
      <c r="J48" s="84">
        <v>24198</v>
      </c>
      <c r="K48" s="84">
        <v>0</v>
      </c>
      <c r="L48" s="114">
        <f t="shared" si="7"/>
        <v>3120246</v>
      </c>
    </row>
    <row r="49" spans="1:12" s="5" customFormat="1" ht="13.5" customHeight="1" x14ac:dyDescent="0.25">
      <c r="A49" s="83" t="s">
        <v>15</v>
      </c>
      <c r="B49" s="80">
        <f t="shared" si="5"/>
        <v>16</v>
      </c>
      <c r="C49" s="84">
        <v>5554</v>
      </c>
      <c r="D49" s="84">
        <v>0</v>
      </c>
      <c r="E49" s="84">
        <v>7857</v>
      </c>
      <c r="F49" s="84">
        <v>8409</v>
      </c>
      <c r="G49" s="84">
        <v>18492</v>
      </c>
      <c r="H49" s="84">
        <v>0</v>
      </c>
      <c r="I49" s="84">
        <v>606297</v>
      </c>
      <c r="J49" s="84">
        <v>511535</v>
      </c>
      <c r="K49" s="84">
        <v>0</v>
      </c>
      <c r="L49" s="114">
        <f t="shared" si="7"/>
        <v>1141878</v>
      </c>
    </row>
    <row r="50" spans="1:12" s="5" customFormat="1" ht="13.5" customHeight="1" x14ac:dyDescent="0.25">
      <c r="A50" s="83" t="s">
        <v>16</v>
      </c>
      <c r="B50" s="80">
        <f t="shared" si="5"/>
        <v>17</v>
      </c>
      <c r="C50" s="84">
        <v>7197</v>
      </c>
      <c r="D50" s="84">
        <v>0</v>
      </c>
      <c r="E50" s="84">
        <v>4233</v>
      </c>
      <c r="F50" s="84">
        <v>303</v>
      </c>
      <c r="G50" s="84">
        <v>4859</v>
      </c>
      <c r="H50" s="84">
        <v>0</v>
      </c>
      <c r="I50" s="84">
        <v>488863</v>
      </c>
      <c r="J50" s="84">
        <v>130102</v>
      </c>
      <c r="K50" s="84">
        <v>0</v>
      </c>
      <c r="L50" s="114">
        <f t="shared" si="7"/>
        <v>631021</v>
      </c>
    </row>
    <row r="51" spans="1:12" s="5" customFormat="1" ht="13.5" customHeight="1" x14ac:dyDescent="0.25">
      <c r="A51" s="83" t="s">
        <v>17</v>
      </c>
      <c r="B51" s="80">
        <f t="shared" si="5"/>
        <v>18</v>
      </c>
      <c r="C51" s="84">
        <v>912</v>
      </c>
      <c r="D51" s="84">
        <v>0</v>
      </c>
      <c r="E51" s="84">
        <v>1960</v>
      </c>
      <c r="F51" s="84">
        <v>232</v>
      </c>
      <c r="G51" s="84">
        <v>2302</v>
      </c>
      <c r="H51" s="84">
        <v>0</v>
      </c>
      <c r="I51" s="84">
        <v>314460</v>
      </c>
      <c r="J51" s="84">
        <v>44325</v>
      </c>
      <c r="K51" s="84">
        <v>0</v>
      </c>
      <c r="L51" s="114">
        <f t="shared" si="7"/>
        <v>361999</v>
      </c>
    </row>
    <row r="52" spans="1:12" s="5" customFormat="1" ht="13.5" customHeight="1" thickBot="1" x14ac:dyDescent="0.3">
      <c r="A52" s="95" t="s">
        <v>101</v>
      </c>
      <c r="B52" s="80">
        <f t="shared" si="5"/>
        <v>19</v>
      </c>
      <c r="C52" s="87">
        <f t="shared" ref="C52:K52" si="9">C34+C46</f>
        <v>4243309</v>
      </c>
      <c r="D52" s="87">
        <f t="shared" si="9"/>
        <v>166744</v>
      </c>
      <c r="E52" s="115">
        <f t="shared" si="9"/>
        <v>2203887</v>
      </c>
      <c r="F52" s="115">
        <f t="shared" si="9"/>
        <v>2075827</v>
      </c>
      <c r="G52" s="87">
        <f t="shared" si="9"/>
        <v>4433662</v>
      </c>
      <c r="H52" s="87">
        <f t="shared" si="9"/>
        <v>0</v>
      </c>
      <c r="I52" s="87">
        <f t="shared" si="9"/>
        <v>7665019</v>
      </c>
      <c r="J52" s="87">
        <f t="shared" si="9"/>
        <v>919082</v>
      </c>
      <c r="K52" s="87">
        <f t="shared" si="9"/>
        <v>18633</v>
      </c>
      <c r="L52" s="116">
        <f t="shared" si="7"/>
        <v>17446449</v>
      </c>
    </row>
    <row r="54" spans="1:12" x14ac:dyDescent="0.2">
      <c r="B54" s="97"/>
    </row>
    <row r="55" spans="1:12" x14ac:dyDescent="0.2">
      <c r="B55" s="97"/>
    </row>
    <row r="56" spans="1:12" x14ac:dyDescent="0.2">
      <c r="B56" s="97"/>
    </row>
    <row r="57" spans="1:12" x14ac:dyDescent="0.2">
      <c r="B57" s="97"/>
    </row>
    <row r="58" spans="1:12" x14ac:dyDescent="0.2">
      <c r="B58" s="97"/>
    </row>
  </sheetData>
  <mergeCells count="20">
    <mergeCell ref="I31:I32"/>
    <mergeCell ref="J31:J32"/>
    <mergeCell ref="K31:K32"/>
    <mergeCell ref="L31:L32"/>
    <mergeCell ref="I4:I5"/>
    <mergeCell ref="J4:J5"/>
    <mergeCell ref="K4:K5"/>
    <mergeCell ref="L4:L5"/>
    <mergeCell ref="H31:H32"/>
    <mergeCell ref="A4:A5"/>
    <mergeCell ref="B4:B5"/>
    <mergeCell ref="C4:C5"/>
    <mergeCell ref="D4:D5"/>
    <mergeCell ref="E4:G4"/>
    <mergeCell ref="H4:H5"/>
    <mergeCell ref="A31:A32"/>
    <mergeCell ref="B31:B32"/>
    <mergeCell ref="C31:C32"/>
    <mergeCell ref="D31:D32"/>
    <mergeCell ref="E31:G31"/>
  </mergeCells>
  <printOptions horizontalCentered="1"/>
  <pageMargins left="0" right="0" top="0.78740157480314965" bottom="0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showGridLines="0" zoomScale="85" zoomScaleNormal="85" workbookViewId="0">
      <selection activeCell="A2" sqref="A2"/>
    </sheetView>
  </sheetViews>
  <sheetFormatPr defaultColWidth="9.140625" defaultRowHeight="15" x14ac:dyDescent="0.25"/>
  <cols>
    <col min="1" max="1" width="28.42578125" style="1" customWidth="1"/>
    <col min="2" max="2" width="17.140625" style="1" customWidth="1"/>
    <col min="3" max="11" width="17.140625" style="5" customWidth="1"/>
    <col min="12" max="14" width="17.140625" style="1" customWidth="1"/>
    <col min="15" max="17" width="17.140625" style="5" customWidth="1"/>
    <col min="18" max="20" width="17.140625" style="1" customWidth="1"/>
    <col min="21" max="21" width="9.140625" style="1" customWidth="1"/>
    <col min="22" max="16384" width="9.140625" style="1"/>
  </cols>
  <sheetData>
    <row r="1" spans="1:40" s="97" customFormat="1" ht="14.25" customHeight="1" x14ac:dyDescent="0.2">
      <c r="A1" s="67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S1" s="90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0" s="97" customFormat="1" ht="14.25" customHeight="1" x14ac:dyDescent="0.2">
      <c r="A2" s="67" t="s">
        <v>148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5" customFormat="1" ht="14.25" customHeight="1" thickBot="1" x14ac:dyDescent="0.3">
      <c r="T3" s="117" t="s">
        <v>133</v>
      </c>
    </row>
    <row r="4" spans="1:40" s="5" customFormat="1" ht="48.75" customHeight="1" x14ac:dyDescent="0.25">
      <c r="A4" s="105"/>
      <c r="B4" s="107" t="s">
        <v>1</v>
      </c>
      <c r="C4" s="107" t="s">
        <v>2</v>
      </c>
      <c r="D4" s="107" t="s">
        <v>3</v>
      </c>
      <c r="E4" s="107" t="s">
        <v>4</v>
      </c>
      <c r="F4" s="107" t="s">
        <v>5</v>
      </c>
      <c r="G4" s="107" t="s">
        <v>6</v>
      </c>
      <c r="H4" s="107" t="s">
        <v>7</v>
      </c>
      <c r="I4" s="107" t="s">
        <v>8</v>
      </c>
      <c r="J4" s="107" t="s">
        <v>9</v>
      </c>
      <c r="K4" s="107" t="s">
        <v>10</v>
      </c>
      <c r="L4" s="107" t="s">
        <v>11</v>
      </c>
      <c r="M4" s="106" t="s">
        <v>134</v>
      </c>
      <c r="N4" s="107" t="s">
        <v>13</v>
      </c>
      <c r="O4" s="107" t="s">
        <v>14</v>
      </c>
      <c r="P4" s="107" t="s">
        <v>15</v>
      </c>
      <c r="Q4" s="107" t="s">
        <v>16</v>
      </c>
      <c r="R4" s="107" t="s">
        <v>17</v>
      </c>
      <c r="S4" s="106" t="s">
        <v>135</v>
      </c>
      <c r="T4" s="108" t="s">
        <v>19</v>
      </c>
    </row>
    <row r="5" spans="1:40" s="5" customFormat="1" ht="33" customHeight="1" x14ac:dyDescent="0.25">
      <c r="A5" s="118" t="s">
        <v>136</v>
      </c>
      <c r="B5" s="84">
        <v>1387370</v>
      </c>
      <c r="C5" s="84">
        <v>688617</v>
      </c>
      <c r="D5" s="84">
        <v>375445</v>
      </c>
      <c r="E5" s="84">
        <v>353521</v>
      </c>
      <c r="F5" s="84">
        <v>408551</v>
      </c>
      <c r="G5" s="84">
        <v>552443</v>
      </c>
      <c r="H5" s="84">
        <v>247782</v>
      </c>
      <c r="I5" s="84">
        <v>351275</v>
      </c>
      <c r="J5" s="84">
        <v>525827</v>
      </c>
      <c r="K5" s="84">
        <v>156727</v>
      </c>
      <c r="L5" s="84">
        <v>199387</v>
      </c>
      <c r="M5" s="81">
        <f>SUM(B5:L5)</f>
        <v>5246945</v>
      </c>
      <c r="N5" s="84">
        <v>593719</v>
      </c>
      <c r="O5" s="84">
        <v>625941</v>
      </c>
      <c r="P5" s="84">
        <v>253604</v>
      </c>
      <c r="Q5" s="84">
        <v>217524</v>
      </c>
      <c r="R5" s="84">
        <v>303466</v>
      </c>
      <c r="S5" s="81">
        <f>SUM(N5:R5)</f>
        <v>1994254</v>
      </c>
      <c r="T5" s="82">
        <f>M5+S5</f>
        <v>7241199</v>
      </c>
    </row>
    <row r="6" spans="1:40" s="5" customFormat="1" ht="33" customHeight="1" thickBot="1" x14ac:dyDescent="0.3">
      <c r="A6" s="119" t="s">
        <v>137</v>
      </c>
      <c r="B6" s="120">
        <v>109534</v>
      </c>
      <c r="C6" s="120">
        <v>222243</v>
      </c>
      <c r="D6" s="120">
        <v>166345</v>
      </c>
      <c r="E6" s="120">
        <v>156136</v>
      </c>
      <c r="F6" s="120">
        <v>88457</v>
      </c>
      <c r="G6" s="120">
        <v>197653</v>
      </c>
      <c r="H6" s="120">
        <v>64535</v>
      </c>
      <c r="I6" s="120">
        <v>204014</v>
      </c>
      <c r="J6" s="120">
        <v>120914</v>
      </c>
      <c r="K6" s="120">
        <v>113469</v>
      </c>
      <c r="L6" s="120">
        <v>127195</v>
      </c>
      <c r="M6" s="87">
        <f>SUM(B6:L6)</f>
        <v>1570495</v>
      </c>
      <c r="N6" s="120">
        <v>198891</v>
      </c>
      <c r="O6" s="120">
        <v>154896</v>
      </c>
      <c r="P6" s="120">
        <v>70946</v>
      </c>
      <c r="Q6" s="120">
        <v>68361</v>
      </c>
      <c r="R6" s="120">
        <v>46711</v>
      </c>
      <c r="S6" s="87">
        <f>SUM(N6:R6)</f>
        <v>539805</v>
      </c>
      <c r="T6" s="88">
        <f>M6+S6</f>
        <v>2110300</v>
      </c>
    </row>
  </sheetData>
  <printOptions horizontalCentered="1" verticalCentered="1"/>
  <pageMargins left="0" right="0" top="0.78740157480314965" bottom="0" header="0" footer="0"/>
  <pageSetup paperSize="9" orientation="landscape"/>
  <headerFooter>
    <oddHeader>&amp;L&amp;G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72"/>
  <sheetViews>
    <sheetView topLeftCell="A163" workbookViewId="0">
      <selection activeCell="J10" sqref="J10"/>
    </sheetView>
  </sheetViews>
  <sheetFormatPr defaultRowHeight="12.75" x14ac:dyDescent="0.2"/>
  <cols>
    <col min="1" max="1" width="42" style="142" customWidth="1"/>
    <col min="2" max="2" width="7.7109375" style="139" bestFit="1" customWidth="1"/>
    <col min="3" max="3" width="10.85546875" style="143" customWidth="1"/>
    <col min="4" max="4" width="12.42578125" style="143" bestFit="1" customWidth="1"/>
    <col min="5" max="5" width="13" style="143" customWidth="1"/>
    <col min="6" max="6" width="10.85546875" style="143" customWidth="1"/>
    <col min="7" max="7" width="13.5703125" style="143" bestFit="1" customWidth="1"/>
    <col min="8" max="8" width="10.85546875" style="143" customWidth="1"/>
    <col min="9" max="9" width="12.5703125" style="143" customWidth="1"/>
    <col min="10" max="10" width="60.7109375" style="139" customWidth="1"/>
    <col min="11" max="252" width="9.140625" style="139"/>
    <col min="253" max="253" width="28.5703125" style="139" customWidth="1"/>
    <col min="254" max="254" width="7" style="139" customWidth="1"/>
    <col min="255" max="255" width="22.5703125" style="139" customWidth="1"/>
    <col min="256" max="256" width="23" style="139" customWidth="1"/>
    <col min="257" max="257" width="28.5703125" style="139" customWidth="1"/>
    <col min="258" max="258" width="23.28515625" style="139" customWidth="1"/>
    <col min="259" max="259" width="28.5703125" style="139" customWidth="1"/>
    <col min="260" max="260" width="23.28515625" style="139" customWidth="1"/>
    <col min="261" max="261" width="28.5703125" style="139" customWidth="1"/>
    <col min="262" max="508" width="9.140625" style="139"/>
    <col min="509" max="509" width="28.5703125" style="139" customWidth="1"/>
    <col min="510" max="510" width="7" style="139" customWidth="1"/>
    <col min="511" max="511" width="22.5703125" style="139" customWidth="1"/>
    <col min="512" max="512" width="23" style="139" customWidth="1"/>
    <col min="513" max="513" width="28.5703125" style="139" customWidth="1"/>
    <col min="514" max="514" width="23.28515625" style="139" customWidth="1"/>
    <col min="515" max="515" width="28.5703125" style="139" customWidth="1"/>
    <col min="516" max="516" width="23.28515625" style="139" customWidth="1"/>
    <col min="517" max="517" width="28.5703125" style="139" customWidth="1"/>
    <col min="518" max="764" width="9.140625" style="139"/>
    <col min="765" max="765" width="28.5703125" style="139" customWidth="1"/>
    <col min="766" max="766" width="7" style="139" customWidth="1"/>
    <col min="767" max="767" width="22.5703125" style="139" customWidth="1"/>
    <col min="768" max="768" width="23" style="139" customWidth="1"/>
    <col min="769" max="769" width="28.5703125" style="139" customWidth="1"/>
    <col min="770" max="770" width="23.28515625" style="139" customWidth="1"/>
    <col min="771" max="771" width="28.5703125" style="139" customWidth="1"/>
    <col min="772" max="772" width="23.28515625" style="139" customWidth="1"/>
    <col min="773" max="773" width="28.5703125" style="139" customWidth="1"/>
    <col min="774" max="1020" width="9.140625" style="139"/>
    <col min="1021" max="1021" width="28.5703125" style="139" customWidth="1"/>
    <col min="1022" max="1022" width="7" style="139" customWidth="1"/>
    <col min="1023" max="1023" width="22.5703125" style="139" customWidth="1"/>
    <col min="1024" max="1024" width="23" style="139" customWidth="1"/>
    <col min="1025" max="1025" width="28.5703125" style="139" customWidth="1"/>
    <col min="1026" max="1026" width="23.28515625" style="139" customWidth="1"/>
    <col min="1027" max="1027" width="28.5703125" style="139" customWidth="1"/>
    <col min="1028" max="1028" width="23.28515625" style="139" customWidth="1"/>
    <col min="1029" max="1029" width="28.5703125" style="139" customWidth="1"/>
    <col min="1030" max="1276" width="9.140625" style="139"/>
    <col min="1277" max="1277" width="28.5703125" style="139" customWidth="1"/>
    <col min="1278" max="1278" width="7" style="139" customWidth="1"/>
    <col min="1279" max="1279" width="22.5703125" style="139" customWidth="1"/>
    <col min="1280" max="1280" width="23" style="139" customWidth="1"/>
    <col min="1281" max="1281" width="28.5703125" style="139" customWidth="1"/>
    <col min="1282" max="1282" width="23.28515625" style="139" customWidth="1"/>
    <col min="1283" max="1283" width="28.5703125" style="139" customWidth="1"/>
    <col min="1284" max="1284" width="23.28515625" style="139" customWidth="1"/>
    <col min="1285" max="1285" width="28.5703125" style="139" customWidth="1"/>
    <col min="1286" max="1532" width="9.140625" style="139"/>
    <col min="1533" max="1533" width="28.5703125" style="139" customWidth="1"/>
    <col min="1534" max="1534" width="7" style="139" customWidth="1"/>
    <col min="1535" max="1535" width="22.5703125" style="139" customWidth="1"/>
    <col min="1536" max="1536" width="23" style="139" customWidth="1"/>
    <col min="1537" max="1537" width="28.5703125" style="139" customWidth="1"/>
    <col min="1538" max="1538" width="23.28515625" style="139" customWidth="1"/>
    <col min="1539" max="1539" width="28.5703125" style="139" customWidth="1"/>
    <col min="1540" max="1540" width="23.28515625" style="139" customWidth="1"/>
    <col min="1541" max="1541" width="28.5703125" style="139" customWidth="1"/>
    <col min="1542" max="1788" width="9.140625" style="139"/>
    <col min="1789" max="1789" width="28.5703125" style="139" customWidth="1"/>
    <col min="1790" max="1790" width="7" style="139" customWidth="1"/>
    <col min="1791" max="1791" width="22.5703125" style="139" customWidth="1"/>
    <col min="1792" max="1792" width="23" style="139" customWidth="1"/>
    <col min="1793" max="1793" width="28.5703125" style="139" customWidth="1"/>
    <col min="1794" max="1794" width="23.28515625" style="139" customWidth="1"/>
    <col min="1795" max="1795" width="28.5703125" style="139" customWidth="1"/>
    <col min="1796" max="1796" width="23.28515625" style="139" customWidth="1"/>
    <col min="1797" max="1797" width="28.5703125" style="139" customWidth="1"/>
    <col min="1798" max="2044" width="9.140625" style="139"/>
    <col min="2045" max="2045" width="28.5703125" style="139" customWidth="1"/>
    <col min="2046" max="2046" width="7" style="139" customWidth="1"/>
    <col min="2047" max="2047" width="22.5703125" style="139" customWidth="1"/>
    <col min="2048" max="2048" width="23" style="139" customWidth="1"/>
    <col min="2049" max="2049" width="28.5703125" style="139" customWidth="1"/>
    <col min="2050" max="2050" width="23.28515625" style="139" customWidth="1"/>
    <col min="2051" max="2051" width="28.5703125" style="139" customWidth="1"/>
    <col min="2052" max="2052" width="23.28515625" style="139" customWidth="1"/>
    <col min="2053" max="2053" width="28.5703125" style="139" customWidth="1"/>
    <col min="2054" max="2300" width="9.140625" style="139"/>
    <col min="2301" max="2301" width="28.5703125" style="139" customWidth="1"/>
    <col min="2302" max="2302" width="7" style="139" customWidth="1"/>
    <col min="2303" max="2303" width="22.5703125" style="139" customWidth="1"/>
    <col min="2304" max="2304" width="23" style="139" customWidth="1"/>
    <col min="2305" max="2305" width="28.5703125" style="139" customWidth="1"/>
    <col min="2306" max="2306" width="23.28515625" style="139" customWidth="1"/>
    <col min="2307" max="2307" width="28.5703125" style="139" customWidth="1"/>
    <col min="2308" max="2308" width="23.28515625" style="139" customWidth="1"/>
    <col min="2309" max="2309" width="28.5703125" style="139" customWidth="1"/>
    <col min="2310" max="2556" width="9.140625" style="139"/>
    <col min="2557" max="2557" width="28.5703125" style="139" customWidth="1"/>
    <col min="2558" max="2558" width="7" style="139" customWidth="1"/>
    <col min="2559" max="2559" width="22.5703125" style="139" customWidth="1"/>
    <col min="2560" max="2560" width="23" style="139" customWidth="1"/>
    <col min="2561" max="2561" width="28.5703125" style="139" customWidth="1"/>
    <col min="2562" max="2562" width="23.28515625" style="139" customWidth="1"/>
    <col min="2563" max="2563" width="28.5703125" style="139" customWidth="1"/>
    <col min="2564" max="2564" width="23.28515625" style="139" customWidth="1"/>
    <col min="2565" max="2565" width="28.5703125" style="139" customWidth="1"/>
    <col min="2566" max="2812" width="9.140625" style="139"/>
    <col min="2813" max="2813" width="28.5703125" style="139" customWidth="1"/>
    <col min="2814" max="2814" width="7" style="139" customWidth="1"/>
    <col min="2815" max="2815" width="22.5703125" style="139" customWidth="1"/>
    <col min="2816" max="2816" width="23" style="139" customWidth="1"/>
    <col min="2817" max="2817" width="28.5703125" style="139" customWidth="1"/>
    <col min="2818" max="2818" width="23.28515625" style="139" customWidth="1"/>
    <col min="2819" max="2819" width="28.5703125" style="139" customWidth="1"/>
    <col min="2820" max="2820" width="23.28515625" style="139" customWidth="1"/>
    <col min="2821" max="2821" width="28.5703125" style="139" customWidth="1"/>
    <col min="2822" max="3068" width="9.140625" style="139"/>
    <col min="3069" max="3069" width="28.5703125" style="139" customWidth="1"/>
    <col min="3070" max="3070" width="7" style="139" customWidth="1"/>
    <col min="3071" max="3071" width="22.5703125" style="139" customWidth="1"/>
    <col min="3072" max="3072" width="23" style="139" customWidth="1"/>
    <col min="3073" max="3073" width="28.5703125" style="139" customWidth="1"/>
    <col min="3074" max="3074" width="23.28515625" style="139" customWidth="1"/>
    <col min="3075" max="3075" width="28.5703125" style="139" customWidth="1"/>
    <col min="3076" max="3076" width="23.28515625" style="139" customWidth="1"/>
    <col min="3077" max="3077" width="28.5703125" style="139" customWidth="1"/>
    <col min="3078" max="3324" width="9.140625" style="139"/>
    <col min="3325" max="3325" width="28.5703125" style="139" customWidth="1"/>
    <col min="3326" max="3326" width="7" style="139" customWidth="1"/>
    <col min="3327" max="3327" width="22.5703125" style="139" customWidth="1"/>
    <col min="3328" max="3328" width="23" style="139" customWidth="1"/>
    <col min="3329" max="3329" width="28.5703125" style="139" customWidth="1"/>
    <col min="3330" max="3330" width="23.28515625" style="139" customWidth="1"/>
    <col min="3331" max="3331" width="28.5703125" style="139" customWidth="1"/>
    <col min="3332" max="3332" width="23.28515625" style="139" customWidth="1"/>
    <col min="3333" max="3333" width="28.5703125" style="139" customWidth="1"/>
    <col min="3334" max="3580" width="9.140625" style="139"/>
    <col min="3581" max="3581" width="28.5703125" style="139" customWidth="1"/>
    <col min="3582" max="3582" width="7" style="139" customWidth="1"/>
    <col min="3583" max="3583" width="22.5703125" style="139" customWidth="1"/>
    <col min="3584" max="3584" width="23" style="139" customWidth="1"/>
    <col min="3585" max="3585" width="28.5703125" style="139" customWidth="1"/>
    <col min="3586" max="3586" width="23.28515625" style="139" customWidth="1"/>
    <col min="3587" max="3587" width="28.5703125" style="139" customWidth="1"/>
    <col min="3588" max="3588" width="23.28515625" style="139" customWidth="1"/>
    <col min="3589" max="3589" width="28.5703125" style="139" customWidth="1"/>
    <col min="3590" max="3836" width="9.140625" style="139"/>
    <col min="3837" max="3837" width="28.5703125" style="139" customWidth="1"/>
    <col min="3838" max="3838" width="7" style="139" customWidth="1"/>
    <col min="3839" max="3839" width="22.5703125" style="139" customWidth="1"/>
    <col min="3840" max="3840" width="23" style="139" customWidth="1"/>
    <col min="3841" max="3841" width="28.5703125" style="139" customWidth="1"/>
    <col min="3842" max="3842" width="23.28515625" style="139" customWidth="1"/>
    <col min="3843" max="3843" width="28.5703125" style="139" customWidth="1"/>
    <col min="3844" max="3844" width="23.28515625" style="139" customWidth="1"/>
    <col min="3845" max="3845" width="28.5703125" style="139" customWidth="1"/>
    <col min="3846" max="4092" width="9.140625" style="139"/>
    <col min="4093" max="4093" width="28.5703125" style="139" customWidth="1"/>
    <col min="4094" max="4094" width="7" style="139" customWidth="1"/>
    <col min="4095" max="4095" width="22.5703125" style="139" customWidth="1"/>
    <col min="4096" max="4096" width="23" style="139" customWidth="1"/>
    <col min="4097" max="4097" width="28.5703125" style="139" customWidth="1"/>
    <col min="4098" max="4098" width="23.28515625" style="139" customWidth="1"/>
    <col min="4099" max="4099" width="28.5703125" style="139" customWidth="1"/>
    <col min="4100" max="4100" width="23.28515625" style="139" customWidth="1"/>
    <col min="4101" max="4101" width="28.5703125" style="139" customWidth="1"/>
    <col min="4102" max="4348" width="9.140625" style="139"/>
    <col min="4349" max="4349" width="28.5703125" style="139" customWidth="1"/>
    <col min="4350" max="4350" width="7" style="139" customWidth="1"/>
    <col min="4351" max="4351" width="22.5703125" style="139" customWidth="1"/>
    <col min="4352" max="4352" width="23" style="139" customWidth="1"/>
    <col min="4353" max="4353" width="28.5703125" style="139" customWidth="1"/>
    <col min="4354" max="4354" width="23.28515625" style="139" customWidth="1"/>
    <col min="4355" max="4355" width="28.5703125" style="139" customWidth="1"/>
    <col min="4356" max="4356" width="23.28515625" style="139" customWidth="1"/>
    <col min="4357" max="4357" width="28.5703125" style="139" customWidth="1"/>
    <col min="4358" max="4604" width="9.140625" style="139"/>
    <col min="4605" max="4605" width="28.5703125" style="139" customWidth="1"/>
    <col min="4606" max="4606" width="7" style="139" customWidth="1"/>
    <col min="4607" max="4607" width="22.5703125" style="139" customWidth="1"/>
    <col min="4608" max="4608" width="23" style="139" customWidth="1"/>
    <col min="4609" max="4609" width="28.5703125" style="139" customWidth="1"/>
    <col min="4610" max="4610" width="23.28515625" style="139" customWidth="1"/>
    <col min="4611" max="4611" width="28.5703125" style="139" customWidth="1"/>
    <col min="4612" max="4612" width="23.28515625" style="139" customWidth="1"/>
    <col min="4613" max="4613" width="28.5703125" style="139" customWidth="1"/>
    <col min="4614" max="4860" width="9.140625" style="139"/>
    <col min="4861" max="4861" width="28.5703125" style="139" customWidth="1"/>
    <col min="4862" max="4862" width="7" style="139" customWidth="1"/>
    <col min="4863" max="4863" width="22.5703125" style="139" customWidth="1"/>
    <col min="4864" max="4864" width="23" style="139" customWidth="1"/>
    <col min="4865" max="4865" width="28.5703125" style="139" customWidth="1"/>
    <col min="4866" max="4866" width="23.28515625" style="139" customWidth="1"/>
    <col min="4867" max="4867" width="28.5703125" style="139" customWidth="1"/>
    <col min="4868" max="4868" width="23.28515625" style="139" customWidth="1"/>
    <col min="4869" max="4869" width="28.5703125" style="139" customWidth="1"/>
    <col min="4870" max="5116" width="9.140625" style="139"/>
    <col min="5117" max="5117" width="28.5703125" style="139" customWidth="1"/>
    <col min="5118" max="5118" width="7" style="139" customWidth="1"/>
    <col min="5119" max="5119" width="22.5703125" style="139" customWidth="1"/>
    <col min="5120" max="5120" width="23" style="139" customWidth="1"/>
    <col min="5121" max="5121" width="28.5703125" style="139" customWidth="1"/>
    <col min="5122" max="5122" width="23.28515625" style="139" customWidth="1"/>
    <col min="5123" max="5123" width="28.5703125" style="139" customWidth="1"/>
    <col min="5124" max="5124" width="23.28515625" style="139" customWidth="1"/>
    <col min="5125" max="5125" width="28.5703125" style="139" customWidth="1"/>
    <col min="5126" max="5372" width="9.140625" style="139"/>
    <col min="5373" max="5373" width="28.5703125" style="139" customWidth="1"/>
    <col min="5374" max="5374" width="7" style="139" customWidth="1"/>
    <col min="5375" max="5375" width="22.5703125" style="139" customWidth="1"/>
    <col min="5376" max="5376" width="23" style="139" customWidth="1"/>
    <col min="5377" max="5377" width="28.5703125" style="139" customWidth="1"/>
    <col min="5378" max="5378" width="23.28515625" style="139" customWidth="1"/>
    <col min="5379" max="5379" width="28.5703125" style="139" customWidth="1"/>
    <col min="5380" max="5380" width="23.28515625" style="139" customWidth="1"/>
    <col min="5381" max="5381" width="28.5703125" style="139" customWidth="1"/>
    <col min="5382" max="5628" width="9.140625" style="139"/>
    <col min="5629" max="5629" width="28.5703125" style="139" customWidth="1"/>
    <col min="5630" max="5630" width="7" style="139" customWidth="1"/>
    <col min="5631" max="5631" width="22.5703125" style="139" customWidth="1"/>
    <col min="5632" max="5632" width="23" style="139" customWidth="1"/>
    <col min="5633" max="5633" width="28.5703125" style="139" customWidth="1"/>
    <col min="5634" max="5634" width="23.28515625" style="139" customWidth="1"/>
    <col min="5635" max="5635" width="28.5703125" style="139" customWidth="1"/>
    <col min="5636" max="5636" width="23.28515625" style="139" customWidth="1"/>
    <col min="5637" max="5637" width="28.5703125" style="139" customWidth="1"/>
    <col min="5638" max="5884" width="9.140625" style="139"/>
    <col min="5885" max="5885" width="28.5703125" style="139" customWidth="1"/>
    <col min="5886" max="5886" width="7" style="139" customWidth="1"/>
    <col min="5887" max="5887" width="22.5703125" style="139" customWidth="1"/>
    <col min="5888" max="5888" width="23" style="139" customWidth="1"/>
    <col min="5889" max="5889" width="28.5703125" style="139" customWidth="1"/>
    <col min="5890" max="5890" width="23.28515625" style="139" customWidth="1"/>
    <col min="5891" max="5891" width="28.5703125" style="139" customWidth="1"/>
    <col min="5892" max="5892" width="23.28515625" style="139" customWidth="1"/>
    <col min="5893" max="5893" width="28.5703125" style="139" customWidth="1"/>
    <col min="5894" max="6140" width="9.140625" style="139"/>
    <col min="6141" max="6141" width="28.5703125" style="139" customWidth="1"/>
    <col min="6142" max="6142" width="7" style="139" customWidth="1"/>
    <col min="6143" max="6143" width="22.5703125" style="139" customWidth="1"/>
    <col min="6144" max="6144" width="23" style="139" customWidth="1"/>
    <col min="6145" max="6145" width="28.5703125" style="139" customWidth="1"/>
    <col min="6146" max="6146" width="23.28515625" style="139" customWidth="1"/>
    <col min="6147" max="6147" width="28.5703125" style="139" customWidth="1"/>
    <col min="6148" max="6148" width="23.28515625" style="139" customWidth="1"/>
    <col min="6149" max="6149" width="28.5703125" style="139" customWidth="1"/>
    <col min="6150" max="6396" width="9.140625" style="139"/>
    <col min="6397" max="6397" width="28.5703125" style="139" customWidth="1"/>
    <col min="6398" max="6398" width="7" style="139" customWidth="1"/>
    <col min="6399" max="6399" width="22.5703125" style="139" customWidth="1"/>
    <col min="6400" max="6400" width="23" style="139" customWidth="1"/>
    <col min="6401" max="6401" width="28.5703125" style="139" customWidth="1"/>
    <col min="6402" max="6402" width="23.28515625" style="139" customWidth="1"/>
    <col min="6403" max="6403" width="28.5703125" style="139" customWidth="1"/>
    <col min="6404" max="6404" width="23.28515625" style="139" customWidth="1"/>
    <col min="6405" max="6405" width="28.5703125" style="139" customWidth="1"/>
    <col min="6406" max="6652" width="9.140625" style="139"/>
    <col min="6653" max="6653" width="28.5703125" style="139" customWidth="1"/>
    <col min="6654" max="6654" width="7" style="139" customWidth="1"/>
    <col min="6655" max="6655" width="22.5703125" style="139" customWidth="1"/>
    <col min="6656" max="6656" width="23" style="139" customWidth="1"/>
    <col min="6657" max="6657" width="28.5703125" style="139" customWidth="1"/>
    <col min="6658" max="6658" width="23.28515625" style="139" customWidth="1"/>
    <col min="6659" max="6659" width="28.5703125" style="139" customWidth="1"/>
    <col min="6660" max="6660" width="23.28515625" style="139" customWidth="1"/>
    <col min="6661" max="6661" width="28.5703125" style="139" customWidth="1"/>
    <col min="6662" max="6908" width="9.140625" style="139"/>
    <col min="6909" max="6909" width="28.5703125" style="139" customWidth="1"/>
    <col min="6910" max="6910" width="7" style="139" customWidth="1"/>
    <col min="6911" max="6911" width="22.5703125" style="139" customWidth="1"/>
    <col min="6912" max="6912" width="23" style="139" customWidth="1"/>
    <col min="6913" max="6913" width="28.5703125" style="139" customWidth="1"/>
    <col min="6914" max="6914" width="23.28515625" style="139" customWidth="1"/>
    <col min="6915" max="6915" width="28.5703125" style="139" customWidth="1"/>
    <col min="6916" max="6916" width="23.28515625" style="139" customWidth="1"/>
    <col min="6917" max="6917" width="28.5703125" style="139" customWidth="1"/>
    <col min="6918" max="7164" width="9.140625" style="139"/>
    <col min="7165" max="7165" width="28.5703125" style="139" customWidth="1"/>
    <col min="7166" max="7166" width="7" style="139" customWidth="1"/>
    <col min="7167" max="7167" width="22.5703125" style="139" customWidth="1"/>
    <col min="7168" max="7168" width="23" style="139" customWidth="1"/>
    <col min="7169" max="7169" width="28.5703125" style="139" customWidth="1"/>
    <col min="7170" max="7170" width="23.28515625" style="139" customWidth="1"/>
    <col min="7171" max="7171" width="28.5703125" style="139" customWidth="1"/>
    <col min="7172" max="7172" width="23.28515625" style="139" customWidth="1"/>
    <col min="7173" max="7173" width="28.5703125" style="139" customWidth="1"/>
    <col min="7174" max="7420" width="9.140625" style="139"/>
    <col min="7421" max="7421" width="28.5703125" style="139" customWidth="1"/>
    <col min="7422" max="7422" width="7" style="139" customWidth="1"/>
    <col min="7423" max="7423" width="22.5703125" style="139" customWidth="1"/>
    <col min="7424" max="7424" width="23" style="139" customWidth="1"/>
    <col min="7425" max="7425" width="28.5703125" style="139" customWidth="1"/>
    <col min="7426" max="7426" width="23.28515625" style="139" customWidth="1"/>
    <col min="7427" max="7427" width="28.5703125" style="139" customWidth="1"/>
    <col min="7428" max="7428" width="23.28515625" style="139" customWidth="1"/>
    <col min="7429" max="7429" width="28.5703125" style="139" customWidth="1"/>
    <col min="7430" max="7676" width="9.140625" style="139"/>
    <col min="7677" max="7677" width="28.5703125" style="139" customWidth="1"/>
    <col min="7678" max="7678" width="7" style="139" customWidth="1"/>
    <col min="7679" max="7679" width="22.5703125" style="139" customWidth="1"/>
    <col min="7680" max="7680" width="23" style="139" customWidth="1"/>
    <col min="7681" max="7681" width="28.5703125" style="139" customWidth="1"/>
    <col min="7682" max="7682" width="23.28515625" style="139" customWidth="1"/>
    <col min="7683" max="7683" width="28.5703125" style="139" customWidth="1"/>
    <col min="7684" max="7684" width="23.28515625" style="139" customWidth="1"/>
    <col min="7685" max="7685" width="28.5703125" style="139" customWidth="1"/>
    <col min="7686" max="7932" width="9.140625" style="139"/>
    <col min="7933" max="7933" width="28.5703125" style="139" customWidth="1"/>
    <col min="7934" max="7934" width="7" style="139" customWidth="1"/>
    <col min="7935" max="7935" width="22.5703125" style="139" customWidth="1"/>
    <col min="7936" max="7936" width="23" style="139" customWidth="1"/>
    <col min="7937" max="7937" width="28.5703125" style="139" customWidth="1"/>
    <col min="7938" max="7938" width="23.28515625" style="139" customWidth="1"/>
    <col min="7939" max="7939" width="28.5703125" style="139" customWidth="1"/>
    <col min="7940" max="7940" width="23.28515625" style="139" customWidth="1"/>
    <col min="7941" max="7941" width="28.5703125" style="139" customWidth="1"/>
    <col min="7942" max="8188" width="9.140625" style="139"/>
    <col min="8189" max="8189" width="28.5703125" style="139" customWidth="1"/>
    <col min="8190" max="8190" width="7" style="139" customWidth="1"/>
    <col min="8191" max="8191" width="22.5703125" style="139" customWidth="1"/>
    <col min="8192" max="8192" width="23" style="139" customWidth="1"/>
    <col min="8193" max="8193" width="28.5703125" style="139" customWidth="1"/>
    <col min="8194" max="8194" width="23.28515625" style="139" customWidth="1"/>
    <col min="8195" max="8195" width="28.5703125" style="139" customWidth="1"/>
    <col min="8196" max="8196" width="23.28515625" style="139" customWidth="1"/>
    <col min="8197" max="8197" width="28.5703125" style="139" customWidth="1"/>
    <col min="8198" max="8444" width="9.140625" style="139"/>
    <col min="8445" max="8445" width="28.5703125" style="139" customWidth="1"/>
    <col min="8446" max="8446" width="7" style="139" customWidth="1"/>
    <col min="8447" max="8447" width="22.5703125" style="139" customWidth="1"/>
    <col min="8448" max="8448" width="23" style="139" customWidth="1"/>
    <col min="8449" max="8449" width="28.5703125" style="139" customWidth="1"/>
    <col min="8450" max="8450" width="23.28515625" style="139" customWidth="1"/>
    <col min="8451" max="8451" width="28.5703125" style="139" customWidth="1"/>
    <col min="8452" max="8452" width="23.28515625" style="139" customWidth="1"/>
    <col min="8453" max="8453" width="28.5703125" style="139" customWidth="1"/>
    <col min="8454" max="8700" width="9.140625" style="139"/>
    <col min="8701" max="8701" width="28.5703125" style="139" customWidth="1"/>
    <col min="8702" max="8702" width="7" style="139" customWidth="1"/>
    <col min="8703" max="8703" width="22.5703125" style="139" customWidth="1"/>
    <col min="8704" max="8704" width="23" style="139" customWidth="1"/>
    <col min="8705" max="8705" width="28.5703125" style="139" customWidth="1"/>
    <col min="8706" max="8706" width="23.28515625" style="139" customWidth="1"/>
    <col min="8707" max="8707" width="28.5703125" style="139" customWidth="1"/>
    <col min="8708" max="8708" width="23.28515625" style="139" customWidth="1"/>
    <col min="8709" max="8709" width="28.5703125" style="139" customWidth="1"/>
    <col min="8710" max="8956" width="9.140625" style="139"/>
    <col min="8957" max="8957" width="28.5703125" style="139" customWidth="1"/>
    <col min="8958" max="8958" width="7" style="139" customWidth="1"/>
    <col min="8959" max="8959" width="22.5703125" style="139" customWidth="1"/>
    <col min="8960" max="8960" width="23" style="139" customWidth="1"/>
    <col min="8961" max="8961" width="28.5703125" style="139" customWidth="1"/>
    <col min="8962" max="8962" width="23.28515625" style="139" customWidth="1"/>
    <col min="8963" max="8963" width="28.5703125" style="139" customWidth="1"/>
    <col min="8964" max="8964" width="23.28515625" style="139" customWidth="1"/>
    <col min="8965" max="8965" width="28.5703125" style="139" customWidth="1"/>
    <col min="8966" max="9212" width="9.140625" style="139"/>
    <col min="9213" max="9213" width="28.5703125" style="139" customWidth="1"/>
    <col min="9214" max="9214" width="7" style="139" customWidth="1"/>
    <col min="9215" max="9215" width="22.5703125" style="139" customWidth="1"/>
    <col min="9216" max="9216" width="23" style="139" customWidth="1"/>
    <col min="9217" max="9217" width="28.5703125" style="139" customWidth="1"/>
    <col min="9218" max="9218" width="23.28515625" style="139" customWidth="1"/>
    <col min="9219" max="9219" width="28.5703125" style="139" customWidth="1"/>
    <col min="9220" max="9220" width="23.28515625" style="139" customWidth="1"/>
    <col min="9221" max="9221" width="28.5703125" style="139" customWidth="1"/>
    <col min="9222" max="9468" width="9.140625" style="139"/>
    <col min="9469" max="9469" width="28.5703125" style="139" customWidth="1"/>
    <col min="9470" max="9470" width="7" style="139" customWidth="1"/>
    <col min="9471" max="9471" width="22.5703125" style="139" customWidth="1"/>
    <col min="9472" max="9472" width="23" style="139" customWidth="1"/>
    <col min="9473" max="9473" width="28.5703125" style="139" customWidth="1"/>
    <col min="9474" max="9474" width="23.28515625" style="139" customWidth="1"/>
    <col min="9475" max="9475" width="28.5703125" style="139" customWidth="1"/>
    <col min="9476" max="9476" width="23.28515625" style="139" customWidth="1"/>
    <col min="9477" max="9477" width="28.5703125" style="139" customWidth="1"/>
    <col min="9478" max="9724" width="9.140625" style="139"/>
    <col min="9725" max="9725" width="28.5703125" style="139" customWidth="1"/>
    <col min="9726" max="9726" width="7" style="139" customWidth="1"/>
    <col min="9727" max="9727" width="22.5703125" style="139" customWidth="1"/>
    <col min="9728" max="9728" width="23" style="139" customWidth="1"/>
    <col min="9729" max="9729" width="28.5703125" style="139" customWidth="1"/>
    <col min="9730" max="9730" width="23.28515625" style="139" customWidth="1"/>
    <col min="9731" max="9731" width="28.5703125" style="139" customWidth="1"/>
    <col min="9732" max="9732" width="23.28515625" style="139" customWidth="1"/>
    <col min="9733" max="9733" width="28.5703125" style="139" customWidth="1"/>
    <col min="9734" max="9980" width="9.140625" style="139"/>
    <col min="9981" max="9981" width="28.5703125" style="139" customWidth="1"/>
    <col min="9982" max="9982" width="7" style="139" customWidth="1"/>
    <col min="9983" max="9983" width="22.5703125" style="139" customWidth="1"/>
    <col min="9984" max="9984" width="23" style="139" customWidth="1"/>
    <col min="9985" max="9985" width="28.5703125" style="139" customWidth="1"/>
    <col min="9986" max="9986" width="23.28515625" style="139" customWidth="1"/>
    <col min="9987" max="9987" width="28.5703125" style="139" customWidth="1"/>
    <col min="9988" max="9988" width="23.28515625" style="139" customWidth="1"/>
    <col min="9989" max="9989" width="28.5703125" style="139" customWidth="1"/>
    <col min="9990" max="10236" width="9.140625" style="139"/>
    <col min="10237" max="10237" width="28.5703125" style="139" customWidth="1"/>
    <col min="10238" max="10238" width="7" style="139" customWidth="1"/>
    <col min="10239" max="10239" width="22.5703125" style="139" customWidth="1"/>
    <col min="10240" max="10240" width="23" style="139" customWidth="1"/>
    <col min="10241" max="10241" width="28.5703125" style="139" customWidth="1"/>
    <col min="10242" max="10242" width="23.28515625" style="139" customWidth="1"/>
    <col min="10243" max="10243" width="28.5703125" style="139" customWidth="1"/>
    <col min="10244" max="10244" width="23.28515625" style="139" customWidth="1"/>
    <col min="10245" max="10245" width="28.5703125" style="139" customWidth="1"/>
    <col min="10246" max="10492" width="9.140625" style="139"/>
    <col min="10493" max="10493" width="28.5703125" style="139" customWidth="1"/>
    <col min="10494" max="10494" width="7" style="139" customWidth="1"/>
    <col min="10495" max="10495" width="22.5703125" style="139" customWidth="1"/>
    <col min="10496" max="10496" width="23" style="139" customWidth="1"/>
    <col min="10497" max="10497" width="28.5703125" style="139" customWidth="1"/>
    <col min="10498" max="10498" width="23.28515625" style="139" customWidth="1"/>
    <col min="10499" max="10499" width="28.5703125" style="139" customWidth="1"/>
    <col min="10500" max="10500" width="23.28515625" style="139" customWidth="1"/>
    <col min="10501" max="10501" width="28.5703125" style="139" customWidth="1"/>
    <col min="10502" max="10748" width="9.140625" style="139"/>
    <col min="10749" max="10749" width="28.5703125" style="139" customWidth="1"/>
    <col min="10750" max="10750" width="7" style="139" customWidth="1"/>
    <col min="10751" max="10751" width="22.5703125" style="139" customWidth="1"/>
    <col min="10752" max="10752" width="23" style="139" customWidth="1"/>
    <col min="10753" max="10753" width="28.5703125" style="139" customWidth="1"/>
    <col min="10754" max="10754" width="23.28515625" style="139" customWidth="1"/>
    <col min="10755" max="10755" width="28.5703125" style="139" customWidth="1"/>
    <col min="10756" max="10756" width="23.28515625" style="139" customWidth="1"/>
    <col min="10757" max="10757" width="28.5703125" style="139" customWidth="1"/>
    <col min="10758" max="11004" width="9.140625" style="139"/>
    <col min="11005" max="11005" width="28.5703125" style="139" customWidth="1"/>
    <col min="11006" max="11006" width="7" style="139" customWidth="1"/>
    <col min="11007" max="11007" width="22.5703125" style="139" customWidth="1"/>
    <col min="11008" max="11008" width="23" style="139" customWidth="1"/>
    <col min="11009" max="11009" width="28.5703125" style="139" customWidth="1"/>
    <col min="11010" max="11010" width="23.28515625" style="139" customWidth="1"/>
    <col min="11011" max="11011" width="28.5703125" style="139" customWidth="1"/>
    <col min="11012" max="11012" width="23.28515625" style="139" customWidth="1"/>
    <col min="11013" max="11013" width="28.5703125" style="139" customWidth="1"/>
    <col min="11014" max="11260" width="9.140625" style="139"/>
    <col min="11261" max="11261" width="28.5703125" style="139" customWidth="1"/>
    <col min="11262" max="11262" width="7" style="139" customWidth="1"/>
    <col min="11263" max="11263" width="22.5703125" style="139" customWidth="1"/>
    <col min="11264" max="11264" width="23" style="139" customWidth="1"/>
    <col min="11265" max="11265" width="28.5703125" style="139" customWidth="1"/>
    <col min="11266" max="11266" width="23.28515625" style="139" customWidth="1"/>
    <col min="11267" max="11267" width="28.5703125" style="139" customWidth="1"/>
    <col min="11268" max="11268" width="23.28515625" style="139" customWidth="1"/>
    <col min="11269" max="11269" width="28.5703125" style="139" customWidth="1"/>
    <col min="11270" max="11516" width="9.140625" style="139"/>
    <col min="11517" max="11517" width="28.5703125" style="139" customWidth="1"/>
    <col min="11518" max="11518" width="7" style="139" customWidth="1"/>
    <col min="11519" max="11519" width="22.5703125" style="139" customWidth="1"/>
    <col min="11520" max="11520" width="23" style="139" customWidth="1"/>
    <col min="11521" max="11521" width="28.5703125" style="139" customWidth="1"/>
    <col min="11522" max="11522" width="23.28515625" style="139" customWidth="1"/>
    <col min="11523" max="11523" width="28.5703125" style="139" customWidth="1"/>
    <col min="11524" max="11524" width="23.28515625" style="139" customWidth="1"/>
    <col min="11525" max="11525" width="28.5703125" style="139" customWidth="1"/>
    <col min="11526" max="11772" width="9.140625" style="139"/>
    <col min="11773" max="11773" width="28.5703125" style="139" customWidth="1"/>
    <col min="11774" max="11774" width="7" style="139" customWidth="1"/>
    <col min="11775" max="11775" width="22.5703125" style="139" customWidth="1"/>
    <col min="11776" max="11776" width="23" style="139" customWidth="1"/>
    <col min="11777" max="11777" width="28.5703125" style="139" customWidth="1"/>
    <col min="11778" max="11778" width="23.28515625" style="139" customWidth="1"/>
    <col min="11779" max="11779" width="28.5703125" style="139" customWidth="1"/>
    <col min="11780" max="11780" width="23.28515625" style="139" customWidth="1"/>
    <col min="11781" max="11781" width="28.5703125" style="139" customWidth="1"/>
    <col min="11782" max="12028" width="9.140625" style="139"/>
    <col min="12029" max="12029" width="28.5703125" style="139" customWidth="1"/>
    <col min="12030" max="12030" width="7" style="139" customWidth="1"/>
    <col min="12031" max="12031" width="22.5703125" style="139" customWidth="1"/>
    <col min="12032" max="12032" width="23" style="139" customWidth="1"/>
    <col min="12033" max="12033" width="28.5703125" style="139" customWidth="1"/>
    <col min="12034" max="12034" width="23.28515625" style="139" customWidth="1"/>
    <col min="12035" max="12035" width="28.5703125" style="139" customWidth="1"/>
    <col min="12036" max="12036" width="23.28515625" style="139" customWidth="1"/>
    <col min="12037" max="12037" width="28.5703125" style="139" customWidth="1"/>
    <col min="12038" max="12284" width="9.140625" style="139"/>
    <col min="12285" max="12285" width="28.5703125" style="139" customWidth="1"/>
    <col min="12286" max="12286" width="7" style="139" customWidth="1"/>
    <col min="12287" max="12287" width="22.5703125" style="139" customWidth="1"/>
    <col min="12288" max="12288" width="23" style="139" customWidth="1"/>
    <col min="12289" max="12289" width="28.5703125" style="139" customWidth="1"/>
    <col min="12290" max="12290" width="23.28515625" style="139" customWidth="1"/>
    <col min="12291" max="12291" width="28.5703125" style="139" customWidth="1"/>
    <col min="12292" max="12292" width="23.28515625" style="139" customWidth="1"/>
    <col min="12293" max="12293" width="28.5703125" style="139" customWidth="1"/>
    <col min="12294" max="12540" width="9.140625" style="139"/>
    <col min="12541" max="12541" width="28.5703125" style="139" customWidth="1"/>
    <col min="12542" max="12542" width="7" style="139" customWidth="1"/>
    <col min="12543" max="12543" width="22.5703125" style="139" customWidth="1"/>
    <col min="12544" max="12544" width="23" style="139" customWidth="1"/>
    <col min="12545" max="12545" width="28.5703125" style="139" customWidth="1"/>
    <col min="12546" max="12546" width="23.28515625" style="139" customWidth="1"/>
    <col min="12547" max="12547" width="28.5703125" style="139" customWidth="1"/>
    <col min="12548" max="12548" width="23.28515625" style="139" customWidth="1"/>
    <col min="12549" max="12549" width="28.5703125" style="139" customWidth="1"/>
    <col min="12550" max="12796" width="9.140625" style="139"/>
    <col min="12797" max="12797" width="28.5703125" style="139" customWidth="1"/>
    <col min="12798" max="12798" width="7" style="139" customWidth="1"/>
    <col min="12799" max="12799" width="22.5703125" style="139" customWidth="1"/>
    <col min="12800" max="12800" width="23" style="139" customWidth="1"/>
    <col min="12801" max="12801" width="28.5703125" style="139" customWidth="1"/>
    <col min="12802" max="12802" width="23.28515625" style="139" customWidth="1"/>
    <col min="12803" max="12803" width="28.5703125" style="139" customWidth="1"/>
    <col min="12804" max="12804" width="23.28515625" style="139" customWidth="1"/>
    <col min="12805" max="12805" width="28.5703125" style="139" customWidth="1"/>
    <col min="12806" max="13052" width="9.140625" style="139"/>
    <col min="13053" max="13053" width="28.5703125" style="139" customWidth="1"/>
    <col min="13054" max="13054" width="7" style="139" customWidth="1"/>
    <col min="13055" max="13055" width="22.5703125" style="139" customWidth="1"/>
    <col min="13056" max="13056" width="23" style="139" customWidth="1"/>
    <col min="13057" max="13057" width="28.5703125" style="139" customWidth="1"/>
    <col min="13058" max="13058" width="23.28515625" style="139" customWidth="1"/>
    <col min="13059" max="13059" width="28.5703125" style="139" customWidth="1"/>
    <col min="13060" max="13060" width="23.28515625" style="139" customWidth="1"/>
    <col min="13061" max="13061" width="28.5703125" style="139" customWidth="1"/>
    <col min="13062" max="13308" width="9.140625" style="139"/>
    <col min="13309" max="13309" width="28.5703125" style="139" customWidth="1"/>
    <col min="13310" max="13310" width="7" style="139" customWidth="1"/>
    <col min="13311" max="13311" width="22.5703125" style="139" customWidth="1"/>
    <col min="13312" max="13312" width="23" style="139" customWidth="1"/>
    <col min="13313" max="13313" width="28.5703125" style="139" customWidth="1"/>
    <col min="13314" max="13314" width="23.28515625" style="139" customWidth="1"/>
    <col min="13315" max="13315" width="28.5703125" style="139" customWidth="1"/>
    <col min="13316" max="13316" width="23.28515625" style="139" customWidth="1"/>
    <col min="13317" max="13317" width="28.5703125" style="139" customWidth="1"/>
    <col min="13318" max="13564" width="9.140625" style="139"/>
    <col min="13565" max="13565" width="28.5703125" style="139" customWidth="1"/>
    <col min="13566" max="13566" width="7" style="139" customWidth="1"/>
    <col min="13567" max="13567" width="22.5703125" style="139" customWidth="1"/>
    <col min="13568" max="13568" width="23" style="139" customWidth="1"/>
    <col min="13569" max="13569" width="28.5703125" style="139" customWidth="1"/>
    <col min="13570" max="13570" width="23.28515625" style="139" customWidth="1"/>
    <col min="13571" max="13571" width="28.5703125" style="139" customWidth="1"/>
    <col min="13572" max="13572" width="23.28515625" style="139" customWidth="1"/>
    <col min="13573" max="13573" width="28.5703125" style="139" customWidth="1"/>
    <col min="13574" max="13820" width="9.140625" style="139"/>
    <col min="13821" max="13821" width="28.5703125" style="139" customWidth="1"/>
    <col min="13822" max="13822" width="7" style="139" customWidth="1"/>
    <col min="13823" max="13823" width="22.5703125" style="139" customWidth="1"/>
    <col min="13824" max="13824" width="23" style="139" customWidth="1"/>
    <col min="13825" max="13825" width="28.5703125" style="139" customWidth="1"/>
    <col min="13826" max="13826" width="23.28515625" style="139" customWidth="1"/>
    <col min="13827" max="13827" width="28.5703125" style="139" customWidth="1"/>
    <col min="13828" max="13828" width="23.28515625" style="139" customWidth="1"/>
    <col min="13829" max="13829" width="28.5703125" style="139" customWidth="1"/>
    <col min="13830" max="14076" width="9.140625" style="139"/>
    <col min="14077" max="14077" width="28.5703125" style="139" customWidth="1"/>
    <col min="14078" max="14078" width="7" style="139" customWidth="1"/>
    <col min="14079" max="14079" width="22.5703125" style="139" customWidth="1"/>
    <col min="14080" max="14080" width="23" style="139" customWidth="1"/>
    <col min="14081" max="14081" width="28.5703125" style="139" customWidth="1"/>
    <col min="14082" max="14082" width="23.28515625" style="139" customWidth="1"/>
    <col min="14083" max="14083" width="28.5703125" style="139" customWidth="1"/>
    <col min="14084" max="14084" width="23.28515625" style="139" customWidth="1"/>
    <col min="14085" max="14085" width="28.5703125" style="139" customWidth="1"/>
    <col min="14086" max="14332" width="9.140625" style="139"/>
    <col min="14333" max="14333" width="28.5703125" style="139" customWidth="1"/>
    <col min="14334" max="14334" width="7" style="139" customWidth="1"/>
    <col min="14335" max="14335" width="22.5703125" style="139" customWidth="1"/>
    <col min="14336" max="14336" width="23" style="139" customWidth="1"/>
    <col min="14337" max="14337" width="28.5703125" style="139" customWidth="1"/>
    <col min="14338" max="14338" width="23.28515625" style="139" customWidth="1"/>
    <col min="14339" max="14339" width="28.5703125" style="139" customWidth="1"/>
    <col min="14340" max="14340" width="23.28515625" style="139" customWidth="1"/>
    <col min="14341" max="14341" width="28.5703125" style="139" customWidth="1"/>
    <col min="14342" max="14588" width="9.140625" style="139"/>
    <col min="14589" max="14589" width="28.5703125" style="139" customWidth="1"/>
    <col min="14590" max="14590" width="7" style="139" customWidth="1"/>
    <col min="14591" max="14591" width="22.5703125" style="139" customWidth="1"/>
    <col min="14592" max="14592" width="23" style="139" customWidth="1"/>
    <col min="14593" max="14593" width="28.5703125" style="139" customWidth="1"/>
    <col min="14594" max="14594" width="23.28515625" style="139" customWidth="1"/>
    <col min="14595" max="14595" width="28.5703125" style="139" customWidth="1"/>
    <col min="14596" max="14596" width="23.28515625" style="139" customWidth="1"/>
    <col min="14597" max="14597" width="28.5703125" style="139" customWidth="1"/>
    <col min="14598" max="14844" width="9.140625" style="139"/>
    <col min="14845" max="14845" width="28.5703125" style="139" customWidth="1"/>
    <col min="14846" max="14846" width="7" style="139" customWidth="1"/>
    <col min="14847" max="14847" width="22.5703125" style="139" customWidth="1"/>
    <col min="14848" max="14848" width="23" style="139" customWidth="1"/>
    <col min="14849" max="14849" width="28.5703125" style="139" customWidth="1"/>
    <col min="14850" max="14850" width="23.28515625" style="139" customWidth="1"/>
    <col min="14851" max="14851" width="28.5703125" style="139" customWidth="1"/>
    <col min="14852" max="14852" width="23.28515625" style="139" customWidth="1"/>
    <col min="14853" max="14853" width="28.5703125" style="139" customWidth="1"/>
    <col min="14854" max="15100" width="9.140625" style="139"/>
    <col min="15101" max="15101" width="28.5703125" style="139" customWidth="1"/>
    <col min="15102" max="15102" width="7" style="139" customWidth="1"/>
    <col min="15103" max="15103" width="22.5703125" style="139" customWidth="1"/>
    <col min="15104" max="15104" width="23" style="139" customWidth="1"/>
    <col min="15105" max="15105" width="28.5703125" style="139" customWidth="1"/>
    <col min="15106" max="15106" width="23.28515625" style="139" customWidth="1"/>
    <col min="15107" max="15107" width="28.5703125" style="139" customWidth="1"/>
    <col min="15108" max="15108" width="23.28515625" style="139" customWidth="1"/>
    <col min="15109" max="15109" width="28.5703125" style="139" customWidth="1"/>
    <col min="15110" max="15356" width="9.140625" style="139"/>
    <col min="15357" max="15357" width="28.5703125" style="139" customWidth="1"/>
    <col min="15358" max="15358" width="7" style="139" customWidth="1"/>
    <col min="15359" max="15359" width="22.5703125" style="139" customWidth="1"/>
    <col min="15360" max="15360" width="23" style="139" customWidth="1"/>
    <col min="15361" max="15361" width="28.5703125" style="139" customWidth="1"/>
    <col min="15362" max="15362" width="23.28515625" style="139" customWidth="1"/>
    <col min="15363" max="15363" width="28.5703125" style="139" customWidth="1"/>
    <col min="15364" max="15364" width="23.28515625" style="139" customWidth="1"/>
    <col min="15365" max="15365" width="28.5703125" style="139" customWidth="1"/>
    <col min="15366" max="15612" width="9.140625" style="139"/>
    <col min="15613" max="15613" width="28.5703125" style="139" customWidth="1"/>
    <col min="15614" max="15614" width="7" style="139" customWidth="1"/>
    <col min="15615" max="15615" width="22.5703125" style="139" customWidth="1"/>
    <col min="15616" max="15616" width="23" style="139" customWidth="1"/>
    <col min="15617" max="15617" width="28.5703125" style="139" customWidth="1"/>
    <col min="15618" max="15618" width="23.28515625" style="139" customWidth="1"/>
    <col min="15619" max="15619" width="28.5703125" style="139" customWidth="1"/>
    <col min="15620" max="15620" width="23.28515625" style="139" customWidth="1"/>
    <col min="15621" max="15621" width="28.5703125" style="139" customWidth="1"/>
    <col min="15622" max="15868" width="9.140625" style="139"/>
    <col min="15869" max="15869" width="28.5703125" style="139" customWidth="1"/>
    <col min="15870" max="15870" width="7" style="139" customWidth="1"/>
    <col min="15871" max="15871" width="22.5703125" style="139" customWidth="1"/>
    <col min="15872" max="15872" width="23" style="139" customWidth="1"/>
    <col min="15873" max="15873" width="28.5703125" style="139" customWidth="1"/>
    <col min="15874" max="15874" width="23.28515625" style="139" customWidth="1"/>
    <col min="15875" max="15875" width="28.5703125" style="139" customWidth="1"/>
    <col min="15876" max="15876" width="23.28515625" style="139" customWidth="1"/>
    <col min="15877" max="15877" width="28.5703125" style="139" customWidth="1"/>
    <col min="15878" max="16124" width="9.140625" style="139"/>
    <col min="16125" max="16125" width="28.5703125" style="139" customWidth="1"/>
    <col min="16126" max="16126" width="7" style="139" customWidth="1"/>
    <col min="16127" max="16127" width="22.5703125" style="139" customWidth="1"/>
    <col min="16128" max="16128" width="23" style="139" customWidth="1"/>
    <col min="16129" max="16129" width="28.5703125" style="139" customWidth="1"/>
    <col min="16130" max="16130" width="23.28515625" style="139" customWidth="1"/>
    <col min="16131" max="16131" width="28.5703125" style="139" customWidth="1"/>
    <col min="16132" max="16132" width="23.28515625" style="139" customWidth="1"/>
    <col min="16133" max="16133" width="28.5703125" style="139" customWidth="1"/>
    <col min="16134" max="16384" width="9.140625" style="139"/>
  </cols>
  <sheetData>
    <row r="2" spans="1:16" ht="15" x14ac:dyDescent="0.25">
      <c r="A2" s="191" t="s">
        <v>281</v>
      </c>
      <c r="B2" s="191"/>
      <c r="C2" s="191"/>
      <c r="D2" s="191"/>
      <c r="E2" s="191"/>
      <c r="F2" s="191"/>
      <c r="G2" s="191"/>
      <c r="H2" s="191"/>
      <c r="I2" s="144"/>
    </row>
    <row r="3" spans="1:16" ht="15.75" thickBot="1" x14ac:dyDescent="0.3">
      <c r="A3" s="184"/>
      <c r="B3" s="184"/>
      <c r="C3" s="184"/>
      <c r="D3" s="184"/>
      <c r="E3" s="184"/>
      <c r="F3" s="184"/>
      <c r="G3" s="184"/>
      <c r="H3" s="184"/>
      <c r="I3" s="117" t="s">
        <v>133</v>
      </c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185"/>
      <c r="B4" s="186"/>
      <c r="C4" s="189" t="s">
        <v>153</v>
      </c>
      <c r="D4" s="189"/>
      <c r="E4" s="189"/>
      <c r="F4" s="189" t="s">
        <v>154</v>
      </c>
      <c r="G4" s="189"/>
      <c r="H4" s="189"/>
      <c r="I4" s="190"/>
      <c r="J4" s="138"/>
      <c r="K4" s="138"/>
      <c r="L4" s="138"/>
      <c r="M4" s="138"/>
      <c r="N4" s="138"/>
      <c r="O4" s="138"/>
      <c r="P4" s="138"/>
    </row>
    <row r="5" spans="1:16" ht="60" x14ac:dyDescent="0.2">
      <c r="A5" s="187"/>
      <c r="B5" s="188"/>
      <c r="C5" s="145" t="s">
        <v>155</v>
      </c>
      <c r="D5" s="145" t="s">
        <v>95</v>
      </c>
      <c r="E5" s="145" t="s">
        <v>156</v>
      </c>
      <c r="F5" s="145" t="s">
        <v>157</v>
      </c>
      <c r="G5" s="145" t="s">
        <v>158</v>
      </c>
      <c r="H5" s="145" t="s">
        <v>159</v>
      </c>
      <c r="I5" s="146" t="s">
        <v>160</v>
      </c>
      <c r="J5" s="138"/>
      <c r="K5" s="138"/>
      <c r="L5" s="138"/>
      <c r="M5" s="138"/>
      <c r="N5" s="138"/>
      <c r="O5" s="138"/>
      <c r="P5" s="138"/>
    </row>
    <row r="6" spans="1:16" ht="15" x14ac:dyDescent="0.25">
      <c r="A6" s="187"/>
      <c r="B6" s="188"/>
      <c r="C6" s="147">
        <v>100</v>
      </c>
      <c r="D6" s="147">
        <v>101</v>
      </c>
      <c r="E6" s="147">
        <v>102</v>
      </c>
      <c r="F6" s="147">
        <v>200</v>
      </c>
      <c r="G6" s="147">
        <v>201</v>
      </c>
      <c r="H6" s="147">
        <v>202</v>
      </c>
      <c r="I6" s="148">
        <v>203</v>
      </c>
    </row>
    <row r="7" spans="1:16" ht="15" x14ac:dyDescent="0.25">
      <c r="A7" s="149" t="s">
        <v>161</v>
      </c>
      <c r="B7" s="150" t="str">
        <f>'[1]13'!B5</f>
        <v>01</v>
      </c>
      <c r="C7" s="151">
        <v>722240</v>
      </c>
      <c r="D7" s="151">
        <v>685343.03</v>
      </c>
      <c r="E7" s="151">
        <v>301978.77</v>
      </c>
      <c r="F7" s="151">
        <v>7870</v>
      </c>
      <c r="G7" s="151">
        <v>347249.18</v>
      </c>
      <c r="H7" s="151">
        <v>1480</v>
      </c>
      <c r="I7" s="152">
        <v>76333.73</v>
      </c>
    </row>
    <row r="8" spans="1:16" ht="30" x14ac:dyDescent="0.25">
      <c r="A8" s="153" t="s">
        <v>162</v>
      </c>
      <c r="B8" s="154" t="str">
        <f>'[1]13'!B6</f>
        <v>0101</v>
      </c>
      <c r="C8" s="151">
        <v>168735</v>
      </c>
      <c r="D8" s="151">
        <v>399366.22</v>
      </c>
      <c r="E8" s="151">
        <v>193943.16</v>
      </c>
      <c r="F8" s="151">
        <v>5290</v>
      </c>
      <c r="G8" s="151">
        <v>247578.44</v>
      </c>
      <c r="H8" s="151">
        <v>1152</v>
      </c>
      <c r="I8" s="152">
        <v>70347.740000000005</v>
      </c>
    </row>
    <row r="9" spans="1:16" ht="30" x14ac:dyDescent="0.25">
      <c r="A9" s="153" t="s">
        <v>163</v>
      </c>
      <c r="B9" s="154" t="str">
        <f>'[1]13'!B7</f>
        <v>0102</v>
      </c>
      <c r="C9" s="151">
        <v>540593</v>
      </c>
      <c r="D9" s="151">
        <v>129265.44</v>
      </c>
      <c r="E9" s="151">
        <v>67199.81</v>
      </c>
      <c r="F9" s="151">
        <v>92</v>
      </c>
      <c r="G9" s="151">
        <v>2345.44</v>
      </c>
      <c r="H9" s="151">
        <v>36</v>
      </c>
      <c r="I9" s="152">
        <v>1059.01</v>
      </c>
    </row>
    <row r="10" spans="1:16" ht="30" x14ac:dyDescent="0.25">
      <c r="A10" s="153" t="s">
        <v>164</v>
      </c>
      <c r="B10" s="154" t="str">
        <f>'[1]13'!B8</f>
        <v>0103</v>
      </c>
      <c r="C10" s="151">
        <v>1793</v>
      </c>
      <c r="D10" s="151">
        <v>21150.6</v>
      </c>
      <c r="E10" s="151">
        <v>15774.62</v>
      </c>
      <c r="F10" s="151">
        <v>2218</v>
      </c>
      <c r="G10" s="151">
        <v>19087.18</v>
      </c>
      <c r="H10" s="151">
        <v>275</v>
      </c>
      <c r="I10" s="152">
        <v>4222.71</v>
      </c>
    </row>
    <row r="11" spans="1:16" ht="30" x14ac:dyDescent="0.25">
      <c r="A11" s="153" t="s">
        <v>165</v>
      </c>
      <c r="B11" s="154" t="str">
        <f>'[1]13'!B9</f>
        <v>0104</v>
      </c>
      <c r="C11" s="151">
        <v>100</v>
      </c>
      <c r="D11" s="151">
        <v>2582.7199999999998</v>
      </c>
      <c r="E11" s="151">
        <v>896.35</v>
      </c>
      <c r="F11" s="151">
        <v>0</v>
      </c>
      <c r="G11" s="151">
        <v>0</v>
      </c>
      <c r="H11" s="151">
        <v>0</v>
      </c>
      <c r="I11" s="152">
        <v>0</v>
      </c>
    </row>
    <row r="12" spans="1:16" ht="30" x14ac:dyDescent="0.25">
      <c r="A12" s="153" t="s">
        <v>166</v>
      </c>
      <c r="B12" s="154" t="str">
        <f>'[1]13'!B10</f>
        <v>0105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1</v>
      </c>
      <c r="I12" s="152">
        <v>1</v>
      </c>
    </row>
    <row r="13" spans="1:16" ht="15" x14ac:dyDescent="0.25">
      <c r="A13" s="153" t="s">
        <v>167</v>
      </c>
      <c r="B13" s="154" t="str">
        <f>'[1]13'!B11</f>
        <v>0106</v>
      </c>
      <c r="C13" s="151">
        <v>259</v>
      </c>
      <c r="D13" s="151">
        <v>4012.98</v>
      </c>
      <c r="E13" s="151">
        <v>409.35</v>
      </c>
      <c r="F13" s="151">
        <v>24</v>
      </c>
      <c r="G13" s="151">
        <v>598.12</v>
      </c>
      <c r="H13" s="151">
        <v>6</v>
      </c>
      <c r="I13" s="152">
        <v>69.17</v>
      </c>
    </row>
    <row r="14" spans="1:16" ht="30" x14ac:dyDescent="0.25">
      <c r="A14" s="153" t="s">
        <v>168</v>
      </c>
      <c r="B14" s="154" t="str">
        <f>'[1]13'!B12</f>
        <v>0107</v>
      </c>
      <c r="C14" s="151">
        <v>6315</v>
      </c>
      <c r="D14" s="151">
        <v>17466.91</v>
      </c>
      <c r="E14" s="151">
        <v>9107.48</v>
      </c>
      <c r="F14" s="151">
        <v>3</v>
      </c>
      <c r="G14" s="151">
        <v>306.60000000000002</v>
      </c>
      <c r="H14" s="151">
        <v>2</v>
      </c>
      <c r="I14" s="152">
        <v>244.1</v>
      </c>
    </row>
    <row r="15" spans="1:16" ht="15" x14ac:dyDescent="0.25">
      <c r="A15" s="153" t="s">
        <v>169</v>
      </c>
      <c r="B15" s="154" t="str">
        <f>'[1]13'!B13</f>
        <v>0108</v>
      </c>
      <c r="C15" s="151">
        <v>211</v>
      </c>
      <c r="D15" s="151">
        <v>91035.13</v>
      </c>
      <c r="E15" s="151">
        <v>13183</v>
      </c>
      <c r="F15" s="151">
        <v>189</v>
      </c>
      <c r="G15" s="151">
        <v>76458.399999999994</v>
      </c>
      <c r="H15" s="151">
        <v>0</v>
      </c>
      <c r="I15" s="152">
        <v>0</v>
      </c>
    </row>
    <row r="16" spans="1:16" ht="15" x14ac:dyDescent="0.25">
      <c r="A16" s="153" t="s">
        <v>170</v>
      </c>
      <c r="B16" s="154" t="str">
        <f>'[1]13'!B14</f>
        <v>0199</v>
      </c>
      <c r="C16" s="151">
        <v>4234</v>
      </c>
      <c r="D16" s="151">
        <v>20463.03</v>
      </c>
      <c r="E16" s="151">
        <v>1465</v>
      </c>
      <c r="F16" s="151">
        <v>54</v>
      </c>
      <c r="G16" s="151">
        <v>875</v>
      </c>
      <c r="H16" s="151">
        <v>8</v>
      </c>
      <c r="I16" s="152">
        <v>390</v>
      </c>
    </row>
    <row r="17" spans="1:9" ht="15" x14ac:dyDescent="0.25">
      <c r="A17" s="149" t="s">
        <v>171</v>
      </c>
      <c r="B17" s="150" t="str">
        <f>'[1]13'!B15</f>
        <v>02</v>
      </c>
      <c r="C17" s="151">
        <v>25555</v>
      </c>
      <c r="D17" s="151">
        <v>679648.65</v>
      </c>
      <c r="E17" s="151">
        <v>270225.59000000003</v>
      </c>
      <c r="F17" s="151">
        <v>46119</v>
      </c>
      <c r="G17" s="151">
        <v>425911.78</v>
      </c>
      <c r="H17" s="151">
        <v>5389</v>
      </c>
      <c r="I17" s="152">
        <v>51835.76</v>
      </c>
    </row>
    <row r="18" spans="1:9" ht="30" x14ac:dyDescent="0.25">
      <c r="A18" s="153" t="s">
        <v>172</v>
      </c>
      <c r="B18" s="154" t="str">
        <f>'[1]13'!B16</f>
        <v>0201</v>
      </c>
      <c r="C18" s="151">
        <v>855</v>
      </c>
      <c r="D18" s="151">
        <v>53669.41</v>
      </c>
      <c r="E18" s="151">
        <v>12967.51</v>
      </c>
      <c r="F18" s="151">
        <v>9430</v>
      </c>
      <c r="G18" s="151">
        <v>88654.43</v>
      </c>
      <c r="H18" s="151">
        <v>606</v>
      </c>
      <c r="I18" s="152">
        <v>5881.87</v>
      </c>
    </row>
    <row r="19" spans="1:9" ht="30" x14ac:dyDescent="0.25">
      <c r="A19" s="153" t="s">
        <v>173</v>
      </c>
      <c r="B19" s="154" t="str">
        <f>'[1]13'!B17</f>
        <v>0202</v>
      </c>
      <c r="C19" s="151">
        <v>21719</v>
      </c>
      <c r="D19" s="151">
        <v>558511.93000000005</v>
      </c>
      <c r="E19" s="151">
        <v>232189.89</v>
      </c>
      <c r="F19" s="151">
        <v>35363</v>
      </c>
      <c r="G19" s="151">
        <v>320118.39</v>
      </c>
      <c r="H19" s="151">
        <v>4726</v>
      </c>
      <c r="I19" s="152">
        <v>45324.95</v>
      </c>
    </row>
    <row r="20" spans="1:9" ht="15" x14ac:dyDescent="0.25">
      <c r="A20" s="153" t="s">
        <v>174</v>
      </c>
      <c r="B20" s="154" t="str">
        <f>'[1]13'!B18</f>
        <v>0299</v>
      </c>
      <c r="C20" s="151">
        <v>2981</v>
      </c>
      <c r="D20" s="151">
        <v>67467.31</v>
      </c>
      <c r="E20" s="151">
        <v>25068.19</v>
      </c>
      <c r="F20" s="151">
        <v>1326</v>
      </c>
      <c r="G20" s="151">
        <v>17138.96</v>
      </c>
      <c r="H20" s="151">
        <v>57</v>
      </c>
      <c r="I20" s="152">
        <v>628.94000000000005</v>
      </c>
    </row>
    <row r="21" spans="1:9" ht="30" x14ac:dyDescent="0.25">
      <c r="A21" s="149" t="s">
        <v>175</v>
      </c>
      <c r="B21" s="150" t="str">
        <f>'[1]13'!B19</f>
        <v>03</v>
      </c>
      <c r="C21" s="151">
        <v>54993</v>
      </c>
      <c r="D21" s="151">
        <v>994103.08</v>
      </c>
      <c r="E21" s="151">
        <v>517808.55</v>
      </c>
      <c r="F21" s="151">
        <v>7617</v>
      </c>
      <c r="G21" s="151">
        <v>545248.85</v>
      </c>
      <c r="H21" s="151">
        <v>2196</v>
      </c>
      <c r="I21" s="152">
        <v>209561.93</v>
      </c>
    </row>
    <row r="22" spans="1:9" ht="30" x14ac:dyDescent="0.25">
      <c r="A22" s="153" t="s">
        <v>176</v>
      </c>
      <c r="B22" s="154" t="str">
        <f>'[1]13'!B20</f>
        <v>0301</v>
      </c>
      <c r="C22" s="151">
        <v>42239</v>
      </c>
      <c r="D22" s="151">
        <v>956377.68</v>
      </c>
      <c r="E22" s="151">
        <v>490317.55</v>
      </c>
      <c r="F22" s="151">
        <v>7047</v>
      </c>
      <c r="G22" s="151">
        <v>529402.82999999996</v>
      </c>
      <c r="H22" s="151">
        <v>2071</v>
      </c>
      <c r="I22" s="152">
        <v>204326.51</v>
      </c>
    </row>
    <row r="23" spans="1:9" ht="15" x14ac:dyDescent="0.25">
      <c r="A23" s="153" t="s">
        <v>177</v>
      </c>
      <c r="B23" s="154" t="str">
        <f>'[1]13'!B21</f>
        <v>0399</v>
      </c>
      <c r="C23" s="151">
        <v>12754</v>
      </c>
      <c r="D23" s="151">
        <v>37725.4</v>
      </c>
      <c r="E23" s="151">
        <v>27491</v>
      </c>
      <c r="F23" s="151">
        <v>570</v>
      </c>
      <c r="G23" s="151">
        <v>15846.02</v>
      </c>
      <c r="H23" s="151">
        <v>125</v>
      </c>
      <c r="I23" s="152">
        <v>5235.42</v>
      </c>
    </row>
    <row r="24" spans="1:9" ht="30" x14ac:dyDescent="0.25">
      <c r="A24" s="149" t="s">
        <v>178</v>
      </c>
      <c r="B24" s="150" t="str">
        <f>'[1]13'!B22</f>
        <v>04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2">
        <v>0</v>
      </c>
    </row>
    <row r="25" spans="1:9" ht="30" x14ac:dyDescent="0.25">
      <c r="A25" s="153" t="s">
        <v>179</v>
      </c>
      <c r="B25" s="154" t="str">
        <f>'[1]13'!B23</f>
        <v>0401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2">
        <v>0</v>
      </c>
    </row>
    <row r="26" spans="1:9" ht="30" x14ac:dyDescent="0.25">
      <c r="A26" s="153" t="s">
        <v>180</v>
      </c>
      <c r="B26" s="154" t="str">
        <f>'[1]13'!B24</f>
        <v>0499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2">
        <v>0</v>
      </c>
    </row>
    <row r="27" spans="1:9" ht="15" x14ac:dyDescent="0.25">
      <c r="A27" s="149" t="s">
        <v>181</v>
      </c>
      <c r="B27" s="150" t="str">
        <f>'[1]13'!B25</f>
        <v>05</v>
      </c>
      <c r="C27" s="151">
        <v>22</v>
      </c>
      <c r="D27" s="151">
        <v>74734.67</v>
      </c>
      <c r="E27" s="151">
        <v>8547.67</v>
      </c>
      <c r="F27" s="151">
        <v>0</v>
      </c>
      <c r="G27" s="151">
        <v>0</v>
      </c>
      <c r="H27" s="151">
        <v>0</v>
      </c>
      <c r="I27" s="152">
        <v>0</v>
      </c>
    </row>
    <row r="28" spans="1:9" ht="15" x14ac:dyDescent="0.25">
      <c r="A28" s="153" t="s">
        <v>182</v>
      </c>
      <c r="B28" s="154" t="str">
        <f>'[1]13'!B26</f>
        <v>0501</v>
      </c>
      <c r="C28" s="151">
        <v>22</v>
      </c>
      <c r="D28" s="151">
        <v>74734.67</v>
      </c>
      <c r="E28" s="151">
        <v>8547.67</v>
      </c>
      <c r="F28" s="151">
        <v>0</v>
      </c>
      <c r="G28" s="151">
        <v>0</v>
      </c>
      <c r="H28" s="151">
        <v>0</v>
      </c>
      <c r="I28" s="152">
        <v>0</v>
      </c>
    </row>
    <row r="29" spans="1:9" ht="15" x14ac:dyDescent="0.25">
      <c r="A29" s="153" t="s">
        <v>183</v>
      </c>
      <c r="B29" s="154" t="str">
        <f>'[1]13'!B27</f>
        <v>0599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2">
        <v>0</v>
      </c>
    </row>
    <row r="30" spans="1:9" ht="15" x14ac:dyDescent="0.25">
      <c r="A30" s="149" t="s">
        <v>184</v>
      </c>
      <c r="B30" s="150" t="str">
        <f>'[1]13'!B28</f>
        <v>06</v>
      </c>
      <c r="C30" s="151">
        <v>53</v>
      </c>
      <c r="D30" s="151">
        <v>1650.35</v>
      </c>
      <c r="E30" s="151">
        <v>822.36</v>
      </c>
      <c r="F30" s="151">
        <v>1</v>
      </c>
      <c r="G30" s="151">
        <v>276.23</v>
      </c>
      <c r="H30" s="151">
        <v>2</v>
      </c>
      <c r="I30" s="152">
        <v>1100</v>
      </c>
    </row>
    <row r="31" spans="1:9" ht="15" x14ac:dyDescent="0.25">
      <c r="A31" s="153" t="s">
        <v>185</v>
      </c>
      <c r="B31" s="154" t="str">
        <f>'[1]13'!B29</f>
        <v>0601</v>
      </c>
      <c r="C31" s="151">
        <v>53</v>
      </c>
      <c r="D31" s="151">
        <v>1650.35</v>
      </c>
      <c r="E31" s="151">
        <v>822.36</v>
      </c>
      <c r="F31" s="151">
        <v>1</v>
      </c>
      <c r="G31" s="151">
        <v>276.23</v>
      </c>
      <c r="H31" s="151">
        <v>2</v>
      </c>
      <c r="I31" s="152">
        <v>1100</v>
      </c>
    </row>
    <row r="32" spans="1:9" ht="15" x14ac:dyDescent="0.25">
      <c r="A32" s="153" t="s">
        <v>186</v>
      </c>
      <c r="B32" s="154" t="str">
        <f>'[1]13'!B30</f>
        <v>0699</v>
      </c>
      <c r="C32" s="151">
        <v>0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2">
        <v>0</v>
      </c>
    </row>
    <row r="33" spans="1:11" ht="30" x14ac:dyDescent="0.25">
      <c r="A33" s="149" t="s">
        <v>187</v>
      </c>
      <c r="B33" s="150" t="str">
        <f>'[1]13'!B31</f>
        <v>07</v>
      </c>
      <c r="C33" s="151">
        <v>2756</v>
      </c>
      <c r="D33" s="151">
        <v>108869.21</v>
      </c>
      <c r="E33" s="151">
        <v>15565.14</v>
      </c>
      <c r="F33" s="151">
        <v>29</v>
      </c>
      <c r="G33" s="151">
        <v>9321.58</v>
      </c>
      <c r="H33" s="151">
        <v>19</v>
      </c>
      <c r="I33" s="152">
        <v>2925</v>
      </c>
    </row>
    <row r="34" spans="1:11" ht="30" x14ac:dyDescent="0.25">
      <c r="A34" s="153" t="s">
        <v>188</v>
      </c>
      <c r="B34" s="154" t="str">
        <f>'[1]13'!B32</f>
        <v>0701</v>
      </c>
      <c r="C34" s="151">
        <v>2378</v>
      </c>
      <c r="D34" s="151">
        <v>83393.179999999993</v>
      </c>
      <c r="E34" s="151">
        <v>12964.12</v>
      </c>
      <c r="F34" s="151">
        <v>28</v>
      </c>
      <c r="G34" s="151">
        <v>9319.0300000000007</v>
      </c>
      <c r="H34" s="151">
        <v>19</v>
      </c>
      <c r="I34" s="152">
        <v>2925</v>
      </c>
    </row>
    <row r="35" spans="1:11" ht="30" x14ac:dyDescent="0.25">
      <c r="A35" s="153" t="s">
        <v>189</v>
      </c>
      <c r="B35" s="154" t="str">
        <f>'[1]13'!B33</f>
        <v>0702</v>
      </c>
      <c r="C35" s="151">
        <v>278</v>
      </c>
      <c r="D35" s="151">
        <v>13763.85</v>
      </c>
      <c r="E35" s="151">
        <v>2497.59</v>
      </c>
      <c r="F35" s="151">
        <v>1</v>
      </c>
      <c r="G35" s="151">
        <v>2.5499999999999998</v>
      </c>
      <c r="H35" s="151">
        <v>0</v>
      </c>
      <c r="I35" s="152">
        <v>0</v>
      </c>
    </row>
    <row r="36" spans="1:11" ht="30" x14ac:dyDescent="0.25">
      <c r="A36" s="153" t="s">
        <v>190</v>
      </c>
      <c r="B36" s="154" t="str">
        <f>'[1]13'!B34</f>
        <v>0799</v>
      </c>
      <c r="C36" s="151">
        <v>100</v>
      </c>
      <c r="D36" s="151">
        <v>11712.18</v>
      </c>
      <c r="E36" s="151">
        <v>103.43</v>
      </c>
      <c r="F36" s="151">
        <v>0</v>
      </c>
      <c r="G36" s="151">
        <v>0</v>
      </c>
      <c r="H36" s="151">
        <v>0</v>
      </c>
      <c r="I36" s="152">
        <v>0</v>
      </c>
    </row>
    <row r="37" spans="1:11" ht="30" x14ac:dyDescent="0.25">
      <c r="A37" s="149" t="s">
        <v>191</v>
      </c>
      <c r="B37" s="150" t="str">
        <f>'[1]13'!B35</f>
        <v>08</v>
      </c>
      <c r="C37" s="151">
        <v>119171</v>
      </c>
      <c r="D37" s="151">
        <v>736355.31</v>
      </c>
      <c r="E37" s="151">
        <v>309457.75</v>
      </c>
      <c r="F37" s="151">
        <v>1130</v>
      </c>
      <c r="G37" s="151">
        <v>309771.28999999998</v>
      </c>
      <c r="H37" s="151">
        <v>271</v>
      </c>
      <c r="I37" s="152">
        <v>277226.51</v>
      </c>
    </row>
    <row r="38" spans="1:11" ht="15" x14ac:dyDescent="0.25">
      <c r="A38" s="149" t="s">
        <v>192</v>
      </c>
      <c r="B38" s="150" t="str">
        <f>'[1]13'!B36</f>
        <v>0801</v>
      </c>
      <c r="C38" s="151">
        <v>92668</v>
      </c>
      <c r="D38" s="151">
        <v>176568.73</v>
      </c>
      <c r="E38" s="151">
        <v>75852.86</v>
      </c>
      <c r="F38" s="151">
        <v>814</v>
      </c>
      <c r="G38" s="151">
        <v>30915.51</v>
      </c>
      <c r="H38" s="151">
        <v>121</v>
      </c>
      <c r="I38" s="152">
        <v>15408.14</v>
      </c>
    </row>
    <row r="39" spans="1:11" ht="15" x14ac:dyDescent="0.25">
      <c r="A39" s="153" t="s">
        <v>193</v>
      </c>
      <c r="B39" s="154" t="str">
        <f>'[1]13'!B37</f>
        <v>080101</v>
      </c>
      <c r="C39" s="151">
        <v>2546</v>
      </c>
      <c r="D39" s="151">
        <v>34704.629999999997</v>
      </c>
      <c r="E39" s="151">
        <v>0.78</v>
      </c>
      <c r="F39" s="151">
        <v>2</v>
      </c>
      <c r="G39" s="151">
        <v>410.82</v>
      </c>
      <c r="H39" s="151">
        <v>0</v>
      </c>
      <c r="I39" s="152">
        <v>0</v>
      </c>
    </row>
    <row r="40" spans="1:11" ht="15" x14ac:dyDescent="0.25">
      <c r="A40" s="153" t="s">
        <v>194</v>
      </c>
      <c r="B40" s="154" t="str">
        <f>'[1]13'!B38</f>
        <v>080102</v>
      </c>
      <c r="C40" s="151">
        <v>447</v>
      </c>
      <c r="D40" s="151">
        <v>17209.75</v>
      </c>
      <c r="E40" s="151">
        <v>11114.51</v>
      </c>
      <c r="F40" s="151">
        <v>0</v>
      </c>
      <c r="G40" s="151">
        <v>0</v>
      </c>
      <c r="H40" s="151">
        <v>0</v>
      </c>
      <c r="I40" s="152">
        <v>0</v>
      </c>
    </row>
    <row r="41" spans="1:11" ht="15" x14ac:dyDescent="0.25">
      <c r="A41" s="153" t="s">
        <v>195</v>
      </c>
      <c r="B41" s="154" t="str">
        <f>'[1]13'!B39</f>
        <v>080103</v>
      </c>
      <c r="C41" s="151">
        <v>24</v>
      </c>
      <c r="D41" s="151">
        <v>137.4</v>
      </c>
      <c r="E41" s="151">
        <v>55.99</v>
      </c>
      <c r="F41" s="151">
        <v>0</v>
      </c>
      <c r="G41" s="151">
        <v>0</v>
      </c>
      <c r="H41" s="151">
        <v>1</v>
      </c>
      <c r="I41" s="152">
        <v>30</v>
      </c>
    </row>
    <row r="42" spans="1:11" ht="30" x14ac:dyDescent="0.25">
      <c r="A42" s="153" t="s">
        <v>196</v>
      </c>
      <c r="B42" s="154" t="str">
        <f>'[1]13'!B40</f>
        <v>080104</v>
      </c>
      <c r="C42" s="151">
        <v>29973</v>
      </c>
      <c r="D42" s="151">
        <v>48072.92</v>
      </c>
      <c r="E42" s="151">
        <v>24770.86</v>
      </c>
      <c r="F42" s="151">
        <v>143</v>
      </c>
      <c r="G42" s="151">
        <v>6228.31</v>
      </c>
      <c r="H42" s="151">
        <v>47</v>
      </c>
      <c r="I42" s="152">
        <v>3888.43</v>
      </c>
    </row>
    <row r="43" spans="1:11" ht="15" x14ac:dyDescent="0.25">
      <c r="A43" s="153" t="s">
        <v>197</v>
      </c>
      <c r="B43" s="154" t="str">
        <f>'[1]13'!B41</f>
        <v>080105</v>
      </c>
      <c r="C43" s="151">
        <v>59168</v>
      </c>
      <c r="D43" s="151">
        <v>74573.45</v>
      </c>
      <c r="E43" s="151">
        <v>38985.11</v>
      </c>
      <c r="F43" s="151">
        <v>668</v>
      </c>
      <c r="G43" s="151">
        <v>24258.38</v>
      </c>
      <c r="H43" s="151">
        <v>73</v>
      </c>
      <c r="I43" s="152">
        <v>11489.71</v>
      </c>
    </row>
    <row r="44" spans="1:11" ht="15" x14ac:dyDescent="0.25">
      <c r="A44" s="153" t="s">
        <v>198</v>
      </c>
      <c r="B44" s="154" t="str">
        <f>'[1]13'!B42</f>
        <v>080199</v>
      </c>
      <c r="C44" s="151">
        <v>510</v>
      </c>
      <c r="D44" s="151">
        <v>1870.58</v>
      </c>
      <c r="E44" s="151">
        <v>925.61</v>
      </c>
      <c r="F44" s="151">
        <v>1</v>
      </c>
      <c r="G44" s="151">
        <v>18</v>
      </c>
      <c r="H44" s="151">
        <v>0</v>
      </c>
      <c r="I44" s="152">
        <v>0</v>
      </c>
    </row>
    <row r="45" spans="1:11" ht="15" x14ac:dyDescent="0.25">
      <c r="A45" s="149" t="s">
        <v>199</v>
      </c>
      <c r="B45" s="150" t="str">
        <f>'[1]13'!B43</f>
        <v>0802</v>
      </c>
      <c r="C45" s="151">
        <v>26503</v>
      </c>
      <c r="D45" s="151">
        <v>559786.57999999996</v>
      </c>
      <c r="E45" s="151">
        <v>233604.89</v>
      </c>
      <c r="F45" s="151">
        <v>316</v>
      </c>
      <c r="G45" s="151">
        <v>278855.78000000003</v>
      </c>
      <c r="H45" s="151">
        <v>150</v>
      </c>
      <c r="I45" s="152">
        <v>261818.37</v>
      </c>
    </row>
    <row r="46" spans="1:11" ht="15" x14ac:dyDescent="0.25">
      <c r="A46" s="153" t="s">
        <v>193</v>
      </c>
      <c r="B46" s="154" t="str">
        <f>'[1]13'!B44</f>
        <v>080201</v>
      </c>
      <c r="C46" s="151">
        <v>157</v>
      </c>
      <c r="D46" s="151">
        <v>1495.37</v>
      </c>
      <c r="E46" s="151">
        <v>0</v>
      </c>
      <c r="F46" s="151">
        <v>1</v>
      </c>
      <c r="G46" s="151">
        <v>1408.85</v>
      </c>
      <c r="H46" s="151">
        <v>0</v>
      </c>
      <c r="I46" s="152">
        <v>0</v>
      </c>
    </row>
    <row r="47" spans="1:11" ht="15" x14ac:dyDescent="0.25">
      <c r="A47" s="155" t="s">
        <v>194</v>
      </c>
      <c r="B47" s="156" t="str">
        <f>'[1]13'!B45</f>
        <v>080202</v>
      </c>
      <c r="C47" s="151">
        <v>106</v>
      </c>
      <c r="D47" s="151">
        <v>9610.5300000000007</v>
      </c>
      <c r="E47" s="151">
        <v>6833.1</v>
      </c>
      <c r="F47" s="151">
        <v>0</v>
      </c>
      <c r="G47" s="151">
        <v>0</v>
      </c>
      <c r="H47" s="151">
        <v>0</v>
      </c>
      <c r="I47" s="152">
        <v>0</v>
      </c>
      <c r="J47" s="140"/>
      <c r="K47" s="140"/>
    </row>
    <row r="48" spans="1:11" ht="15" x14ac:dyDescent="0.25">
      <c r="A48" s="155" t="s">
        <v>195</v>
      </c>
      <c r="B48" s="156" t="str">
        <f>'[1]13'!B46</f>
        <v>080203</v>
      </c>
      <c r="C48" s="151">
        <v>140</v>
      </c>
      <c r="D48" s="151">
        <v>7045.9</v>
      </c>
      <c r="E48" s="151">
        <v>5669.54</v>
      </c>
      <c r="F48" s="151">
        <v>3</v>
      </c>
      <c r="G48" s="151">
        <v>764.06</v>
      </c>
      <c r="H48" s="151">
        <v>1</v>
      </c>
      <c r="I48" s="152">
        <v>150</v>
      </c>
      <c r="J48" s="140"/>
      <c r="K48" s="140"/>
    </row>
    <row r="49" spans="1:11" ht="30" x14ac:dyDescent="0.25">
      <c r="A49" s="155" t="s">
        <v>200</v>
      </c>
      <c r="B49" s="156" t="str">
        <f>'[1]13'!B47</f>
        <v>080204</v>
      </c>
      <c r="C49" s="151">
        <v>25089</v>
      </c>
      <c r="D49" s="151">
        <v>378121.7</v>
      </c>
      <c r="E49" s="151">
        <v>152529.65</v>
      </c>
      <c r="F49" s="151">
        <v>288</v>
      </c>
      <c r="G49" s="151">
        <v>190616.23</v>
      </c>
      <c r="H49" s="151">
        <v>126</v>
      </c>
      <c r="I49" s="152">
        <v>174836.99</v>
      </c>
      <c r="J49" s="140"/>
      <c r="K49" s="140"/>
    </row>
    <row r="50" spans="1:11" ht="15" x14ac:dyDescent="0.25">
      <c r="A50" s="155" t="s">
        <v>201</v>
      </c>
      <c r="B50" s="156" t="str">
        <f>'[1]13'!B48</f>
        <v>080205</v>
      </c>
      <c r="C50" s="151">
        <v>281</v>
      </c>
      <c r="D50" s="151">
        <v>48667.79</v>
      </c>
      <c r="E50" s="151">
        <v>6876.04</v>
      </c>
      <c r="F50" s="151">
        <v>23</v>
      </c>
      <c r="G50" s="151">
        <v>86003.64</v>
      </c>
      <c r="H50" s="151">
        <v>20</v>
      </c>
      <c r="I50" s="152">
        <v>66831.38</v>
      </c>
      <c r="J50" s="140"/>
      <c r="K50" s="140"/>
    </row>
    <row r="51" spans="1:11" ht="30" x14ac:dyDescent="0.25">
      <c r="A51" s="153" t="s">
        <v>202</v>
      </c>
      <c r="B51" s="154" t="str">
        <f>'[1]13'!B49</f>
        <v>080206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2">
        <v>0</v>
      </c>
    </row>
    <row r="52" spans="1:11" ht="15" x14ac:dyDescent="0.25">
      <c r="A52" s="153" t="s">
        <v>203</v>
      </c>
      <c r="B52" s="154" t="str">
        <f>'[1]13'!B50</f>
        <v>080299</v>
      </c>
      <c r="C52" s="151">
        <v>730</v>
      </c>
      <c r="D52" s="151">
        <v>114845.29</v>
      </c>
      <c r="E52" s="151">
        <v>61696.56</v>
      </c>
      <c r="F52" s="151">
        <v>1</v>
      </c>
      <c r="G52" s="151">
        <v>63</v>
      </c>
      <c r="H52" s="151">
        <v>3</v>
      </c>
      <c r="I52" s="152">
        <v>20000</v>
      </c>
    </row>
    <row r="53" spans="1:11" ht="15" x14ac:dyDescent="0.25">
      <c r="A53" s="149" t="s">
        <v>204</v>
      </c>
      <c r="B53" s="150" t="str">
        <f>'[1]13'!B51</f>
        <v>09</v>
      </c>
      <c r="C53" s="151">
        <v>109998</v>
      </c>
      <c r="D53" s="151">
        <v>1371072.42</v>
      </c>
      <c r="E53" s="151">
        <v>483194.96</v>
      </c>
      <c r="F53" s="151">
        <v>7955</v>
      </c>
      <c r="G53" s="151">
        <v>456595.38</v>
      </c>
      <c r="H53" s="151">
        <v>968</v>
      </c>
      <c r="I53" s="152">
        <v>198592.52</v>
      </c>
    </row>
    <row r="54" spans="1:11" ht="15" x14ac:dyDescent="0.25">
      <c r="A54" s="149" t="s">
        <v>205</v>
      </c>
      <c r="B54" s="150" t="str">
        <f>'[1]13'!B52</f>
        <v>0901</v>
      </c>
      <c r="C54" s="151">
        <v>87463</v>
      </c>
      <c r="D54" s="151">
        <v>429116.92</v>
      </c>
      <c r="E54" s="151">
        <v>111855.85</v>
      </c>
      <c r="F54" s="151">
        <v>4268</v>
      </c>
      <c r="G54" s="151">
        <v>231304.06</v>
      </c>
      <c r="H54" s="151">
        <v>365</v>
      </c>
      <c r="I54" s="152">
        <v>13903.69</v>
      </c>
    </row>
    <row r="55" spans="1:11" ht="15" x14ac:dyDescent="0.25">
      <c r="A55" s="153" t="s">
        <v>193</v>
      </c>
      <c r="B55" s="154" t="str">
        <f>'[1]13'!B53</f>
        <v>090101</v>
      </c>
      <c r="C55" s="151">
        <v>2546</v>
      </c>
      <c r="D55" s="151">
        <v>233393.58</v>
      </c>
      <c r="E55" s="151">
        <v>154.55000000000001</v>
      </c>
      <c r="F55" s="151">
        <v>1773</v>
      </c>
      <c r="G55" s="151">
        <v>157199</v>
      </c>
      <c r="H55" s="151">
        <v>9</v>
      </c>
      <c r="I55" s="152">
        <v>2547.66</v>
      </c>
    </row>
    <row r="56" spans="1:11" ht="15" x14ac:dyDescent="0.25">
      <c r="A56" s="153" t="s">
        <v>194</v>
      </c>
      <c r="B56" s="154" t="str">
        <f>'[1]13'!B54</f>
        <v>090102</v>
      </c>
      <c r="C56" s="151">
        <v>473</v>
      </c>
      <c r="D56" s="151">
        <v>62704.54</v>
      </c>
      <c r="E56" s="151">
        <v>33624.47</v>
      </c>
      <c r="F56" s="151">
        <v>686</v>
      </c>
      <c r="G56" s="151">
        <v>42169.59</v>
      </c>
      <c r="H56" s="151">
        <v>35</v>
      </c>
      <c r="I56" s="152">
        <v>2099</v>
      </c>
    </row>
    <row r="57" spans="1:11" ht="15" x14ac:dyDescent="0.25">
      <c r="A57" s="153" t="s">
        <v>195</v>
      </c>
      <c r="B57" s="154" t="str">
        <f>'[1]13'!B55</f>
        <v>090103</v>
      </c>
      <c r="C57" s="151">
        <v>38</v>
      </c>
      <c r="D57" s="151">
        <v>2179.4499999999998</v>
      </c>
      <c r="E57" s="151">
        <v>1335.68</v>
      </c>
      <c r="F57" s="151">
        <v>0</v>
      </c>
      <c r="G57" s="151">
        <v>0</v>
      </c>
      <c r="H57" s="151">
        <v>0</v>
      </c>
      <c r="I57" s="152">
        <v>0</v>
      </c>
    </row>
    <row r="58" spans="1:11" ht="30" x14ac:dyDescent="0.25">
      <c r="A58" s="153" t="s">
        <v>206</v>
      </c>
      <c r="B58" s="154" t="str">
        <f>'[1]13'!B56</f>
        <v>090104</v>
      </c>
      <c r="C58" s="151">
        <v>23357</v>
      </c>
      <c r="D58" s="151">
        <v>20230.669999999998</v>
      </c>
      <c r="E58" s="151">
        <v>10432.33</v>
      </c>
      <c r="F58" s="151">
        <v>416</v>
      </c>
      <c r="G58" s="151">
        <v>4751.5600000000004</v>
      </c>
      <c r="H58" s="151">
        <v>90</v>
      </c>
      <c r="I58" s="152">
        <v>3221.5</v>
      </c>
    </row>
    <row r="59" spans="1:11" ht="15" x14ac:dyDescent="0.25">
      <c r="A59" s="153" t="s">
        <v>197</v>
      </c>
      <c r="B59" s="154" t="str">
        <f>'[1]13'!B57</f>
        <v>090105</v>
      </c>
      <c r="C59" s="151">
        <v>58821</v>
      </c>
      <c r="D59" s="151">
        <v>106572.05</v>
      </c>
      <c r="E59" s="151">
        <v>55104.39</v>
      </c>
      <c r="F59" s="151">
        <v>1097</v>
      </c>
      <c r="G59" s="151">
        <v>24431.62</v>
      </c>
      <c r="H59" s="151">
        <v>189</v>
      </c>
      <c r="I59" s="152">
        <v>5458.53</v>
      </c>
    </row>
    <row r="60" spans="1:11" ht="15" x14ac:dyDescent="0.25">
      <c r="A60" s="153" t="s">
        <v>198</v>
      </c>
      <c r="B60" s="154" t="str">
        <f>'[1]13'!B58</f>
        <v>090199</v>
      </c>
      <c r="C60" s="151">
        <v>2228</v>
      </c>
      <c r="D60" s="151">
        <v>4036.63</v>
      </c>
      <c r="E60" s="151">
        <v>11204.43</v>
      </c>
      <c r="F60" s="151">
        <v>296</v>
      </c>
      <c r="G60" s="151">
        <v>2752.29</v>
      </c>
      <c r="H60" s="151">
        <v>42</v>
      </c>
      <c r="I60" s="152">
        <v>577</v>
      </c>
    </row>
    <row r="61" spans="1:11" ht="15" x14ac:dyDescent="0.25">
      <c r="A61" s="149" t="s">
        <v>199</v>
      </c>
      <c r="B61" s="150" t="str">
        <f>'[1]13'!B59</f>
        <v>0902</v>
      </c>
      <c r="C61" s="151">
        <v>22535</v>
      </c>
      <c r="D61" s="151">
        <v>941955.5</v>
      </c>
      <c r="E61" s="151">
        <v>371339.11</v>
      </c>
      <c r="F61" s="151">
        <v>3687</v>
      </c>
      <c r="G61" s="151">
        <v>225291.32</v>
      </c>
      <c r="H61" s="151">
        <v>603</v>
      </c>
      <c r="I61" s="152">
        <v>184688.83</v>
      </c>
    </row>
    <row r="62" spans="1:11" ht="15" x14ac:dyDescent="0.25">
      <c r="A62" s="153" t="s">
        <v>193</v>
      </c>
      <c r="B62" s="154" t="str">
        <f>'[1]13'!B60</f>
        <v>090201</v>
      </c>
      <c r="C62" s="151">
        <v>157</v>
      </c>
      <c r="D62" s="151">
        <v>33572.550000000003</v>
      </c>
      <c r="E62" s="151">
        <v>0</v>
      </c>
      <c r="F62" s="151">
        <v>115</v>
      </c>
      <c r="G62" s="151">
        <v>39990.089999999997</v>
      </c>
      <c r="H62" s="151">
        <v>4</v>
      </c>
      <c r="I62" s="152">
        <v>3303.73</v>
      </c>
    </row>
    <row r="63" spans="1:11" ht="15" x14ac:dyDescent="0.25">
      <c r="A63" s="153" t="s">
        <v>194</v>
      </c>
      <c r="B63" s="154" t="str">
        <f>'[1]13'!B61</f>
        <v>090202</v>
      </c>
      <c r="C63" s="151">
        <v>126</v>
      </c>
      <c r="D63" s="151">
        <v>26999.96</v>
      </c>
      <c r="E63" s="151">
        <v>18177.150000000001</v>
      </c>
      <c r="F63" s="151">
        <v>589</v>
      </c>
      <c r="G63" s="151">
        <v>41952.54</v>
      </c>
      <c r="H63" s="151">
        <v>27</v>
      </c>
      <c r="I63" s="152">
        <v>1703</v>
      </c>
    </row>
    <row r="64" spans="1:11" ht="15" x14ac:dyDescent="0.25">
      <c r="A64" s="153" t="s">
        <v>195</v>
      </c>
      <c r="B64" s="154" t="str">
        <f>'[1]13'!B62</f>
        <v>090203</v>
      </c>
      <c r="C64" s="151">
        <v>223</v>
      </c>
      <c r="D64" s="151">
        <v>93972.17</v>
      </c>
      <c r="E64" s="151">
        <v>83848.41</v>
      </c>
      <c r="F64" s="151">
        <v>1</v>
      </c>
      <c r="G64" s="151">
        <v>1048</v>
      </c>
      <c r="H64" s="151">
        <v>5</v>
      </c>
      <c r="I64" s="152">
        <v>2380</v>
      </c>
    </row>
    <row r="65" spans="1:26" ht="30" x14ac:dyDescent="0.25">
      <c r="A65" s="153" t="s">
        <v>207</v>
      </c>
      <c r="B65" s="154" t="str">
        <f>'[1]13'!B63</f>
        <v>090204</v>
      </c>
      <c r="C65" s="151">
        <v>20826</v>
      </c>
      <c r="D65" s="151">
        <v>508390.35</v>
      </c>
      <c r="E65" s="151">
        <v>207405.6</v>
      </c>
      <c r="F65" s="151">
        <v>2764</v>
      </c>
      <c r="G65" s="151">
        <v>110188.78</v>
      </c>
      <c r="H65" s="151">
        <v>461</v>
      </c>
      <c r="I65" s="152">
        <v>52849.1</v>
      </c>
    </row>
    <row r="66" spans="1:26" ht="15" x14ac:dyDescent="0.25">
      <c r="A66" s="153" t="s">
        <v>201</v>
      </c>
      <c r="B66" s="154" t="str">
        <f>'[1]13'!B64</f>
        <v>090205</v>
      </c>
      <c r="C66" s="151">
        <v>451</v>
      </c>
      <c r="D66" s="151">
        <v>175733.47</v>
      </c>
      <c r="E66" s="151">
        <v>37785.43</v>
      </c>
      <c r="F66" s="151">
        <v>32</v>
      </c>
      <c r="G66" s="151">
        <v>20799.91</v>
      </c>
      <c r="H66" s="151">
        <v>34</v>
      </c>
      <c r="I66" s="152">
        <v>91395</v>
      </c>
    </row>
    <row r="67" spans="1:26" s="141" customFormat="1" ht="30" x14ac:dyDescent="0.25">
      <c r="A67" s="153" t="s">
        <v>202</v>
      </c>
      <c r="B67" s="154" t="str">
        <f>'[1]13'!B65</f>
        <v>090206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  <c r="H67" s="151">
        <v>0</v>
      </c>
      <c r="I67" s="152">
        <v>0</v>
      </c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</row>
    <row r="68" spans="1:26" s="141" customFormat="1" ht="15" x14ac:dyDescent="0.25">
      <c r="A68" s="153" t="s">
        <v>203</v>
      </c>
      <c r="B68" s="154" t="str">
        <f>'[1]13'!B66</f>
        <v>090299</v>
      </c>
      <c r="C68" s="151">
        <v>752</v>
      </c>
      <c r="D68" s="151">
        <v>103287</v>
      </c>
      <c r="E68" s="151">
        <v>24122.52</v>
      </c>
      <c r="F68" s="151">
        <v>186</v>
      </c>
      <c r="G68" s="151">
        <v>11312</v>
      </c>
      <c r="H68" s="151">
        <v>72</v>
      </c>
      <c r="I68" s="152">
        <v>33058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</row>
    <row r="69" spans="1:26" s="141" customFormat="1" ht="15" x14ac:dyDescent="0.25">
      <c r="A69" s="149" t="s">
        <v>208</v>
      </c>
      <c r="B69" s="150" t="str">
        <f>'[1]13'!B67</f>
        <v>89</v>
      </c>
      <c r="C69" s="151">
        <v>145081</v>
      </c>
      <c r="D69" s="151">
        <v>2107427.73</v>
      </c>
      <c r="E69" s="151">
        <v>792652.71</v>
      </c>
      <c r="F69" s="151">
        <v>9085</v>
      </c>
      <c r="G69" s="151">
        <v>766366.67</v>
      </c>
      <c r="H69" s="151">
        <v>1239</v>
      </c>
      <c r="I69" s="152">
        <v>475819.03</v>
      </c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</row>
    <row r="70" spans="1:26" s="141" customFormat="1" ht="15" x14ac:dyDescent="0.25">
      <c r="A70" s="149" t="s">
        <v>192</v>
      </c>
      <c r="B70" s="150" t="str">
        <f>'[1]13'!B68</f>
        <v>8901</v>
      </c>
      <c r="C70" s="151">
        <v>110717</v>
      </c>
      <c r="D70" s="151">
        <v>605685.65</v>
      </c>
      <c r="E70" s="151">
        <v>187708.71</v>
      </c>
      <c r="F70" s="151">
        <v>5082</v>
      </c>
      <c r="G70" s="151">
        <v>262219.57</v>
      </c>
      <c r="H70" s="151">
        <v>486</v>
      </c>
      <c r="I70" s="152">
        <v>29311.83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</row>
    <row r="71" spans="1:26" s="141" customFormat="1" ht="15" x14ac:dyDescent="0.25">
      <c r="A71" s="157" t="s">
        <v>193</v>
      </c>
      <c r="B71" s="158" t="str">
        <f>'[1]13'!B69</f>
        <v>890101</v>
      </c>
      <c r="C71" s="151">
        <v>2546</v>
      </c>
      <c r="D71" s="151">
        <v>268098.21000000002</v>
      </c>
      <c r="E71" s="151">
        <v>155.33000000000001</v>
      </c>
      <c r="F71" s="151">
        <v>1775</v>
      </c>
      <c r="G71" s="151">
        <v>157609.82</v>
      </c>
      <c r="H71" s="151">
        <v>9</v>
      </c>
      <c r="I71" s="152">
        <v>2547.66</v>
      </c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</row>
    <row r="72" spans="1:26" s="141" customFormat="1" ht="15" x14ac:dyDescent="0.25">
      <c r="A72" s="157" t="s">
        <v>194</v>
      </c>
      <c r="B72" s="158" t="str">
        <f>'[1]13'!B70</f>
        <v>890102</v>
      </c>
      <c r="C72" s="151">
        <v>473</v>
      </c>
      <c r="D72" s="151">
        <v>79914.289999999994</v>
      </c>
      <c r="E72" s="151">
        <v>44738.98</v>
      </c>
      <c r="F72" s="151">
        <v>686</v>
      </c>
      <c r="G72" s="151">
        <v>42169.59</v>
      </c>
      <c r="H72" s="151">
        <v>35</v>
      </c>
      <c r="I72" s="152">
        <v>2099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</row>
    <row r="73" spans="1:26" s="141" customFormat="1" ht="15" x14ac:dyDescent="0.25">
      <c r="A73" s="157" t="s">
        <v>195</v>
      </c>
      <c r="B73" s="158" t="str">
        <f>'[1]13'!B71</f>
        <v>890103</v>
      </c>
      <c r="C73" s="151">
        <v>50</v>
      </c>
      <c r="D73" s="151">
        <v>2316.85</v>
      </c>
      <c r="E73" s="151">
        <v>1391.67</v>
      </c>
      <c r="F73" s="151">
        <v>0</v>
      </c>
      <c r="G73" s="151">
        <v>0</v>
      </c>
      <c r="H73" s="151">
        <v>1</v>
      </c>
      <c r="I73" s="152">
        <v>30</v>
      </c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</row>
    <row r="74" spans="1:26" s="141" customFormat="1" ht="30" x14ac:dyDescent="0.25">
      <c r="A74" s="157" t="s">
        <v>209</v>
      </c>
      <c r="B74" s="158" t="str">
        <f>'[1]13'!B72</f>
        <v>890104</v>
      </c>
      <c r="C74" s="151">
        <v>43367</v>
      </c>
      <c r="D74" s="151">
        <v>68303.59</v>
      </c>
      <c r="E74" s="151">
        <v>35203.19</v>
      </c>
      <c r="F74" s="151">
        <v>559</v>
      </c>
      <c r="G74" s="151">
        <v>10979.87</v>
      </c>
      <c r="H74" s="151">
        <v>137</v>
      </c>
      <c r="I74" s="152">
        <v>7109.93</v>
      </c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</row>
    <row r="75" spans="1:26" s="141" customFormat="1" ht="15" x14ac:dyDescent="0.25">
      <c r="A75" s="157" t="s">
        <v>197</v>
      </c>
      <c r="B75" s="158" t="str">
        <f>'[1]13'!B73</f>
        <v>890105</v>
      </c>
      <c r="C75" s="151">
        <v>61696</v>
      </c>
      <c r="D75" s="151">
        <v>181145.5</v>
      </c>
      <c r="E75" s="151">
        <v>94089.5</v>
      </c>
      <c r="F75" s="151">
        <v>1765</v>
      </c>
      <c r="G75" s="151">
        <v>48690</v>
      </c>
      <c r="H75" s="151">
        <v>262</v>
      </c>
      <c r="I75" s="152">
        <v>16948.240000000002</v>
      </c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</row>
    <row r="76" spans="1:26" ht="15" x14ac:dyDescent="0.25">
      <c r="A76" s="157" t="s">
        <v>198</v>
      </c>
      <c r="B76" s="158" t="str">
        <f>'[1]13'!B74</f>
        <v>890199</v>
      </c>
      <c r="C76" s="151">
        <v>2585</v>
      </c>
      <c r="D76" s="151">
        <v>5907.21</v>
      </c>
      <c r="E76" s="151">
        <v>12130.04</v>
      </c>
      <c r="F76" s="151">
        <v>297</v>
      </c>
      <c r="G76" s="151">
        <v>2770.29</v>
      </c>
      <c r="H76" s="151">
        <v>42</v>
      </c>
      <c r="I76" s="152">
        <v>577</v>
      </c>
    </row>
    <row r="77" spans="1:26" ht="15" x14ac:dyDescent="0.25">
      <c r="A77" s="157" t="s">
        <v>199</v>
      </c>
      <c r="B77" s="158" t="str">
        <f>'[1]13'!B75</f>
        <v>8902</v>
      </c>
      <c r="C77" s="151">
        <v>34364</v>
      </c>
      <c r="D77" s="151">
        <v>1501742.0800000001</v>
      </c>
      <c r="E77" s="151">
        <v>604944</v>
      </c>
      <c r="F77" s="151">
        <v>4003</v>
      </c>
      <c r="G77" s="151">
        <v>504147.1</v>
      </c>
      <c r="H77" s="151">
        <v>753</v>
      </c>
      <c r="I77" s="152">
        <v>446507.2</v>
      </c>
    </row>
    <row r="78" spans="1:26" ht="15" x14ac:dyDescent="0.25">
      <c r="A78" s="157" t="s">
        <v>193</v>
      </c>
      <c r="B78" s="158" t="str">
        <f>'[1]13'!B76</f>
        <v>890201</v>
      </c>
      <c r="C78" s="151">
        <v>157</v>
      </c>
      <c r="D78" s="151">
        <v>35067.919999999998</v>
      </c>
      <c r="E78" s="151">
        <v>0</v>
      </c>
      <c r="F78" s="151">
        <v>116</v>
      </c>
      <c r="G78" s="151">
        <v>41398.94</v>
      </c>
      <c r="H78" s="151">
        <v>4</v>
      </c>
      <c r="I78" s="152">
        <v>3303.73</v>
      </c>
    </row>
    <row r="79" spans="1:26" ht="15" x14ac:dyDescent="0.25">
      <c r="A79" s="157" t="s">
        <v>194</v>
      </c>
      <c r="B79" s="158" t="str">
        <f>'[1]13'!B77</f>
        <v>890202</v>
      </c>
      <c r="C79" s="151">
        <v>126</v>
      </c>
      <c r="D79" s="151">
        <v>36610.49</v>
      </c>
      <c r="E79" s="151">
        <v>25010.25</v>
      </c>
      <c r="F79" s="151">
        <v>589</v>
      </c>
      <c r="G79" s="151">
        <v>41952.54</v>
      </c>
      <c r="H79" s="151">
        <v>27</v>
      </c>
      <c r="I79" s="152">
        <v>1703</v>
      </c>
    </row>
    <row r="80" spans="1:26" ht="15" x14ac:dyDescent="0.25">
      <c r="A80" s="153" t="s">
        <v>195</v>
      </c>
      <c r="B80" s="154" t="str">
        <f>'[1]13'!B78</f>
        <v>890203</v>
      </c>
      <c r="C80" s="151">
        <v>246</v>
      </c>
      <c r="D80" s="151">
        <v>101018.07</v>
      </c>
      <c r="E80" s="151">
        <v>89517.95</v>
      </c>
      <c r="F80" s="151">
        <v>4</v>
      </c>
      <c r="G80" s="151">
        <v>1812.06</v>
      </c>
      <c r="H80" s="151">
        <v>6</v>
      </c>
      <c r="I80" s="152">
        <v>2530</v>
      </c>
    </row>
    <row r="81" spans="1:9" ht="30" x14ac:dyDescent="0.25">
      <c r="A81" s="153" t="s">
        <v>210</v>
      </c>
      <c r="B81" s="154" t="str">
        <f>'[1]13'!B79</f>
        <v>890204</v>
      </c>
      <c r="C81" s="151">
        <v>31863</v>
      </c>
      <c r="D81" s="151">
        <v>886512.05</v>
      </c>
      <c r="E81" s="151">
        <v>359935.25</v>
      </c>
      <c r="F81" s="151">
        <v>3052</v>
      </c>
      <c r="G81" s="151">
        <v>300805.01</v>
      </c>
      <c r="H81" s="151">
        <v>587</v>
      </c>
      <c r="I81" s="152">
        <v>227686.09</v>
      </c>
    </row>
    <row r="82" spans="1:9" ht="15" x14ac:dyDescent="0.25">
      <c r="A82" s="153" t="s">
        <v>201</v>
      </c>
      <c r="B82" s="154" t="str">
        <f>'[1]13'!B80</f>
        <v>890205</v>
      </c>
      <c r="C82" s="151">
        <v>499</v>
      </c>
      <c r="D82" s="151">
        <v>224401.26</v>
      </c>
      <c r="E82" s="151">
        <v>44661.47</v>
      </c>
      <c r="F82" s="151">
        <v>55</v>
      </c>
      <c r="G82" s="151">
        <v>106803.55</v>
      </c>
      <c r="H82" s="151">
        <v>54</v>
      </c>
      <c r="I82" s="152">
        <v>158226.38</v>
      </c>
    </row>
    <row r="83" spans="1:9" ht="30" x14ac:dyDescent="0.25">
      <c r="A83" s="153" t="s">
        <v>202</v>
      </c>
      <c r="B83" s="154" t="str">
        <f>'[1]13'!B81</f>
        <v>890206</v>
      </c>
      <c r="C83" s="151">
        <v>0</v>
      </c>
      <c r="D83" s="151">
        <v>0</v>
      </c>
      <c r="E83" s="151">
        <v>0</v>
      </c>
      <c r="F83" s="151">
        <v>0</v>
      </c>
      <c r="G83" s="151">
        <v>0</v>
      </c>
      <c r="H83" s="151">
        <v>0</v>
      </c>
      <c r="I83" s="152">
        <v>0</v>
      </c>
    </row>
    <row r="84" spans="1:9" ht="15" x14ac:dyDescent="0.25">
      <c r="A84" s="153" t="s">
        <v>203</v>
      </c>
      <c r="B84" s="154" t="str">
        <f>'[1]13'!B82</f>
        <v>890299</v>
      </c>
      <c r="C84" s="151">
        <v>1473</v>
      </c>
      <c r="D84" s="151">
        <v>218132.29</v>
      </c>
      <c r="E84" s="151">
        <v>85819.08</v>
      </c>
      <c r="F84" s="151">
        <v>187</v>
      </c>
      <c r="G84" s="151">
        <v>11375</v>
      </c>
      <c r="H84" s="151">
        <v>75</v>
      </c>
      <c r="I84" s="152">
        <v>53058</v>
      </c>
    </row>
    <row r="85" spans="1:9" ht="30" x14ac:dyDescent="0.25">
      <c r="A85" s="149" t="s">
        <v>211</v>
      </c>
      <c r="B85" s="150" t="str">
        <f>'[1]13'!B83</f>
        <v>10</v>
      </c>
      <c r="C85" s="151">
        <v>942931</v>
      </c>
      <c r="D85" s="151">
        <v>5207931.34</v>
      </c>
      <c r="E85" s="151">
        <v>2540414.84</v>
      </c>
      <c r="F85" s="151">
        <v>28600</v>
      </c>
      <c r="G85" s="151">
        <v>2208723.7000000002</v>
      </c>
      <c r="H85" s="151">
        <v>10286</v>
      </c>
      <c r="I85" s="152">
        <v>2047623.61</v>
      </c>
    </row>
    <row r="86" spans="1:9" ht="30" x14ac:dyDescent="0.25">
      <c r="A86" s="149" t="s">
        <v>212</v>
      </c>
      <c r="B86" s="150" t="str">
        <f>'[1]13'!B84</f>
        <v>1001</v>
      </c>
      <c r="C86" s="151">
        <v>665498</v>
      </c>
      <c r="D86" s="151">
        <v>3829046</v>
      </c>
      <c r="E86" s="151">
        <v>1991101.36</v>
      </c>
      <c r="F86" s="151">
        <v>27250</v>
      </c>
      <c r="G86" s="151">
        <v>1754917.25</v>
      </c>
      <c r="H86" s="151">
        <v>8822</v>
      </c>
      <c r="I86" s="152">
        <v>1361805.65</v>
      </c>
    </row>
    <row r="87" spans="1:9" ht="15" x14ac:dyDescent="0.25">
      <c r="A87" s="153" t="s">
        <v>213</v>
      </c>
      <c r="B87" s="154" t="str">
        <f>'[1]13'!B85</f>
        <v>100101</v>
      </c>
      <c r="C87" s="151">
        <v>551929</v>
      </c>
      <c r="D87" s="151">
        <v>3065259.85</v>
      </c>
      <c r="E87" s="151">
        <v>1604717.99</v>
      </c>
      <c r="F87" s="151">
        <v>23439</v>
      </c>
      <c r="G87" s="151">
        <v>1496879.23</v>
      </c>
      <c r="H87" s="151">
        <v>7523</v>
      </c>
      <c r="I87" s="152">
        <v>1167174.25</v>
      </c>
    </row>
    <row r="88" spans="1:9" ht="15" x14ac:dyDescent="0.25">
      <c r="A88" s="153" t="s">
        <v>214</v>
      </c>
      <c r="B88" s="154" t="str">
        <f>'[1]13'!B86</f>
        <v>100102</v>
      </c>
      <c r="C88" s="151">
        <v>55520</v>
      </c>
      <c r="D88" s="151">
        <v>618662.21</v>
      </c>
      <c r="E88" s="151">
        <v>316421.02</v>
      </c>
      <c r="F88" s="151">
        <v>3078</v>
      </c>
      <c r="G88" s="151">
        <v>205427.09</v>
      </c>
      <c r="H88" s="151">
        <v>929</v>
      </c>
      <c r="I88" s="152">
        <v>123719.79</v>
      </c>
    </row>
    <row r="89" spans="1:9" ht="15" x14ac:dyDescent="0.25">
      <c r="A89" s="153" t="s">
        <v>215</v>
      </c>
      <c r="B89" s="154" t="str">
        <f>'[1]13'!B87</f>
        <v>100103</v>
      </c>
      <c r="C89" s="151">
        <v>3673</v>
      </c>
      <c r="D89" s="151">
        <v>71722.740000000005</v>
      </c>
      <c r="E89" s="151">
        <v>37043.4</v>
      </c>
      <c r="F89" s="151">
        <v>250</v>
      </c>
      <c r="G89" s="151">
        <v>22309.95</v>
      </c>
      <c r="H89" s="151">
        <v>175</v>
      </c>
      <c r="I89" s="152">
        <v>37942.26</v>
      </c>
    </row>
    <row r="90" spans="1:9" ht="15" x14ac:dyDescent="0.25">
      <c r="A90" s="153" t="s">
        <v>216</v>
      </c>
      <c r="B90" s="154" t="str">
        <f>'[1]13'!B88</f>
        <v>100104</v>
      </c>
      <c r="C90" s="151">
        <v>4821</v>
      </c>
      <c r="D90" s="151">
        <v>4218.01</v>
      </c>
      <c r="E90" s="151">
        <v>1934.58</v>
      </c>
      <c r="F90" s="151">
        <v>64</v>
      </c>
      <c r="G90" s="151">
        <v>4991.41</v>
      </c>
      <c r="H90" s="151">
        <v>8</v>
      </c>
      <c r="I90" s="152">
        <v>457</v>
      </c>
    </row>
    <row r="91" spans="1:9" ht="15" x14ac:dyDescent="0.25">
      <c r="A91" s="153" t="s">
        <v>217</v>
      </c>
      <c r="B91" s="154" t="str">
        <f>'[1]13'!B89</f>
        <v>100105</v>
      </c>
      <c r="C91" s="151">
        <v>812</v>
      </c>
      <c r="D91" s="151">
        <v>2522.19</v>
      </c>
      <c r="E91" s="151">
        <v>1487.29</v>
      </c>
      <c r="F91" s="151">
        <v>46</v>
      </c>
      <c r="G91" s="151">
        <v>3042.01</v>
      </c>
      <c r="H91" s="151">
        <v>12</v>
      </c>
      <c r="I91" s="152">
        <v>1046</v>
      </c>
    </row>
    <row r="92" spans="1:9" ht="15" x14ac:dyDescent="0.25">
      <c r="A92" s="153" t="s">
        <v>218</v>
      </c>
      <c r="B92" s="154" t="str">
        <f>'[1]13'!B90</f>
        <v>100106</v>
      </c>
      <c r="C92" s="151">
        <v>33605</v>
      </c>
      <c r="D92" s="151">
        <v>53220.38</v>
      </c>
      <c r="E92" s="151">
        <v>23040.45</v>
      </c>
      <c r="F92" s="151">
        <v>221</v>
      </c>
      <c r="G92" s="151">
        <v>12279.65</v>
      </c>
      <c r="H92" s="151">
        <v>125</v>
      </c>
      <c r="I92" s="152">
        <v>22511.66</v>
      </c>
    </row>
    <row r="93" spans="1:9" ht="15" x14ac:dyDescent="0.25">
      <c r="A93" s="153" t="s">
        <v>219</v>
      </c>
      <c r="B93" s="154" t="str">
        <f>'[1]13'!B91</f>
        <v>100107</v>
      </c>
      <c r="C93" s="151">
        <v>11847</v>
      </c>
      <c r="D93" s="151">
        <v>3826.31</v>
      </c>
      <c r="E93" s="151">
        <v>1900.62</v>
      </c>
      <c r="F93" s="151">
        <v>7</v>
      </c>
      <c r="G93" s="151">
        <v>656.89</v>
      </c>
      <c r="H93" s="151">
        <v>7</v>
      </c>
      <c r="I93" s="152">
        <v>1337</v>
      </c>
    </row>
    <row r="94" spans="1:9" ht="15" x14ac:dyDescent="0.25">
      <c r="A94" s="153" t="s">
        <v>220</v>
      </c>
      <c r="B94" s="154" t="str">
        <f>'[1]13'!B92</f>
        <v>100108</v>
      </c>
      <c r="C94" s="151">
        <v>2183</v>
      </c>
      <c r="D94" s="151">
        <v>8079.94</v>
      </c>
      <c r="E94" s="151">
        <v>4180.8599999999997</v>
      </c>
      <c r="F94" s="151">
        <v>142</v>
      </c>
      <c r="G94" s="151">
        <v>7847.82</v>
      </c>
      <c r="H94" s="151">
        <v>41</v>
      </c>
      <c r="I94" s="152">
        <v>6559.69</v>
      </c>
    </row>
    <row r="95" spans="1:9" ht="30" x14ac:dyDescent="0.25">
      <c r="A95" s="153" t="s">
        <v>221</v>
      </c>
      <c r="B95" s="154" t="str">
        <f>'[1]13'!B93</f>
        <v>100109</v>
      </c>
      <c r="C95" s="151">
        <v>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2">
        <v>0</v>
      </c>
    </row>
    <row r="96" spans="1:9" ht="30" x14ac:dyDescent="0.25">
      <c r="A96" s="153" t="s">
        <v>222</v>
      </c>
      <c r="B96" s="154" t="str">
        <f>'[1]13'!B94</f>
        <v>100110</v>
      </c>
      <c r="C96" s="151">
        <v>0</v>
      </c>
      <c r="D96" s="151">
        <v>0</v>
      </c>
      <c r="E96" s="151">
        <v>0</v>
      </c>
      <c r="F96" s="151">
        <v>0</v>
      </c>
      <c r="G96" s="151">
        <v>0</v>
      </c>
      <c r="H96" s="151">
        <v>0</v>
      </c>
      <c r="I96" s="152">
        <v>0</v>
      </c>
    </row>
    <row r="97" spans="1:9" ht="15" x14ac:dyDescent="0.25">
      <c r="A97" s="153" t="s">
        <v>223</v>
      </c>
      <c r="B97" s="154" t="str">
        <f>'[1]13'!B95</f>
        <v>100111</v>
      </c>
      <c r="C97" s="151">
        <v>932</v>
      </c>
      <c r="D97" s="151">
        <v>370</v>
      </c>
      <c r="E97" s="151">
        <v>13</v>
      </c>
      <c r="F97" s="151">
        <v>2</v>
      </c>
      <c r="G97" s="151">
        <v>1343</v>
      </c>
      <c r="H97" s="151">
        <v>1</v>
      </c>
      <c r="I97" s="152">
        <v>875</v>
      </c>
    </row>
    <row r="98" spans="1:9" ht="45" x14ac:dyDescent="0.25">
      <c r="A98" s="153" t="s">
        <v>224</v>
      </c>
      <c r="B98" s="154" t="str">
        <f>'[1]13'!B96</f>
        <v>100112</v>
      </c>
      <c r="C98" s="151">
        <v>0</v>
      </c>
      <c r="D98" s="151">
        <v>0</v>
      </c>
      <c r="E98" s="151">
        <v>0</v>
      </c>
      <c r="F98" s="151">
        <v>0</v>
      </c>
      <c r="G98" s="151">
        <v>0</v>
      </c>
      <c r="H98" s="151">
        <v>0</v>
      </c>
      <c r="I98" s="152">
        <v>0</v>
      </c>
    </row>
    <row r="99" spans="1:9" ht="30" x14ac:dyDescent="0.25">
      <c r="A99" s="153" t="s">
        <v>225</v>
      </c>
      <c r="B99" s="154" t="str">
        <f>'[1]13'!B97</f>
        <v>100113</v>
      </c>
      <c r="C99" s="151">
        <v>176</v>
      </c>
      <c r="D99" s="151">
        <v>1164.3699999999999</v>
      </c>
      <c r="E99" s="151">
        <v>362.15</v>
      </c>
      <c r="F99" s="151">
        <v>1</v>
      </c>
      <c r="G99" s="151">
        <v>140.19999999999999</v>
      </c>
      <c r="H99" s="151">
        <v>1</v>
      </c>
      <c r="I99" s="152">
        <v>183</v>
      </c>
    </row>
    <row r="100" spans="1:9" ht="15" x14ac:dyDescent="0.25">
      <c r="A100" s="149" t="s">
        <v>226</v>
      </c>
      <c r="B100" s="150" t="str">
        <f>'[1]13'!B98</f>
        <v>1002</v>
      </c>
      <c r="C100" s="151">
        <v>235799</v>
      </c>
      <c r="D100" s="151">
        <v>1147440.83</v>
      </c>
      <c r="E100" s="151">
        <v>496716.19</v>
      </c>
      <c r="F100" s="151">
        <v>1205</v>
      </c>
      <c r="G100" s="151">
        <v>417989.51</v>
      </c>
      <c r="H100" s="151">
        <v>1323</v>
      </c>
      <c r="I100" s="152">
        <v>643789.21</v>
      </c>
    </row>
    <row r="101" spans="1:9" ht="15" x14ac:dyDescent="0.25">
      <c r="A101" s="153" t="s">
        <v>213</v>
      </c>
      <c r="B101" s="154" t="str">
        <f>'[1]13'!B99</f>
        <v>100201</v>
      </c>
      <c r="C101" s="151">
        <v>214335</v>
      </c>
      <c r="D101" s="151">
        <v>934269.85</v>
      </c>
      <c r="E101" s="151">
        <v>338709.24</v>
      </c>
      <c r="F101" s="151">
        <v>534</v>
      </c>
      <c r="G101" s="151">
        <v>231715.48</v>
      </c>
      <c r="H101" s="151">
        <v>570</v>
      </c>
      <c r="I101" s="152">
        <v>230029.9</v>
      </c>
    </row>
    <row r="102" spans="1:9" ht="15" x14ac:dyDescent="0.25">
      <c r="A102" s="153" t="s">
        <v>214</v>
      </c>
      <c r="B102" s="154" t="str">
        <f>'[1]13'!B100</f>
        <v>100202</v>
      </c>
      <c r="C102" s="151">
        <v>9312</v>
      </c>
      <c r="D102" s="151">
        <v>146788.47</v>
      </c>
      <c r="E102" s="151">
        <v>119447.73</v>
      </c>
      <c r="F102" s="151">
        <v>595</v>
      </c>
      <c r="G102" s="151">
        <v>168155.2</v>
      </c>
      <c r="H102" s="151">
        <v>561</v>
      </c>
      <c r="I102" s="152">
        <v>262147.62</v>
      </c>
    </row>
    <row r="103" spans="1:9" ht="15" x14ac:dyDescent="0.25">
      <c r="A103" s="153" t="s">
        <v>215</v>
      </c>
      <c r="B103" s="154" t="str">
        <f>'[1]13'!B101</f>
        <v>100203</v>
      </c>
      <c r="C103" s="151">
        <v>1205</v>
      </c>
      <c r="D103" s="151">
        <v>17677.03</v>
      </c>
      <c r="E103" s="151">
        <v>14471.13</v>
      </c>
      <c r="F103" s="151">
        <v>51</v>
      </c>
      <c r="G103" s="151">
        <v>13243.03</v>
      </c>
      <c r="H103" s="151">
        <v>153</v>
      </c>
      <c r="I103" s="152">
        <v>141916.20000000001</v>
      </c>
    </row>
    <row r="104" spans="1:9" ht="15" x14ac:dyDescent="0.25">
      <c r="A104" s="153" t="s">
        <v>216</v>
      </c>
      <c r="B104" s="154" t="str">
        <f>'[1]13'!B102</f>
        <v>100204</v>
      </c>
      <c r="C104" s="151">
        <v>232</v>
      </c>
      <c r="D104" s="151">
        <v>1482.7</v>
      </c>
      <c r="E104" s="151">
        <v>1508.71</v>
      </c>
      <c r="F104" s="151">
        <v>1</v>
      </c>
      <c r="G104" s="151">
        <v>10</v>
      </c>
      <c r="H104" s="151">
        <v>0</v>
      </c>
      <c r="I104" s="152">
        <v>0</v>
      </c>
    </row>
    <row r="105" spans="1:9" ht="15" x14ac:dyDescent="0.25">
      <c r="A105" s="153" t="s">
        <v>217</v>
      </c>
      <c r="B105" s="154" t="str">
        <f>'[1]13'!B103</f>
        <v>100205</v>
      </c>
      <c r="C105" s="151">
        <v>96</v>
      </c>
      <c r="D105" s="151">
        <v>554.76</v>
      </c>
      <c r="E105" s="151">
        <v>270.89</v>
      </c>
      <c r="F105" s="151">
        <v>0</v>
      </c>
      <c r="G105" s="151">
        <v>4</v>
      </c>
      <c r="H105" s="151">
        <v>3</v>
      </c>
      <c r="I105" s="152">
        <v>192</v>
      </c>
    </row>
    <row r="106" spans="1:9" ht="15" x14ac:dyDescent="0.25">
      <c r="A106" s="153" t="s">
        <v>218</v>
      </c>
      <c r="B106" s="154" t="str">
        <f>'[1]13'!B104</f>
        <v>100206</v>
      </c>
      <c r="C106" s="151">
        <v>2412</v>
      </c>
      <c r="D106" s="151">
        <v>4212.5</v>
      </c>
      <c r="E106" s="151">
        <v>1664.34</v>
      </c>
      <c r="F106" s="151">
        <v>0</v>
      </c>
      <c r="G106" s="151">
        <v>3.11</v>
      </c>
      <c r="H106" s="151">
        <v>1</v>
      </c>
      <c r="I106" s="152">
        <v>186.93</v>
      </c>
    </row>
    <row r="107" spans="1:9" ht="15" x14ac:dyDescent="0.25">
      <c r="A107" s="153" t="s">
        <v>219</v>
      </c>
      <c r="B107" s="154" t="str">
        <f>'[1]13'!B105</f>
        <v>100207</v>
      </c>
      <c r="C107" s="151">
        <v>8189</v>
      </c>
      <c r="D107" s="151">
        <v>42359.76</v>
      </c>
      <c r="E107" s="151">
        <v>20600.79</v>
      </c>
      <c r="F107" s="151">
        <v>24</v>
      </c>
      <c r="G107" s="151">
        <v>4858.6899999999996</v>
      </c>
      <c r="H107" s="151">
        <v>35</v>
      </c>
      <c r="I107" s="152">
        <v>9316.56</v>
      </c>
    </row>
    <row r="108" spans="1:9" ht="15" x14ac:dyDescent="0.25">
      <c r="A108" s="153" t="s">
        <v>220</v>
      </c>
      <c r="B108" s="154" t="str">
        <f>'[1]13'!B106</f>
        <v>100208</v>
      </c>
      <c r="C108" s="151">
        <v>18</v>
      </c>
      <c r="D108" s="151">
        <v>95.76</v>
      </c>
      <c r="E108" s="151">
        <v>43.36</v>
      </c>
      <c r="F108" s="151">
        <v>0</v>
      </c>
      <c r="G108" s="151">
        <v>0</v>
      </c>
      <c r="H108" s="151">
        <v>0</v>
      </c>
      <c r="I108" s="152">
        <v>0</v>
      </c>
    </row>
    <row r="109" spans="1:9" ht="15" x14ac:dyDescent="0.25">
      <c r="A109" s="149" t="s">
        <v>227</v>
      </c>
      <c r="B109" s="150" t="str">
        <f>'[1]13'!B107</f>
        <v>1003</v>
      </c>
      <c r="C109" s="151">
        <v>37410</v>
      </c>
      <c r="D109" s="151">
        <v>129533.34</v>
      </c>
      <c r="E109" s="151">
        <v>4281.57</v>
      </c>
      <c r="F109" s="151">
        <v>27</v>
      </c>
      <c r="G109" s="151">
        <v>7767.06</v>
      </c>
      <c r="H109" s="151">
        <v>20</v>
      </c>
      <c r="I109" s="152">
        <v>2484.9</v>
      </c>
    </row>
    <row r="110" spans="1:9" ht="15" x14ac:dyDescent="0.25">
      <c r="A110" s="153" t="s">
        <v>228</v>
      </c>
      <c r="B110" s="154" t="str">
        <f>'[1]13'!B108</f>
        <v>100301</v>
      </c>
      <c r="C110" s="151">
        <v>35405</v>
      </c>
      <c r="D110" s="151">
        <v>120722.64</v>
      </c>
      <c r="E110" s="151">
        <v>4005.46</v>
      </c>
      <c r="F110" s="151">
        <v>27</v>
      </c>
      <c r="G110" s="151">
        <v>7767.06</v>
      </c>
      <c r="H110" s="151">
        <v>20</v>
      </c>
      <c r="I110" s="152">
        <v>2484.9</v>
      </c>
    </row>
    <row r="111" spans="1:9" ht="15" x14ac:dyDescent="0.25">
      <c r="A111" s="153" t="s">
        <v>214</v>
      </c>
      <c r="B111" s="154" t="str">
        <f>'[1]13'!B109</f>
        <v>100302</v>
      </c>
      <c r="C111" s="151">
        <v>977</v>
      </c>
      <c r="D111" s="151">
        <v>5956.32</v>
      </c>
      <c r="E111" s="151">
        <v>44.55</v>
      </c>
      <c r="F111" s="151">
        <v>0</v>
      </c>
      <c r="G111" s="151">
        <v>0</v>
      </c>
      <c r="H111" s="151">
        <v>0</v>
      </c>
      <c r="I111" s="152">
        <v>0</v>
      </c>
    </row>
    <row r="112" spans="1:9" ht="15" x14ac:dyDescent="0.25">
      <c r="A112" s="153" t="s">
        <v>215</v>
      </c>
      <c r="B112" s="154" t="str">
        <f>'[1]13'!B110</f>
        <v>100303</v>
      </c>
      <c r="C112" s="151">
        <v>43</v>
      </c>
      <c r="D112" s="151">
        <v>396.23</v>
      </c>
      <c r="E112" s="151">
        <v>0</v>
      </c>
      <c r="F112" s="151">
        <v>0</v>
      </c>
      <c r="G112" s="151">
        <v>0</v>
      </c>
      <c r="H112" s="151">
        <v>0</v>
      </c>
      <c r="I112" s="152">
        <v>0</v>
      </c>
    </row>
    <row r="113" spans="1:9" ht="15" x14ac:dyDescent="0.25">
      <c r="A113" s="153" t="s">
        <v>216</v>
      </c>
      <c r="B113" s="154" t="str">
        <f>'[1]13'!B111</f>
        <v>100304</v>
      </c>
      <c r="C113" s="151">
        <v>19</v>
      </c>
      <c r="D113" s="151">
        <v>133.15</v>
      </c>
      <c r="E113" s="151">
        <v>0</v>
      </c>
      <c r="F113" s="151">
        <v>0</v>
      </c>
      <c r="G113" s="151">
        <v>0</v>
      </c>
      <c r="H113" s="151">
        <v>0</v>
      </c>
      <c r="I113" s="152">
        <v>0</v>
      </c>
    </row>
    <row r="114" spans="1:9" ht="15" x14ac:dyDescent="0.25">
      <c r="A114" s="153" t="s">
        <v>217</v>
      </c>
      <c r="B114" s="154" t="str">
        <f>'[1]13'!B112</f>
        <v>100305</v>
      </c>
      <c r="C114" s="151">
        <v>43</v>
      </c>
      <c r="D114" s="151">
        <v>166.94</v>
      </c>
      <c r="E114" s="151">
        <v>0</v>
      </c>
      <c r="F114" s="151">
        <v>0</v>
      </c>
      <c r="G114" s="151">
        <v>0</v>
      </c>
      <c r="H114" s="151">
        <v>0</v>
      </c>
      <c r="I114" s="152">
        <v>0</v>
      </c>
    </row>
    <row r="115" spans="1:9" ht="15" x14ac:dyDescent="0.25">
      <c r="A115" s="153" t="s">
        <v>218</v>
      </c>
      <c r="B115" s="154" t="str">
        <f>'[1]13'!B113</f>
        <v>100306</v>
      </c>
      <c r="C115" s="151">
        <v>470</v>
      </c>
      <c r="D115" s="151">
        <v>1557.13</v>
      </c>
      <c r="E115" s="151">
        <v>31.11</v>
      </c>
      <c r="F115" s="151">
        <v>0</v>
      </c>
      <c r="G115" s="151">
        <v>0</v>
      </c>
      <c r="H115" s="151">
        <v>0</v>
      </c>
      <c r="I115" s="152">
        <v>0</v>
      </c>
    </row>
    <row r="116" spans="1:9" ht="15" x14ac:dyDescent="0.25">
      <c r="A116" s="153" t="s">
        <v>219</v>
      </c>
      <c r="B116" s="154" t="str">
        <f>'[1]13'!B114</f>
        <v>100307</v>
      </c>
      <c r="C116" s="151">
        <v>450</v>
      </c>
      <c r="D116" s="151">
        <v>589.46</v>
      </c>
      <c r="E116" s="151">
        <v>200.45</v>
      </c>
      <c r="F116" s="151">
        <v>0</v>
      </c>
      <c r="G116" s="151">
        <v>0</v>
      </c>
      <c r="H116" s="151">
        <v>0</v>
      </c>
      <c r="I116" s="152">
        <v>0</v>
      </c>
    </row>
    <row r="117" spans="1:9" ht="15" x14ac:dyDescent="0.25">
      <c r="A117" s="153" t="s">
        <v>220</v>
      </c>
      <c r="B117" s="154" t="str">
        <f>'[1]13'!B115</f>
        <v>100308</v>
      </c>
      <c r="C117" s="151">
        <v>3</v>
      </c>
      <c r="D117" s="151">
        <v>11.47</v>
      </c>
      <c r="E117" s="151">
        <v>0</v>
      </c>
      <c r="F117" s="151">
        <v>0</v>
      </c>
      <c r="G117" s="151">
        <v>0</v>
      </c>
      <c r="H117" s="151">
        <v>0</v>
      </c>
      <c r="I117" s="152">
        <v>0</v>
      </c>
    </row>
    <row r="118" spans="1:9" ht="30" x14ac:dyDescent="0.25">
      <c r="A118" s="153" t="s">
        <v>229</v>
      </c>
      <c r="B118" s="154" t="str">
        <f>'[1]13'!B116</f>
        <v>1004</v>
      </c>
      <c r="C118" s="151">
        <v>0</v>
      </c>
      <c r="D118" s="151">
        <v>0</v>
      </c>
      <c r="E118" s="151">
        <v>0</v>
      </c>
      <c r="F118" s="151">
        <v>0</v>
      </c>
      <c r="G118" s="151">
        <v>0</v>
      </c>
      <c r="H118" s="151">
        <v>0</v>
      </c>
      <c r="I118" s="152">
        <v>0</v>
      </c>
    </row>
    <row r="119" spans="1:9" ht="15" x14ac:dyDescent="0.25">
      <c r="A119" s="153" t="s">
        <v>230</v>
      </c>
      <c r="B119" s="154" t="str">
        <f>'[1]13'!B117</f>
        <v>1005</v>
      </c>
      <c r="C119" s="151">
        <v>4224</v>
      </c>
      <c r="D119" s="151">
        <v>101911.17</v>
      </c>
      <c r="E119" s="151">
        <v>48315.72</v>
      </c>
      <c r="F119" s="151">
        <v>118</v>
      </c>
      <c r="G119" s="151">
        <v>28049.88</v>
      </c>
      <c r="H119" s="151">
        <v>121</v>
      </c>
      <c r="I119" s="152">
        <v>39543.85</v>
      </c>
    </row>
    <row r="120" spans="1:9" ht="15" x14ac:dyDescent="0.25">
      <c r="A120" s="153" t="s">
        <v>231</v>
      </c>
      <c r="B120" s="154" t="str">
        <f>'[1]13'!B118</f>
        <v>1099</v>
      </c>
      <c r="C120" s="151">
        <v>0</v>
      </c>
      <c r="D120" s="151">
        <v>0</v>
      </c>
      <c r="E120" s="151">
        <v>0</v>
      </c>
      <c r="F120" s="151">
        <v>0</v>
      </c>
      <c r="G120" s="151">
        <v>0</v>
      </c>
      <c r="H120" s="151">
        <v>0</v>
      </c>
      <c r="I120" s="152">
        <v>0</v>
      </c>
    </row>
    <row r="121" spans="1:9" ht="30" x14ac:dyDescent="0.25">
      <c r="A121" s="149" t="s">
        <v>232</v>
      </c>
      <c r="B121" s="150" t="str">
        <f>'[1]13'!B119</f>
        <v>11</v>
      </c>
      <c r="C121" s="151">
        <v>74</v>
      </c>
      <c r="D121" s="151">
        <v>19703.22</v>
      </c>
      <c r="E121" s="151">
        <v>10682.38</v>
      </c>
      <c r="F121" s="151">
        <v>4</v>
      </c>
      <c r="G121" s="151">
        <v>2944.57</v>
      </c>
      <c r="H121" s="151">
        <v>0</v>
      </c>
      <c r="I121" s="152">
        <v>0</v>
      </c>
    </row>
    <row r="122" spans="1:9" ht="30" x14ac:dyDescent="0.25">
      <c r="A122" s="153" t="s">
        <v>233</v>
      </c>
      <c r="B122" s="154" t="str">
        <f>'[1]13'!B120</f>
        <v>1101</v>
      </c>
      <c r="C122" s="151">
        <v>74</v>
      </c>
      <c r="D122" s="151">
        <v>19703.22</v>
      </c>
      <c r="E122" s="151">
        <v>10682.38</v>
      </c>
      <c r="F122" s="151">
        <v>4</v>
      </c>
      <c r="G122" s="151">
        <v>2944.57</v>
      </c>
      <c r="H122" s="151">
        <v>0</v>
      </c>
      <c r="I122" s="152">
        <v>0</v>
      </c>
    </row>
    <row r="123" spans="1:9" ht="15" x14ac:dyDescent="0.25">
      <c r="A123" s="153" t="s">
        <v>230</v>
      </c>
      <c r="B123" s="154" t="str">
        <f>'[1]13'!B121</f>
        <v>1102</v>
      </c>
      <c r="C123" s="151">
        <v>0</v>
      </c>
      <c r="D123" s="151">
        <v>0</v>
      </c>
      <c r="E123" s="151">
        <v>0</v>
      </c>
      <c r="F123" s="151">
        <v>0</v>
      </c>
      <c r="G123" s="151">
        <v>0</v>
      </c>
      <c r="H123" s="151">
        <v>0</v>
      </c>
      <c r="I123" s="152">
        <v>0</v>
      </c>
    </row>
    <row r="124" spans="1:9" ht="15" x14ac:dyDescent="0.25">
      <c r="A124" s="153" t="s">
        <v>234</v>
      </c>
      <c r="B124" s="154" t="str">
        <f>'[1]13'!B122</f>
        <v>1199</v>
      </c>
      <c r="C124" s="151">
        <v>0</v>
      </c>
      <c r="D124" s="151">
        <v>0</v>
      </c>
      <c r="E124" s="151">
        <v>0</v>
      </c>
      <c r="F124" s="151">
        <v>0</v>
      </c>
      <c r="G124" s="151">
        <v>0</v>
      </c>
      <c r="H124" s="151">
        <v>0</v>
      </c>
      <c r="I124" s="152">
        <v>0</v>
      </c>
    </row>
    <row r="125" spans="1:9" ht="30" x14ac:dyDescent="0.25">
      <c r="A125" s="149" t="s">
        <v>235</v>
      </c>
      <c r="B125" s="150" t="str">
        <f>'[1]13'!B123</f>
        <v>12</v>
      </c>
      <c r="C125" s="151">
        <v>1009</v>
      </c>
      <c r="D125" s="151">
        <v>3681.76</v>
      </c>
      <c r="E125" s="151">
        <v>1875.95</v>
      </c>
      <c r="F125" s="151">
        <v>3</v>
      </c>
      <c r="G125" s="151">
        <v>557.17999999999995</v>
      </c>
      <c r="H125" s="151">
        <v>6</v>
      </c>
      <c r="I125" s="152">
        <v>6255</v>
      </c>
    </row>
    <row r="126" spans="1:9" ht="30" x14ac:dyDescent="0.25">
      <c r="A126" s="153" t="s">
        <v>236</v>
      </c>
      <c r="B126" s="154" t="str">
        <f>'[1]13'!B124</f>
        <v>1201</v>
      </c>
      <c r="C126" s="151">
        <v>1009</v>
      </c>
      <c r="D126" s="151">
        <v>3681.76</v>
      </c>
      <c r="E126" s="151">
        <v>1875.95</v>
      </c>
      <c r="F126" s="151">
        <v>3</v>
      </c>
      <c r="G126" s="151">
        <v>557.17999999999995</v>
      </c>
      <c r="H126" s="151">
        <v>6</v>
      </c>
      <c r="I126" s="152">
        <v>6255</v>
      </c>
    </row>
    <row r="127" spans="1:9" ht="15" x14ac:dyDescent="0.25">
      <c r="A127" s="153" t="s">
        <v>230</v>
      </c>
      <c r="B127" s="154" t="str">
        <f>'[1]13'!B125</f>
        <v>1202</v>
      </c>
      <c r="C127" s="151">
        <v>0</v>
      </c>
      <c r="D127" s="151">
        <v>0</v>
      </c>
      <c r="E127" s="151">
        <v>0</v>
      </c>
      <c r="F127" s="151">
        <v>0</v>
      </c>
      <c r="G127" s="151">
        <v>0</v>
      </c>
      <c r="H127" s="151">
        <v>0</v>
      </c>
      <c r="I127" s="152">
        <v>0</v>
      </c>
    </row>
    <row r="128" spans="1:9" ht="15" x14ac:dyDescent="0.25">
      <c r="A128" s="153" t="s">
        <v>237</v>
      </c>
      <c r="B128" s="154" t="str">
        <f>'[1]13'!B126</f>
        <v>1299</v>
      </c>
      <c r="C128" s="151">
        <v>0</v>
      </c>
      <c r="D128" s="151">
        <v>0</v>
      </c>
      <c r="E128" s="151">
        <v>0</v>
      </c>
      <c r="F128" s="151">
        <v>0</v>
      </c>
      <c r="G128" s="151">
        <v>0</v>
      </c>
      <c r="H128" s="151">
        <v>0</v>
      </c>
      <c r="I128" s="152">
        <v>0</v>
      </c>
    </row>
    <row r="129" spans="1:9" ht="15" x14ac:dyDescent="0.25">
      <c r="A129" s="149" t="s">
        <v>238</v>
      </c>
      <c r="B129" s="150" t="str">
        <f>'[1]13'!B127</f>
        <v>13</v>
      </c>
      <c r="C129" s="151">
        <v>60752</v>
      </c>
      <c r="D129" s="151">
        <v>264806.24</v>
      </c>
      <c r="E129" s="151">
        <v>106089.54</v>
      </c>
      <c r="F129" s="151">
        <v>384</v>
      </c>
      <c r="G129" s="151">
        <v>15470.63</v>
      </c>
      <c r="H129" s="151">
        <v>156</v>
      </c>
      <c r="I129" s="152">
        <v>41286.42</v>
      </c>
    </row>
    <row r="130" spans="1:9" ht="30" x14ac:dyDescent="0.25">
      <c r="A130" s="153" t="s">
        <v>239</v>
      </c>
      <c r="B130" s="154" t="str">
        <f>'[1]13'!B128</f>
        <v>1301</v>
      </c>
      <c r="C130" s="151">
        <v>399</v>
      </c>
      <c r="D130" s="151">
        <v>48396.39</v>
      </c>
      <c r="E130" s="151">
        <v>16708.560000000001</v>
      </c>
      <c r="F130" s="151">
        <v>3</v>
      </c>
      <c r="G130" s="151">
        <v>890.09</v>
      </c>
      <c r="H130" s="151">
        <v>4</v>
      </c>
      <c r="I130" s="152">
        <v>890</v>
      </c>
    </row>
    <row r="131" spans="1:9" ht="15" x14ac:dyDescent="0.25">
      <c r="A131" s="153" t="s">
        <v>240</v>
      </c>
      <c r="B131" s="154" t="str">
        <f>'[1]13'!B129</f>
        <v>1302</v>
      </c>
      <c r="C131" s="151">
        <v>48438</v>
      </c>
      <c r="D131" s="151">
        <v>12801.43</v>
      </c>
      <c r="E131" s="151">
        <v>6643.95</v>
      </c>
      <c r="F131" s="151">
        <v>147</v>
      </c>
      <c r="G131" s="151">
        <v>2400.09</v>
      </c>
      <c r="H131" s="151">
        <v>26</v>
      </c>
      <c r="I131" s="152">
        <v>1077.7</v>
      </c>
    </row>
    <row r="132" spans="1:9" ht="15" x14ac:dyDescent="0.25">
      <c r="A132" s="153" t="s">
        <v>241</v>
      </c>
      <c r="B132" s="154" t="str">
        <f>'[1]13'!B130</f>
        <v>1303</v>
      </c>
      <c r="C132" s="151">
        <v>0</v>
      </c>
      <c r="D132" s="151">
        <v>0</v>
      </c>
      <c r="E132" s="151">
        <v>0</v>
      </c>
      <c r="F132" s="151">
        <v>0</v>
      </c>
      <c r="G132" s="151">
        <v>0</v>
      </c>
      <c r="H132" s="151">
        <v>0</v>
      </c>
      <c r="I132" s="152">
        <v>0</v>
      </c>
    </row>
    <row r="133" spans="1:9" ht="15" x14ac:dyDescent="0.25">
      <c r="A133" s="153" t="s">
        <v>242</v>
      </c>
      <c r="B133" s="154" t="str">
        <f>'[1]13'!B131</f>
        <v>1304</v>
      </c>
      <c r="C133" s="151">
        <v>0</v>
      </c>
      <c r="D133" s="151">
        <v>0</v>
      </c>
      <c r="E133" s="151">
        <v>0</v>
      </c>
      <c r="F133" s="151">
        <v>0</v>
      </c>
      <c r="G133" s="151">
        <v>0</v>
      </c>
      <c r="H133" s="151">
        <v>0</v>
      </c>
      <c r="I133" s="152">
        <v>0</v>
      </c>
    </row>
    <row r="134" spans="1:9" ht="30" x14ac:dyDescent="0.25">
      <c r="A134" s="153" t="s">
        <v>243</v>
      </c>
      <c r="B134" s="154" t="str">
        <f>'[1]13'!B132</f>
        <v>1305</v>
      </c>
      <c r="C134" s="151">
        <v>107</v>
      </c>
      <c r="D134" s="151">
        <v>10226.5</v>
      </c>
      <c r="E134" s="151">
        <v>3810.62</v>
      </c>
      <c r="F134" s="151">
        <v>0</v>
      </c>
      <c r="G134" s="151">
        <v>0</v>
      </c>
      <c r="H134" s="151">
        <v>0</v>
      </c>
      <c r="I134" s="152">
        <v>0</v>
      </c>
    </row>
    <row r="135" spans="1:9" ht="15" x14ac:dyDescent="0.25">
      <c r="A135" s="153" t="s">
        <v>244</v>
      </c>
      <c r="B135" s="154" t="str">
        <f>'[1]13'!B133</f>
        <v>1306</v>
      </c>
      <c r="C135" s="151">
        <v>1868</v>
      </c>
      <c r="D135" s="151">
        <v>89355.29</v>
      </c>
      <c r="E135" s="151">
        <v>33962.949999999997</v>
      </c>
      <c r="F135" s="151">
        <v>177</v>
      </c>
      <c r="G135" s="151">
        <v>6767.82</v>
      </c>
      <c r="H135" s="151">
        <v>64</v>
      </c>
      <c r="I135" s="152">
        <v>10274.42</v>
      </c>
    </row>
    <row r="136" spans="1:9" ht="15" x14ac:dyDescent="0.25">
      <c r="A136" s="153" t="s">
        <v>245</v>
      </c>
      <c r="B136" s="154" t="str">
        <f>'[1]13'!B134</f>
        <v>1307</v>
      </c>
      <c r="C136" s="151">
        <v>877</v>
      </c>
      <c r="D136" s="151">
        <v>31853.16</v>
      </c>
      <c r="E136" s="151">
        <v>11626.55</v>
      </c>
      <c r="F136" s="151">
        <v>8</v>
      </c>
      <c r="G136" s="151">
        <v>2495</v>
      </c>
      <c r="H136" s="151">
        <v>16</v>
      </c>
      <c r="I136" s="152">
        <v>10025</v>
      </c>
    </row>
    <row r="137" spans="1:9" ht="15" x14ac:dyDescent="0.25">
      <c r="A137" s="153" t="s">
        <v>246</v>
      </c>
      <c r="B137" s="154" t="str">
        <f>'[1]13'!B135</f>
        <v>1308</v>
      </c>
      <c r="C137" s="151">
        <v>924</v>
      </c>
      <c r="D137" s="151">
        <v>4816.38</v>
      </c>
      <c r="E137" s="151">
        <v>2375.5100000000002</v>
      </c>
      <c r="F137" s="151">
        <v>1</v>
      </c>
      <c r="G137" s="151">
        <v>16</v>
      </c>
      <c r="H137" s="151">
        <v>3</v>
      </c>
      <c r="I137" s="152">
        <v>451</v>
      </c>
    </row>
    <row r="138" spans="1:9" ht="15" x14ac:dyDescent="0.25">
      <c r="A138" s="153" t="s">
        <v>247</v>
      </c>
      <c r="B138" s="154" t="str">
        <f>'[1]13'!B136</f>
        <v>1309</v>
      </c>
      <c r="C138" s="151">
        <v>216</v>
      </c>
      <c r="D138" s="151">
        <v>2709.68</v>
      </c>
      <c r="E138" s="151">
        <v>997.99</v>
      </c>
      <c r="F138" s="151">
        <v>0</v>
      </c>
      <c r="G138" s="151">
        <v>0</v>
      </c>
      <c r="H138" s="151">
        <v>0</v>
      </c>
      <c r="I138" s="152">
        <v>0</v>
      </c>
    </row>
    <row r="139" spans="1:9" ht="15" x14ac:dyDescent="0.25">
      <c r="A139" s="153" t="s">
        <v>248</v>
      </c>
      <c r="B139" s="154" t="str">
        <f>'[1]13'!B137</f>
        <v>1310</v>
      </c>
      <c r="C139" s="151">
        <v>131</v>
      </c>
      <c r="D139" s="151">
        <v>1623.46</v>
      </c>
      <c r="E139" s="151">
        <v>663.29</v>
      </c>
      <c r="F139" s="151">
        <v>0</v>
      </c>
      <c r="G139" s="151">
        <v>0</v>
      </c>
      <c r="H139" s="151">
        <v>1</v>
      </c>
      <c r="I139" s="152">
        <v>90</v>
      </c>
    </row>
    <row r="140" spans="1:9" ht="30" x14ac:dyDescent="0.25">
      <c r="A140" s="153" t="s">
        <v>249</v>
      </c>
      <c r="B140" s="154" t="str">
        <f>'[1]13'!B138</f>
        <v>1311</v>
      </c>
      <c r="C140" s="151">
        <v>57</v>
      </c>
      <c r="D140" s="151">
        <v>1890.82</v>
      </c>
      <c r="E140" s="151">
        <v>532.33000000000004</v>
      </c>
      <c r="F140" s="151">
        <v>0</v>
      </c>
      <c r="G140" s="151">
        <v>0</v>
      </c>
      <c r="H140" s="151">
        <v>0</v>
      </c>
      <c r="I140" s="152">
        <v>0</v>
      </c>
    </row>
    <row r="141" spans="1:9" ht="15" x14ac:dyDescent="0.25">
      <c r="A141" s="153" t="s">
        <v>250</v>
      </c>
      <c r="B141" s="154" t="str">
        <f>'[1]13'!B139</f>
        <v>1312</v>
      </c>
      <c r="C141" s="151">
        <v>232</v>
      </c>
      <c r="D141" s="151">
        <v>1338.09</v>
      </c>
      <c r="E141" s="151">
        <v>669.2</v>
      </c>
      <c r="F141" s="151">
        <v>0</v>
      </c>
      <c r="G141" s="151">
        <v>5</v>
      </c>
      <c r="H141" s="151">
        <v>1</v>
      </c>
      <c r="I141" s="152">
        <v>3000</v>
      </c>
    </row>
    <row r="142" spans="1:9" ht="30" x14ac:dyDescent="0.25">
      <c r="A142" s="153" t="s">
        <v>251</v>
      </c>
      <c r="B142" s="154" t="str">
        <f>'[1]13'!B140</f>
        <v>1313</v>
      </c>
      <c r="C142" s="151">
        <v>4</v>
      </c>
      <c r="D142" s="151">
        <v>75</v>
      </c>
      <c r="E142" s="151">
        <v>50</v>
      </c>
      <c r="F142" s="151">
        <v>0</v>
      </c>
      <c r="G142" s="151">
        <v>0</v>
      </c>
      <c r="H142" s="151">
        <v>0</v>
      </c>
      <c r="I142" s="152">
        <v>0</v>
      </c>
    </row>
    <row r="143" spans="1:9" ht="30" x14ac:dyDescent="0.25">
      <c r="A143" s="153" t="s">
        <v>252</v>
      </c>
      <c r="B143" s="154" t="str">
        <f>'[1]13'!B141</f>
        <v>1314</v>
      </c>
      <c r="C143" s="151">
        <v>6</v>
      </c>
      <c r="D143" s="151">
        <v>553.89</v>
      </c>
      <c r="E143" s="151">
        <v>16.16</v>
      </c>
      <c r="F143" s="151">
        <v>0</v>
      </c>
      <c r="G143" s="151">
        <v>0</v>
      </c>
      <c r="H143" s="151">
        <v>0</v>
      </c>
      <c r="I143" s="152">
        <v>0</v>
      </c>
    </row>
    <row r="144" spans="1:9" ht="15" x14ac:dyDescent="0.25">
      <c r="A144" s="153" t="s">
        <v>253</v>
      </c>
      <c r="B144" s="154" t="str">
        <f>'[1]13'!B142</f>
        <v>1315</v>
      </c>
      <c r="C144" s="151">
        <v>0</v>
      </c>
      <c r="D144" s="151">
        <v>0</v>
      </c>
      <c r="E144" s="151">
        <v>0</v>
      </c>
      <c r="F144" s="151">
        <v>0</v>
      </c>
      <c r="G144" s="151">
        <v>0</v>
      </c>
      <c r="H144" s="151">
        <v>0</v>
      </c>
      <c r="I144" s="152">
        <v>0</v>
      </c>
    </row>
    <row r="145" spans="1:9" ht="30" x14ac:dyDescent="0.25">
      <c r="A145" s="153" t="s">
        <v>254</v>
      </c>
      <c r="B145" s="154" t="str">
        <f>'[1]13'!B143</f>
        <v>1316</v>
      </c>
      <c r="C145" s="151">
        <v>0</v>
      </c>
      <c r="D145" s="151">
        <v>0</v>
      </c>
      <c r="E145" s="151">
        <v>0</v>
      </c>
      <c r="F145" s="151">
        <v>0</v>
      </c>
      <c r="G145" s="151">
        <v>0</v>
      </c>
      <c r="H145" s="151">
        <v>0</v>
      </c>
      <c r="I145" s="152">
        <v>0</v>
      </c>
    </row>
    <row r="146" spans="1:9" ht="30" x14ac:dyDescent="0.25">
      <c r="A146" s="153" t="s">
        <v>255</v>
      </c>
      <c r="B146" s="154" t="str">
        <f>'[1]13'!B144</f>
        <v>1317</v>
      </c>
      <c r="C146" s="151">
        <v>3454</v>
      </c>
      <c r="D146" s="151">
        <v>13800.82</v>
      </c>
      <c r="E146" s="151">
        <v>7376.79</v>
      </c>
      <c r="F146" s="151">
        <v>2</v>
      </c>
      <c r="G146" s="151">
        <v>121</v>
      </c>
      <c r="H146" s="151">
        <v>10</v>
      </c>
      <c r="I146" s="152">
        <v>9365.2999999999993</v>
      </c>
    </row>
    <row r="147" spans="1:9" ht="30" x14ac:dyDescent="0.25">
      <c r="A147" s="153" t="s">
        <v>256</v>
      </c>
      <c r="B147" s="154" t="str">
        <f>'[1]13'!B145</f>
        <v>1318</v>
      </c>
      <c r="C147" s="151">
        <v>138</v>
      </c>
      <c r="D147" s="151">
        <v>2788.57</v>
      </c>
      <c r="E147" s="151">
        <v>1416.68</v>
      </c>
      <c r="F147" s="151">
        <v>0</v>
      </c>
      <c r="G147" s="151">
        <v>0</v>
      </c>
      <c r="H147" s="151">
        <v>3</v>
      </c>
      <c r="I147" s="152">
        <v>873</v>
      </c>
    </row>
    <row r="148" spans="1:9" ht="15" x14ac:dyDescent="0.25">
      <c r="A148" s="153" t="s">
        <v>257</v>
      </c>
      <c r="B148" s="154" t="str">
        <f>'[1]13'!B146</f>
        <v>1388</v>
      </c>
      <c r="C148" s="151">
        <v>2264</v>
      </c>
      <c r="D148" s="151">
        <v>30187.52</v>
      </c>
      <c r="E148" s="151">
        <v>13541.34</v>
      </c>
      <c r="F148" s="151">
        <v>10</v>
      </c>
      <c r="G148" s="151">
        <v>1752.63</v>
      </c>
      <c r="H148" s="151">
        <v>15</v>
      </c>
      <c r="I148" s="152">
        <v>3916</v>
      </c>
    </row>
    <row r="149" spans="1:9" ht="15" x14ac:dyDescent="0.25">
      <c r="A149" s="153" t="s">
        <v>258</v>
      </c>
      <c r="B149" s="154" t="str">
        <f>'[1]13'!B147</f>
        <v>1399</v>
      </c>
      <c r="C149" s="151">
        <v>1637</v>
      </c>
      <c r="D149" s="151">
        <v>12389.24</v>
      </c>
      <c r="E149" s="151">
        <v>5697.62</v>
      </c>
      <c r="F149" s="151">
        <v>36</v>
      </c>
      <c r="G149" s="151">
        <v>1023</v>
      </c>
      <c r="H149" s="151">
        <v>13</v>
      </c>
      <c r="I149" s="152">
        <v>1324</v>
      </c>
    </row>
    <row r="150" spans="1:9" ht="15" x14ac:dyDescent="0.25">
      <c r="A150" s="149" t="s">
        <v>259</v>
      </c>
      <c r="B150" s="150" t="str">
        <f>'[1]13'!B148</f>
        <v>14</v>
      </c>
      <c r="C150" s="151">
        <v>8215</v>
      </c>
      <c r="D150" s="151">
        <v>47942.54</v>
      </c>
      <c r="E150" s="151">
        <v>28236.99</v>
      </c>
      <c r="F150" s="151">
        <v>3</v>
      </c>
      <c r="G150" s="151">
        <v>21609.74</v>
      </c>
      <c r="H150" s="151">
        <v>5</v>
      </c>
      <c r="I150" s="152">
        <v>3475.32</v>
      </c>
    </row>
    <row r="151" spans="1:9" ht="30" x14ac:dyDescent="0.25">
      <c r="A151" s="153" t="s">
        <v>260</v>
      </c>
      <c r="B151" s="154" t="str">
        <f>'[1]13'!B149</f>
        <v>1401</v>
      </c>
      <c r="C151" s="151">
        <v>5368</v>
      </c>
      <c r="D151" s="151">
        <v>32602.03</v>
      </c>
      <c r="E151" s="151">
        <v>24923.66</v>
      </c>
      <c r="F151" s="151">
        <v>2</v>
      </c>
      <c r="G151" s="151">
        <v>1500.47</v>
      </c>
      <c r="H151" s="151">
        <v>2</v>
      </c>
      <c r="I151" s="152">
        <v>196</v>
      </c>
    </row>
    <row r="152" spans="1:9" ht="30" x14ac:dyDescent="0.25">
      <c r="A152" s="153" t="s">
        <v>261</v>
      </c>
      <c r="B152" s="154" t="str">
        <f>'[1]13'!B150</f>
        <v>1402</v>
      </c>
      <c r="C152" s="151">
        <v>0</v>
      </c>
      <c r="D152" s="151">
        <v>0</v>
      </c>
      <c r="E152" s="151">
        <v>0</v>
      </c>
      <c r="F152" s="151">
        <v>0</v>
      </c>
      <c r="G152" s="151">
        <v>0</v>
      </c>
      <c r="H152" s="151">
        <v>0</v>
      </c>
      <c r="I152" s="152">
        <v>0</v>
      </c>
    </row>
    <row r="153" spans="1:9" ht="30" x14ac:dyDescent="0.25">
      <c r="A153" s="153" t="s">
        <v>262</v>
      </c>
      <c r="B153" s="154" t="str">
        <f>'[1]13'!B151</f>
        <v>1403</v>
      </c>
      <c r="C153" s="151">
        <v>0</v>
      </c>
      <c r="D153" s="151">
        <v>0</v>
      </c>
      <c r="E153" s="151">
        <v>0</v>
      </c>
      <c r="F153" s="151">
        <v>0</v>
      </c>
      <c r="G153" s="151">
        <v>0</v>
      </c>
      <c r="H153" s="151">
        <v>0</v>
      </c>
      <c r="I153" s="152">
        <v>0</v>
      </c>
    </row>
    <row r="154" spans="1:9" ht="15" x14ac:dyDescent="0.25">
      <c r="A154" s="153" t="s">
        <v>263</v>
      </c>
      <c r="B154" s="154" t="str">
        <f>'[1]13'!B152</f>
        <v>1499</v>
      </c>
      <c r="C154" s="151">
        <v>2847</v>
      </c>
      <c r="D154" s="151">
        <v>15340.51</v>
      </c>
      <c r="E154" s="151">
        <v>3313.33</v>
      </c>
      <c r="F154" s="151">
        <v>1</v>
      </c>
      <c r="G154" s="151">
        <v>20109.27</v>
      </c>
      <c r="H154" s="151">
        <v>3</v>
      </c>
      <c r="I154" s="152">
        <v>3279.32</v>
      </c>
    </row>
    <row r="155" spans="1:9" ht="15" x14ac:dyDescent="0.25">
      <c r="A155" s="149" t="s">
        <v>264</v>
      </c>
      <c r="B155" s="150" t="str">
        <f>'[1]13'!B153</f>
        <v>15</v>
      </c>
      <c r="C155" s="151">
        <v>44</v>
      </c>
      <c r="D155" s="151">
        <v>255.59</v>
      </c>
      <c r="E155" s="151">
        <v>131.94999999999999</v>
      </c>
      <c r="F155" s="151">
        <v>0</v>
      </c>
      <c r="G155" s="151">
        <v>0</v>
      </c>
      <c r="H155" s="151">
        <v>0</v>
      </c>
      <c r="I155" s="152">
        <v>0</v>
      </c>
    </row>
    <row r="156" spans="1:9" ht="15" x14ac:dyDescent="0.25">
      <c r="A156" s="153" t="s">
        <v>265</v>
      </c>
      <c r="B156" s="154" t="str">
        <f>'[1]13'!B154</f>
        <v>1501</v>
      </c>
      <c r="C156" s="151">
        <v>44</v>
      </c>
      <c r="D156" s="151">
        <v>255.59</v>
      </c>
      <c r="E156" s="151">
        <v>131.94999999999999</v>
      </c>
      <c r="F156" s="151">
        <v>0</v>
      </c>
      <c r="G156" s="151">
        <v>0</v>
      </c>
      <c r="H156" s="151">
        <v>0</v>
      </c>
      <c r="I156" s="152">
        <v>0</v>
      </c>
    </row>
    <row r="157" spans="1:9" ht="15" x14ac:dyDescent="0.25">
      <c r="A157" s="153" t="s">
        <v>266</v>
      </c>
      <c r="B157" s="154" t="str">
        <f>'[1]13'!B155</f>
        <v>1599</v>
      </c>
      <c r="C157" s="151">
        <v>0</v>
      </c>
      <c r="D157" s="151">
        <v>0</v>
      </c>
      <c r="E157" s="151">
        <v>0</v>
      </c>
      <c r="F157" s="151">
        <v>0</v>
      </c>
      <c r="G157" s="151">
        <v>0</v>
      </c>
      <c r="H157" s="151">
        <v>0</v>
      </c>
      <c r="I157" s="152">
        <v>0</v>
      </c>
    </row>
    <row r="158" spans="1:9" ht="30" x14ac:dyDescent="0.25">
      <c r="A158" s="149" t="s">
        <v>267</v>
      </c>
      <c r="B158" s="150" t="str">
        <f>'[1]13'!B156</f>
        <v>16</v>
      </c>
      <c r="C158" s="151">
        <v>1310</v>
      </c>
      <c r="D158" s="151">
        <v>83483.179999999993</v>
      </c>
      <c r="E158" s="151">
        <v>27376.86</v>
      </c>
      <c r="F158" s="151">
        <v>45</v>
      </c>
      <c r="G158" s="151">
        <v>1920.2</v>
      </c>
      <c r="H158" s="151">
        <v>0</v>
      </c>
      <c r="I158" s="152">
        <v>0</v>
      </c>
    </row>
    <row r="159" spans="1:9" ht="30" x14ac:dyDescent="0.25">
      <c r="A159" s="153" t="s">
        <v>268</v>
      </c>
      <c r="B159" s="154" t="str">
        <f>'[1]13'!B157</f>
        <v>1601</v>
      </c>
      <c r="C159" s="151">
        <v>1175</v>
      </c>
      <c r="D159" s="151">
        <v>77918.13</v>
      </c>
      <c r="E159" s="151">
        <v>25799.24</v>
      </c>
      <c r="F159" s="151">
        <v>9</v>
      </c>
      <c r="G159" s="151">
        <v>1870.33</v>
      </c>
      <c r="H159" s="151">
        <v>0</v>
      </c>
      <c r="I159" s="152">
        <v>0</v>
      </c>
    </row>
    <row r="160" spans="1:9" ht="30" x14ac:dyDescent="0.25">
      <c r="A160" s="153" t="s">
        <v>269</v>
      </c>
      <c r="B160" s="154" t="str">
        <f>'[1]13'!B158</f>
        <v>1602</v>
      </c>
      <c r="C160" s="151">
        <v>0</v>
      </c>
      <c r="D160" s="151">
        <v>0</v>
      </c>
      <c r="E160" s="151">
        <v>0</v>
      </c>
      <c r="F160" s="151">
        <v>0</v>
      </c>
      <c r="G160" s="151">
        <v>0</v>
      </c>
      <c r="H160" s="151">
        <v>0</v>
      </c>
      <c r="I160" s="152">
        <v>0</v>
      </c>
    </row>
    <row r="161" spans="1:9" ht="30" x14ac:dyDescent="0.25">
      <c r="A161" s="153" t="s">
        <v>270</v>
      </c>
      <c r="B161" s="154" t="str">
        <f>'[1]13'!B159</f>
        <v>1603</v>
      </c>
      <c r="C161" s="151">
        <v>80</v>
      </c>
      <c r="D161" s="151">
        <v>389.18</v>
      </c>
      <c r="E161" s="151">
        <v>130.32</v>
      </c>
      <c r="F161" s="151">
        <v>35</v>
      </c>
      <c r="G161" s="151">
        <v>28.61</v>
      </c>
      <c r="H161" s="151">
        <v>0</v>
      </c>
      <c r="I161" s="152">
        <v>0</v>
      </c>
    </row>
    <row r="162" spans="1:9" ht="30" x14ac:dyDescent="0.25">
      <c r="A162" s="153" t="s">
        <v>271</v>
      </c>
      <c r="B162" s="154" t="str">
        <f>'[1]13'!B160</f>
        <v>1604</v>
      </c>
      <c r="C162" s="151">
        <v>0</v>
      </c>
      <c r="D162" s="151">
        <v>0</v>
      </c>
      <c r="E162" s="151">
        <v>0</v>
      </c>
      <c r="F162" s="151">
        <v>0</v>
      </c>
      <c r="G162" s="151">
        <v>0</v>
      </c>
      <c r="H162" s="151">
        <v>0</v>
      </c>
      <c r="I162" s="152">
        <v>0</v>
      </c>
    </row>
    <row r="163" spans="1:9" ht="15" x14ac:dyDescent="0.25">
      <c r="A163" s="153" t="s">
        <v>272</v>
      </c>
      <c r="B163" s="154" t="str">
        <f>'[1]13'!B161</f>
        <v>1699</v>
      </c>
      <c r="C163" s="151">
        <v>55</v>
      </c>
      <c r="D163" s="151">
        <v>5175.87</v>
      </c>
      <c r="E163" s="151">
        <v>1447.3</v>
      </c>
      <c r="F163" s="151">
        <v>1</v>
      </c>
      <c r="G163" s="151">
        <v>21.26</v>
      </c>
      <c r="H163" s="151">
        <v>0</v>
      </c>
      <c r="I163" s="152">
        <v>0</v>
      </c>
    </row>
    <row r="164" spans="1:9" ht="15" x14ac:dyDescent="0.25">
      <c r="A164" s="149" t="s">
        <v>273</v>
      </c>
      <c r="B164" s="150" t="str">
        <f>'[1]13'!B162</f>
        <v>17</v>
      </c>
      <c r="C164" s="151">
        <v>4</v>
      </c>
      <c r="D164" s="151">
        <v>3</v>
      </c>
      <c r="E164" s="151">
        <v>2</v>
      </c>
      <c r="F164" s="151">
        <v>0</v>
      </c>
      <c r="G164" s="151">
        <v>0</v>
      </c>
      <c r="H164" s="151">
        <v>0</v>
      </c>
      <c r="I164" s="152">
        <v>0</v>
      </c>
    </row>
    <row r="165" spans="1:9" ht="15" x14ac:dyDescent="0.25">
      <c r="A165" s="153" t="s">
        <v>274</v>
      </c>
      <c r="B165" s="154" t="str">
        <f>'[1]13'!B163</f>
        <v>1701</v>
      </c>
      <c r="C165" s="151">
        <v>4</v>
      </c>
      <c r="D165" s="151">
        <v>3</v>
      </c>
      <c r="E165" s="151">
        <v>2</v>
      </c>
      <c r="F165" s="151">
        <v>0</v>
      </c>
      <c r="G165" s="151">
        <v>0</v>
      </c>
      <c r="H165" s="151">
        <v>0</v>
      </c>
      <c r="I165" s="152">
        <v>0</v>
      </c>
    </row>
    <row r="166" spans="1:9" ht="15" x14ac:dyDescent="0.25">
      <c r="A166" s="153" t="s">
        <v>275</v>
      </c>
      <c r="B166" s="154" t="str">
        <f>'[1]13'!B164</f>
        <v>1799</v>
      </c>
      <c r="C166" s="151">
        <v>0</v>
      </c>
      <c r="D166" s="151">
        <v>0</v>
      </c>
      <c r="E166" s="151">
        <v>0</v>
      </c>
      <c r="F166" s="151">
        <v>0</v>
      </c>
      <c r="G166" s="151">
        <v>0</v>
      </c>
      <c r="H166" s="151">
        <v>0</v>
      </c>
      <c r="I166" s="152">
        <v>0</v>
      </c>
    </row>
    <row r="167" spans="1:9" ht="15" x14ac:dyDescent="0.25">
      <c r="A167" s="149" t="s">
        <v>276</v>
      </c>
      <c r="B167" s="150" t="str">
        <f>'[1]13'!B165</f>
        <v>18</v>
      </c>
      <c r="C167" s="151">
        <v>411245</v>
      </c>
      <c r="D167" s="151">
        <v>229344.39</v>
      </c>
      <c r="E167" s="151">
        <v>50789</v>
      </c>
      <c r="F167" s="151">
        <v>3370</v>
      </c>
      <c r="G167" s="151">
        <v>62151.02</v>
      </c>
      <c r="H167" s="151">
        <v>1409</v>
      </c>
      <c r="I167" s="152">
        <v>34566.44</v>
      </c>
    </row>
    <row r="168" spans="1:9" ht="15" x14ac:dyDescent="0.25">
      <c r="A168" s="153" t="s">
        <v>277</v>
      </c>
      <c r="B168" s="154" t="str">
        <f>'[1]13'!B166</f>
        <v>1801</v>
      </c>
      <c r="C168" s="151">
        <v>401099</v>
      </c>
      <c r="D168" s="151">
        <v>219970.92</v>
      </c>
      <c r="E168" s="151">
        <v>47173.21</v>
      </c>
      <c r="F168" s="151">
        <v>3167</v>
      </c>
      <c r="G168" s="151">
        <v>59627.8</v>
      </c>
      <c r="H168" s="151">
        <v>1380</v>
      </c>
      <c r="I168" s="152">
        <v>34230.94</v>
      </c>
    </row>
    <row r="169" spans="1:9" ht="45" x14ac:dyDescent="0.25">
      <c r="A169" s="153" t="s">
        <v>278</v>
      </c>
      <c r="B169" s="154" t="str">
        <f>'[1]13'!B167</f>
        <v>1802</v>
      </c>
      <c r="C169" s="151">
        <v>1961</v>
      </c>
      <c r="D169" s="151">
        <v>1401</v>
      </c>
      <c r="E169" s="151">
        <v>496</v>
      </c>
      <c r="F169" s="151">
        <v>3</v>
      </c>
      <c r="G169" s="151">
        <v>107</v>
      </c>
      <c r="H169" s="151">
        <v>0</v>
      </c>
      <c r="I169" s="152">
        <v>0</v>
      </c>
    </row>
    <row r="170" spans="1:9" ht="15" x14ac:dyDescent="0.25">
      <c r="A170" s="153" t="s">
        <v>279</v>
      </c>
      <c r="B170" s="154" t="str">
        <f>'[1]13'!B168</f>
        <v>1803</v>
      </c>
      <c r="C170" s="151">
        <v>1863</v>
      </c>
      <c r="D170" s="151">
        <v>1064.45</v>
      </c>
      <c r="E170" s="151">
        <v>426.34</v>
      </c>
      <c r="F170" s="151">
        <v>15</v>
      </c>
      <c r="G170" s="151">
        <v>593</v>
      </c>
      <c r="H170" s="151">
        <v>2</v>
      </c>
      <c r="I170" s="152">
        <v>66</v>
      </c>
    </row>
    <row r="171" spans="1:9" ht="15" x14ac:dyDescent="0.25">
      <c r="A171" s="153" t="s">
        <v>280</v>
      </c>
      <c r="B171" s="154" t="str">
        <f>'[1]13'!B169</f>
        <v>1899</v>
      </c>
      <c r="C171" s="151">
        <v>6322</v>
      </c>
      <c r="D171" s="151">
        <v>6908.02</v>
      </c>
      <c r="E171" s="151">
        <v>2693.45</v>
      </c>
      <c r="F171" s="151">
        <v>185</v>
      </c>
      <c r="G171" s="151">
        <v>1823.22</v>
      </c>
      <c r="H171" s="151">
        <v>27</v>
      </c>
      <c r="I171" s="152">
        <v>269.5</v>
      </c>
    </row>
    <row r="172" spans="1:9" ht="15.75" thickBot="1" x14ac:dyDescent="0.3">
      <c r="A172" s="159" t="s">
        <v>19</v>
      </c>
      <c r="B172" s="160" t="str">
        <f>'[1]13'!B170</f>
        <v>0000</v>
      </c>
      <c r="C172" s="161">
        <v>1713715</v>
      </c>
      <c r="D172" s="161">
        <v>10508927.98</v>
      </c>
      <c r="E172" s="161">
        <v>4673200.3</v>
      </c>
      <c r="F172" s="161">
        <v>103130</v>
      </c>
      <c r="G172" s="161">
        <v>4407751.33</v>
      </c>
      <c r="H172" s="161">
        <v>22187</v>
      </c>
      <c r="I172" s="162">
        <v>2950782.24</v>
      </c>
    </row>
  </sheetData>
  <mergeCells count="5">
    <mergeCell ref="A3:H3"/>
    <mergeCell ref="A4:B6"/>
    <mergeCell ref="C4:E4"/>
    <mergeCell ref="F4:I4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showGridLines="0" topLeftCell="D7" zoomScale="130" zoomScaleNormal="130" workbookViewId="0">
      <selection activeCell="A17" sqref="A17"/>
    </sheetView>
  </sheetViews>
  <sheetFormatPr defaultColWidth="9.140625" defaultRowHeight="15" x14ac:dyDescent="0.25"/>
  <cols>
    <col min="1" max="1" width="49.42578125" style="2" customWidth="1"/>
    <col min="2" max="2" width="7.42578125" style="3" customWidth="1"/>
    <col min="3" max="3" width="14.28515625" style="4" customWidth="1"/>
    <col min="4" max="12" width="14.28515625" style="5" customWidth="1"/>
    <col min="13" max="15" width="14.28515625" style="2" customWidth="1"/>
    <col min="16" max="18" width="14.28515625" style="5" customWidth="1"/>
    <col min="19" max="21" width="14.28515625" style="2" customWidth="1"/>
    <col min="22" max="22" width="9.140625" style="2" customWidth="1"/>
    <col min="23" max="16384" width="9.140625" style="2"/>
  </cols>
  <sheetData>
    <row r="1" spans="1:22" s="5" customFormat="1" ht="14.25" customHeight="1" x14ac:dyDescent="0.25">
      <c r="A1" s="6"/>
    </row>
    <row r="2" spans="1:22" s="4" customFormat="1" ht="14.25" customHeight="1" x14ac:dyDescent="0.25">
      <c r="A2" s="7" t="s">
        <v>138</v>
      </c>
      <c r="B2" s="3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4.25" customHeight="1" thickBot="1" x14ac:dyDescent="0.3">
      <c r="A3" s="2"/>
      <c r="B3" s="3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4" customFormat="1" ht="39.6" customHeight="1" x14ac:dyDescent="0.25">
      <c r="A4" s="8" t="s">
        <v>0</v>
      </c>
      <c r="B4" s="9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10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10" t="s">
        <v>18</v>
      </c>
      <c r="U4" s="11" t="s">
        <v>19</v>
      </c>
    </row>
    <row r="5" spans="1:22" s="5" customFormat="1" ht="14.25" customHeight="1" x14ac:dyDescent="0.25">
      <c r="A5" s="12"/>
      <c r="B5" s="13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5">
        <v>100</v>
      </c>
      <c r="O5" s="14">
        <v>101</v>
      </c>
      <c r="P5" s="14">
        <v>102</v>
      </c>
      <c r="Q5" s="14">
        <v>103</v>
      </c>
      <c r="R5" s="14">
        <v>104</v>
      </c>
      <c r="S5" s="14">
        <v>105</v>
      </c>
      <c r="T5" s="15">
        <v>200</v>
      </c>
      <c r="U5" s="16">
        <v>300</v>
      </c>
    </row>
    <row r="6" spans="1:22" s="5" customFormat="1" ht="14.25" customHeight="1" x14ac:dyDescent="0.25">
      <c r="A6" s="17" t="s">
        <v>20</v>
      </c>
      <c r="B6" s="18" t="s">
        <v>21</v>
      </c>
      <c r="C6" s="19">
        <v>64242</v>
      </c>
      <c r="D6" s="19">
        <v>113423</v>
      </c>
      <c r="E6" s="19">
        <v>80645</v>
      </c>
      <c r="F6" s="19">
        <v>25524</v>
      </c>
      <c r="G6" s="19">
        <v>45738</v>
      </c>
      <c r="H6" s="19">
        <v>90665</v>
      </c>
      <c r="I6" s="19">
        <v>15876</v>
      </c>
      <c r="J6" s="19">
        <v>47051</v>
      </c>
      <c r="K6" s="19">
        <v>38052</v>
      </c>
      <c r="L6" s="19">
        <v>51157</v>
      </c>
      <c r="M6" s="19">
        <v>112970</v>
      </c>
      <c r="N6" s="20">
        <f t="shared" ref="N6:N41" si="0">SUM(C6:M6)</f>
        <v>685343</v>
      </c>
      <c r="O6" s="19">
        <v>0</v>
      </c>
      <c r="P6" s="19">
        <v>0</v>
      </c>
      <c r="Q6" s="19">
        <v>0</v>
      </c>
      <c r="R6" s="19">
        <v>0</v>
      </c>
      <c r="S6" s="21">
        <v>0</v>
      </c>
      <c r="T6" s="20">
        <f t="shared" ref="T6:T41" si="1">SUM(O6:S6)</f>
        <v>0</v>
      </c>
      <c r="U6" s="22">
        <f t="shared" ref="U6:U41" si="2">N6+T6</f>
        <v>685343</v>
      </c>
    </row>
    <row r="7" spans="1:22" s="5" customFormat="1" ht="14.25" customHeight="1" x14ac:dyDescent="0.25">
      <c r="A7" s="17" t="s">
        <v>22</v>
      </c>
      <c r="B7" s="18" t="s">
        <v>23</v>
      </c>
      <c r="C7" s="19">
        <v>57857</v>
      </c>
      <c r="D7" s="19">
        <v>123696</v>
      </c>
      <c r="E7" s="19">
        <v>61035</v>
      </c>
      <c r="F7" s="19">
        <v>23418</v>
      </c>
      <c r="G7" s="19">
        <v>8243</v>
      </c>
      <c r="H7" s="19">
        <v>152935</v>
      </c>
      <c r="I7" s="19">
        <v>0</v>
      </c>
      <c r="J7" s="19">
        <v>43939</v>
      </c>
      <c r="K7" s="19">
        <v>9</v>
      </c>
      <c r="L7" s="19">
        <v>52948</v>
      </c>
      <c r="M7" s="19">
        <v>155569</v>
      </c>
      <c r="N7" s="23">
        <f t="shared" si="0"/>
        <v>679649</v>
      </c>
      <c r="O7" s="24">
        <v>0</v>
      </c>
      <c r="P7" s="24">
        <v>0</v>
      </c>
      <c r="Q7" s="24">
        <v>0</v>
      </c>
      <c r="R7" s="24">
        <v>0</v>
      </c>
      <c r="S7" s="25">
        <v>0</v>
      </c>
      <c r="T7" s="23">
        <f t="shared" si="1"/>
        <v>0</v>
      </c>
      <c r="U7" s="26">
        <f t="shared" si="2"/>
        <v>679649</v>
      </c>
    </row>
    <row r="8" spans="1:22" s="5" customFormat="1" ht="14.25" customHeight="1" x14ac:dyDescent="0.25">
      <c r="A8" s="17" t="s">
        <v>24</v>
      </c>
      <c r="B8" s="18" t="s">
        <v>25</v>
      </c>
      <c r="C8" s="19">
        <v>63439</v>
      </c>
      <c r="D8" s="19">
        <v>167517</v>
      </c>
      <c r="E8" s="19">
        <v>172559</v>
      </c>
      <c r="F8" s="19">
        <v>63388</v>
      </c>
      <c r="G8" s="19">
        <v>78619</v>
      </c>
      <c r="H8" s="19">
        <v>90656</v>
      </c>
      <c r="I8" s="19">
        <v>11126</v>
      </c>
      <c r="J8" s="19">
        <v>79197</v>
      </c>
      <c r="K8" s="19">
        <v>99222</v>
      </c>
      <c r="L8" s="19">
        <v>91307</v>
      </c>
      <c r="M8" s="19">
        <v>77074</v>
      </c>
      <c r="N8" s="23">
        <f t="shared" si="0"/>
        <v>994104</v>
      </c>
      <c r="O8" s="24">
        <v>0</v>
      </c>
      <c r="P8" s="24">
        <v>0</v>
      </c>
      <c r="Q8" s="24">
        <v>0</v>
      </c>
      <c r="R8" s="24">
        <v>0</v>
      </c>
      <c r="S8" s="25">
        <v>0</v>
      </c>
      <c r="T8" s="23">
        <f t="shared" si="1"/>
        <v>0</v>
      </c>
      <c r="U8" s="26">
        <f t="shared" si="2"/>
        <v>994104</v>
      </c>
    </row>
    <row r="9" spans="1:22" s="5" customFormat="1" ht="14.25" customHeight="1" x14ac:dyDescent="0.25">
      <c r="A9" s="17" t="s">
        <v>26</v>
      </c>
      <c r="B9" s="18" t="s">
        <v>27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3">
        <f t="shared" si="0"/>
        <v>0</v>
      </c>
      <c r="O9" s="24">
        <v>0</v>
      </c>
      <c r="P9" s="24">
        <v>0</v>
      </c>
      <c r="Q9" s="24">
        <v>0</v>
      </c>
      <c r="R9" s="24">
        <v>0</v>
      </c>
      <c r="S9" s="25">
        <v>0</v>
      </c>
      <c r="T9" s="23">
        <f t="shared" si="1"/>
        <v>0</v>
      </c>
      <c r="U9" s="26">
        <f t="shared" si="2"/>
        <v>0</v>
      </c>
    </row>
    <row r="10" spans="1:22" s="5" customFormat="1" ht="14.25" customHeight="1" x14ac:dyDescent="0.25">
      <c r="A10" s="17" t="s">
        <v>28</v>
      </c>
      <c r="B10" s="18" t="s">
        <v>29</v>
      </c>
      <c r="C10" s="19">
        <v>0</v>
      </c>
      <c r="D10" s="19">
        <v>0</v>
      </c>
      <c r="E10" s="19">
        <v>0</v>
      </c>
      <c r="F10" s="19">
        <v>0</v>
      </c>
      <c r="G10" s="19">
        <v>9548</v>
      </c>
      <c r="H10" s="19">
        <v>61912</v>
      </c>
      <c r="I10" s="19">
        <v>0</v>
      </c>
      <c r="J10" s="19">
        <v>0</v>
      </c>
      <c r="K10" s="19">
        <v>1109</v>
      </c>
      <c r="L10" s="19">
        <v>2166</v>
      </c>
      <c r="M10" s="19">
        <v>0</v>
      </c>
      <c r="N10" s="23">
        <f t="shared" si="0"/>
        <v>74735</v>
      </c>
      <c r="O10" s="24">
        <v>0</v>
      </c>
      <c r="P10" s="24">
        <v>0</v>
      </c>
      <c r="Q10" s="24">
        <v>0</v>
      </c>
      <c r="R10" s="24">
        <v>0</v>
      </c>
      <c r="S10" s="25">
        <v>0</v>
      </c>
      <c r="T10" s="23">
        <f t="shared" si="1"/>
        <v>0</v>
      </c>
      <c r="U10" s="26">
        <f t="shared" si="2"/>
        <v>74735</v>
      </c>
    </row>
    <row r="11" spans="1:22" s="5" customFormat="1" ht="14.25" customHeight="1" x14ac:dyDescent="0.25">
      <c r="A11" s="17" t="s">
        <v>30</v>
      </c>
      <c r="B11" s="18" t="s">
        <v>31</v>
      </c>
      <c r="C11" s="19">
        <v>10</v>
      </c>
      <c r="D11" s="19">
        <v>178</v>
      </c>
      <c r="E11" s="19">
        <v>873</v>
      </c>
      <c r="F11" s="19">
        <v>1</v>
      </c>
      <c r="G11" s="19">
        <v>143</v>
      </c>
      <c r="H11" s="19">
        <v>70</v>
      </c>
      <c r="I11" s="19">
        <v>0</v>
      </c>
      <c r="J11" s="19">
        <v>77</v>
      </c>
      <c r="K11" s="19">
        <v>166</v>
      </c>
      <c r="L11" s="19">
        <v>132</v>
      </c>
      <c r="M11" s="19">
        <v>0</v>
      </c>
      <c r="N11" s="23">
        <f t="shared" si="0"/>
        <v>1650</v>
      </c>
      <c r="O11" s="24">
        <v>0</v>
      </c>
      <c r="P11" s="24">
        <v>0</v>
      </c>
      <c r="Q11" s="24">
        <v>0</v>
      </c>
      <c r="R11" s="24">
        <v>0</v>
      </c>
      <c r="S11" s="25">
        <v>0</v>
      </c>
      <c r="T11" s="23">
        <f t="shared" si="1"/>
        <v>0</v>
      </c>
      <c r="U11" s="26">
        <f t="shared" si="2"/>
        <v>1650</v>
      </c>
    </row>
    <row r="12" spans="1:22" s="5" customFormat="1" ht="14.25" customHeight="1" x14ac:dyDescent="0.25">
      <c r="A12" s="17" t="s">
        <v>32</v>
      </c>
      <c r="B12" s="18" t="s">
        <v>33</v>
      </c>
      <c r="C12" s="19">
        <v>20824</v>
      </c>
      <c r="D12" s="19">
        <v>31836</v>
      </c>
      <c r="E12" s="19">
        <v>3777</v>
      </c>
      <c r="F12" s="19">
        <v>23809</v>
      </c>
      <c r="G12" s="19">
        <v>1544</v>
      </c>
      <c r="H12" s="19">
        <v>4454</v>
      </c>
      <c r="I12" s="19">
        <v>0</v>
      </c>
      <c r="J12" s="19">
        <v>13045</v>
      </c>
      <c r="K12" s="19">
        <v>2967</v>
      </c>
      <c r="L12" s="19">
        <v>3851</v>
      </c>
      <c r="M12" s="19">
        <v>2763</v>
      </c>
      <c r="N12" s="23">
        <f t="shared" si="0"/>
        <v>108870</v>
      </c>
      <c r="O12" s="24">
        <v>0</v>
      </c>
      <c r="P12" s="24">
        <v>0</v>
      </c>
      <c r="Q12" s="24">
        <v>0</v>
      </c>
      <c r="R12" s="24">
        <v>0</v>
      </c>
      <c r="S12" s="25">
        <v>0</v>
      </c>
      <c r="T12" s="23">
        <f t="shared" si="1"/>
        <v>0</v>
      </c>
      <c r="U12" s="26">
        <f t="shared" si="2"/>
        <v>108870</v>
      </c>
    </row>
    <row r="13" spans="1:22" s="5" customFormat="1" ht="14.25" customHeight="1" x14ac:dyDescent="0.25">
      <c r="A13" s="17" t="s">
        <v>34</v>
      </c>
      <c r="B13" s="18" t="s">
        <v>35</v>
      </c>
      <c r="C13" s="19">
        <v>149495</v>
      </c>
      <c r="D13" s="19">
        <v>92177</v>
      </c>
      <c r="E13" s="19">
        <v>73581</v>
      </c>
      <c r="F13" s="19">
        <v>80004</v>
      </c>
      <c r="G13" s="19">
        <v>16503</v>
      </c>
      <c r="H13" s="19">
        <v>136526</v>
      </c>
      <c r="I13" s="19">
        <v>3435</v>
      </c>
      <c r="J13" s="19">
        <v>42810</v>
      </c>
      <c r="K13" s="19">
        <v>38412</v>
      </c>
      <c r="L13" s="19">
        <v>43460</v>
      </c>
      <c r="M13" s="19">
        <v>59952</v>
      </c>
      <c r="N13" s="23">
        <f t="shared" si="0"/>
        <v>736355</v>
      </c>
      <c r="O13" s="24">
        <v>0</v>
      </c>
      <c r="P13" s="24">
        <v>0</v>
      </c>
      <c r="Q13" s="24">
        <v>0</v>
      </c>
      <c r="R13" s="24">
        <v>0</v>
      </c>
      <c r="S13" s="25">
        <v>0</v>
      </c>
      <c r="T13" s="23">
        <f t="shared" si="1"/>
        <v>0</v>
      </c>
      <c r="U13" s="26">
        <f t="shared" si="2"/>
        <v>736355</v>
      </c>
    </row>
    <row r="14" spans="1:22" s="5" customFormat="1" ht="14.25" customHeight="1" x14ac:dyDescent="0.25">
      <c r="A14" s="17" t="s">
        <v>36</v>
      </c>
      <c r="B14" s="18" t="s">
        <v>37</v>
      </c>
      <c r="C14" s="19">
        <v>292993</v>
      </c>
      <c r="D14" s="19">
        <v>228253</v>
      </c>
      <c r="E14" s="19">
        <v>138926</v>
      </c>
      <c r="F14" s="19">
        <v>261784</v>
      </c>
      <c r="G14" s="19">
        <v>125809</v>
      </c>
      <c r="H14" s="19">
        <v>53963</v>
      </c>
      <c r="I14" s="19">
        <v>1330</v>
      </c>
      <c r="J14" s="19">
        <v>178460</v>
      </c>
      <c r="K14" s="19">
        <v>16215</v>
      </c>
      <c r="L14" s="19">
        <v>46029</v>
      </c>
      <c r="M14" s="19">
        <v>27310</v>
      </c>
      <c r="N14" s="23">
        <f t="shared" si="0"/>
        <v>1371072</v>
      </c>
      <c r="O14" s="24">
        <v>0</v>
      </c>
      <c r="P14" s="24">
        <v>0</v>
      </c>
      <c r="Q14" s="24">
        <v>0</v>
      </c>
      <c r="R14" s="24">
        <v>0</v>
      </c>
      <c r="S14" s="25">
        <v>0</v>
      </c>
      <c r="T14" s="23">
        <f t="shared" si="1"/>
        <v>0</v>
      </c>
      <c r="U14" s="26">
        <f t="shared" si="2"/>
        <v>1371072</v>
      </c>
    </row>
    <row r="15" spans="1:22" s="5" customFormat="1" ht="14.25" customHeight="1" x14ac:dyDescent="0.25">
      <c r="A15" s="17" t="s">
        <v>38</v>
      </c>
      <c r="B15" s="18" t="s">
        <v>39</v>
      </c>
      <c r="C15" s="19">
        <v>442488</v>
      </c>
      <c r="D15" s="19">
        <v>320430</v>
      </c>
      <c r="E15" s="19">
        <v>212507</v>
      </c>
      <c r="F15" s="19">
        <v>341788</v>
      </c>
      <c r="G15" s="19">
        <v>142312</v>
      </c>
      <c r="H15" s="19">
        <v>190489</v>
      </c>
      <c r="I15" s="19">
        <v>4765</v>
      </c>
      <c r="J15" s="19">
        <v>221270</v>
      </c>
      <c r="K15" s="19">
        <v>54627</v>
      </c>
      <c r="L15" s="19">
        <v>89489</v>
      </c>
      <c r="M15" s="19">
        <v>87262</v>
      </c>
      <c r="N15" s="23">
        <f t="shared" si="0"/>
        <v>2107427</v>
      </c>
      <c r="O15" s="24">
        <v>0</v>
      </c>
      <c r="P15" s="24">
        <v>0</v>
      </c>
      <c r="Q15" s="24">
        <v>0</v>
      </c>
      <c r="R15" s="24">
        <v>0</v>
      </c>
      <c r="S15" s="25">
        <v>0</v>
      </c>
      <c r="T15" s="23">
        <f t="shared" si="1"/>
        <v>0</v>
      </c>
      <c r="U15" s="26">
        <f t="shared" si="2"/>
        <v>2107427</v>
      </c>
    </row>
    <row r="16" spans="1:22" s="5" customFormat="1" ht="14.25" customHeight="1" x14ac:dyDescent="0.25">
      <c r="A16" s="27" t="s">
        <v>40</v>
      </c>
      <c r="B16" s="28" t="s">
        <v>41</v>
      </c>
      <c r="C16" s="29">
        <v>33391</v>
      </c>
      <c r="D16" s="29">
        <v>81713</v>
      </c>
      <c r="E16" s="29">
        <v>102744</v>
      </c>
      <c r="F16" s="29">
        <v>271539</v>
      </c>
      <c r="G16" s="29">
        <v>9519</v>
      </c>
      <c r="H16" s="29">
        <v>36602</v>
      </c>
      <c r="I16" s="29">
        <v>2788</v>
      </c>
      <c r="J16" s="29">
        <v>10363</v>
      </c>
      <c r="K16" s="29">
        <v>13787</v>
      </c>
      <c r="L16" s="29">
        <v>6185</v>
      </c>
      <c r="M16" s="29">
        <v>37055</v>
      </c>
      <c r="N16" s="30">
        <f t="shared" si="0"/>
        <v>605686</v>
      </c>
      <c r="O16" s="31">
        <v>0</v>
      </c>
      <c r="P16" s="31">
        <v>0</v>
      </c>
      <c r="Q16" s="31">
        <v>0</v>
      </c>
      <c r="R16" s="31">
        <v>0</v>
      </c>
      <c r="S16" s="32">
        <v>0</v>
      </c>
      <c r="T16" s="30">
        <f t="shared" si="1"/>
        <v>0</v>
      </c>
      <c r="U16" s="33">
        <f t="shared" si="2"/>
        <v>605686</v>
      </c>
    </row>
    <row r="17" spans="1:21" s="5" customFormat="1" ht="14.25" customHeight="1" x14ac:dyDescent="0.25">
      <c r="A17" s="34" t="s">
        <v>42</v>
      </c>
      <c r="B17" s="35" t="s">
        <v>43</v>
      </c>
      <c r="C17" s="29">
        <v>409097</v>
      </c>
      <c r="D17" s="29">
        <v>238718</v>
      </c>
      <c r="E17" s="29">
        <v>109763</v>
      </c>
      <c r="F17" s="29">
        <v>70249</v>
      </c>
      <c r="G17" s="29">
        <v>132793</v>
      </c>
      <c r="H17" s="29">
        <v>153887</v>
      </c>
      <c r="I17" s="29">
        <v>1977</v>
      </c>
      <c r="J17" s="29">
        <v>210907</v>
      </c>
      <c r="K17" s="29">
        <v>40840</v>
      </c>
      <c r="L17" s="29">
        <v>83304</v>
      </c>
      <c r="M17" s="29">
        <v>50207</v>
      </c>
      <c r="N17" s="30">
        <f t="shared" si="0"/>
        <v>1501742</v>
      </c>
      <c r="O17" s="31">
        <v>0</v>
      </c>
      <c r="P17" s="31">
        <v>0</v>
      </c>
      <c r="Q17" s="31">
        <v>0</v>
      </c>
      <c r="R17" s="31">
        <v>0</v>
      </c>
      <c r="S17" s="32">
        <v>0</v>
      </c>
      <c r="T17" s="30">
        <f t="shared" si="1"/>
        <v>0</v>
      </c>
      <c r="U17" s="33">
        <f t="shared" si="2"/>
        <v>1501742</v>
      </c>
    </row>
    <row r="18" spans="1:21" s="5" customFormat="1" ht="14.25" customHeight="1" x14ac:dyDescent="0.25">
      <c r="A18" s="36" t="s">
        <v>44</v>
      </c>
      <c r="B18" s="37" t="s">
        <v>45</v>
      </c>
      <c r="C18" s="19">
        <v>282806</v>
      </c>
      <c r="D18" s="19">
        <v>567124</v>
      </c>
      <c r="E18" s="19">
        <v>477176</v>
      </c>
      <c r="F18" s="19">
        <v>463889</v>
      </c>
      <c r="G18" s="19">
        <v>657600</v>
      </c>
      <c r="H18" s="19">
        <v>423374</v>
      </c>
      <c r="I18" s="19">
        <v>323938</v>
      </c>
      <c r="J18" s="19">
        <v>681068</v>
      </c>
      <c r="K18" s="19">
        <v>485189</v>
      </c>
      <c r="L18" s="19">
        <v>370475</v>
      </c>
      <c r="M18" s="19">
        <v>475292</v>
      </c>
      <c r="N18" s="23">
        <f t="shared" si="0"/>
        <v>5207931</v>
      </c>
      <c r="O18" s="24">
        <v>0</v>
      </c>
      <c r="P18" s="24">
        <v>0</v>
      </c>
      <c r="Q18" s="24">
        <v>0</v>
      </c>
      <c r="R18" s="24">
        <v>0</v>
      </c>
      <c r="S18" s="25">
        <v>0</v>
      </c>
      <c r="T18" s="23">
        <f t="shared" si="1"/>
        <v>0</v>
      </c>
      <c r="U18" s="26">
        <f t="shared" si="2"/>
        <v>5207931</v>
      </c>
    </row>
    <row r="19" spans="1:21" s="5" customFormat="1" ht="14.25" customHeight="1" x14ac:dyDescent="0.25">
      <c r="A19" s="34" t="s">
        <v>46</v>
      </c>
      <c r="B19" s="35" t="s">
        <v>47</v>
      </c>
      <c r="C19" s="29">
        <v>202091</v>
      </c>
      <c r="D19" s="29">
        <v>404616</v>
      </c>
      <c r="E19" s="29">
        <v>339229</v>
      </c>
      <c r="F19" s="29">
        <v>282812</v>
      </c>
      <c r="G19" s="29">
        <v>513188</v>
      </c>
      <c r="H19" s="29">
        <v>315011</v>
      </c>
      <c r="I19" s="29">
        <v>255017</v>
      </c>
      <c r="J19" s="29">
        <v>518762</v>
      </c>
      <c r="K19" s="29">
        <v>365384</v>
      </c>
      <c r="L19" s="29">
        <v>269003</v>
      </c>
      <c r="M19" s="29">
        <v>363934</v>
      </c>
      <c r="N19" s="30">
        <f t="shared" si="0"/>
        <v>3829047</v>
      </c>
      <c r="O19" s="31">
        <v>0</v>
      </c>
      <c r="P19" s="31">
        <v>0</v>
      </c>
      <c r="Q19" s="31">
        <v>0</v>
      </c>
      <c r="R19" s="31">
        <v>0</v>
      </c>
      <c r="S19" s="32">
        <v>0</v>
      </c>
      <c r="T19" s="30">
        <f t="shared" si="1"/>
        <v>0</v>
      </c>
      <c r="U19" s="33">
        <f t="shared" si="2"/>
        <v>3829047</v>
      </c>
    </row>
    <row r="20" spans="1:21" s="5" customFormat="1" ht="14.25" customHeight="1" x14ac:dyDescent="0.25">
      <c r="A20" s="34" t="s">
        <v>48</v>
      </c>
      <c r="B20" s="35" t="s">
        <v>49</v>
      </c>
      <c r="C20" s="29">
        <v>55745</v>
      </c>
      <c r="D20" s="29">
        <v>140838</v>
      </c>
      <c r="E20" s="29">
        <v>114138</v>
      </c>
      <c r="F20" s="29">
        <v>79014</v>
      </c>
      <c r="G20" s="29">
        <v>137201</v>
      </c>
      <c r="H20" s="29">
        <v>99785</v>
      </c>
      <c r="I20" s="29">
        <v>65571</v>
      </c>
      <c r="J20" s="29">
        <v>152708</v>
      </c>
      <c r="K20" s="29">
        <v>109365</v>
      </c>
      <c r="L20" s="29">
        <v>87984</v>
      </c>
      <c r="M20" s="29">
        <v>105091</v>
      </c>
      <c r="N20" s="30">
        <f t="shared" si="0"/>
        <v>1147440</v>
      </c>
      <c r="O20" s="31">
        <v>0</v>
      </c>
      <c r="P20" s="31">
        <v>0</v>
      </c>
      <c r="Q20" s="31">
        <v>0</v>
      </c>
      <c r="R20" s="31">
        <v>0</v>
      </c>
      <c r="S20" s="32">
        <v>0</v>
      </c>
      <c r="T20" s="30">
        <f t="shared" si="1"/>
        <v>0</v>
      </c>
      <c r="U20" s="33">
        <f t="shared" si="2"/>
        <v>1147440</v>
      </c>
    </row>
    <row r="21" spans="1:21" s="5" customFormat="1" ht="14.25" customHeight="1" x14ac:dyDescent="0.25">
      <c r="A21" s="34" t="s">
        <v>50</v>
      </c>
      <c r="B21" s="35" t="s">
        <v>51</v>
      </c>
      <c r="C21" s="29">
        <v>10064</v>
      </c>
      <c r="D21" s="29">
        <v>2101</v>
      </c>
      <c r="E21" s="29">
        <v>8414</v>
      </c>
      <c r="F21" s="29">
        <v>95257</v>
      </c>
      <c r="G21" s="29">
        <v>1851</v>
      </c>
      <c r="H21" s="29">
        <v>1735</v>
      </c>
      <c r="I21" s="29">
        <v>3350</v>
      </c>
      <c r="J21" s="29">
        <v>3304</v>
      </c>
      <c r="K21" s="29">
        <v>568</v>
      </c>
      <c r="L21" s="29">
        <v>2382</v>
      </c>
      <c r="M21" s="29">
        <v>507</v>
      </c>
      <c r="N21" s="30">
        <f t="shared" si="0"/>
        <v>129533</v>
      </c>
      <c r="O21" s="31">
        <v>0</v>
      </c>
      <c r="P21" s="31">
        <v>0</v>
      </c>
      <c r="Q21" s="31">
        <v>0</v>
      </c>
      <c r="R21" s="31">
        <v>0</v>
      </c>
      <c r="S21" s="32">
        <v>0</v>
      </c>
      <c r="T21" s="30">
        <f t="shared" si="1"/>
        <v>0</v>
      </c>
      <c r="U21" s="33">
        <f t="shared" si="2"/>
        <v>129533</v>
      </c>
    </row>
    <row r="22" spans="1:21" s="5" customFormat="1" ht="14.25" customHeight="1" x14ac:dyDescent="0.25">
      <c r="A22" s="36" t="s">
        <v>52</v>
      </c>
      <c r="B22" s="37" t="s">
        <v>53</v>
      </c>
      <c r="C22" s="19">
        <v>0</v>
      </c>
      <c r="D22" s="19">
        <v>133</v>
      </c>
      <c r="E22" s="19">
        <v>0</v>
      </c>
      <c r="F22" s="19">
        <v>0</v>
      </c>
      <c r="G22" s="19">
        <v>12232</v>
      </c>
      <c r="H22" s="19">
        <v>4999</v>
      </c>
      <c r="I22" s="19">
        <v>0</v>
      </c>
      <c r="J22" s="19">
        <v>0</v>
      </c>
      <c r="K22" s="19">
        <v>1133</v>
      </c>
      <c r="L22" s="19">
        <v>1075</v>
      </c>
      <c r="M22" s="19">
        <v>131</v>
      </c>
      <c r="N22" s="23">
        <f t="shared" si="0"/>
        <v>19703</v>
      </c>
      <c r="O22" s="24">
        <v>0</v>
      </c>
      <c r="P22" s="24">
        <v>0</v>
      </c>
      <c r="Q22" s="24">
        <v>0</v>
      </c>
      <c r="R22" s="24">
        <v>0</v>
      </c>
      <c r="S22" s="25">
        <v>0</v>
      </c>
      <c r="T22" s="23">
        <f t="shared" si="1"/>
        <v>0</v>
      </c>
      <c r="U22" s="26">
        <f t="shared" si="2"/>
        <v>19703</v>
      </c>
    </row>
    <row r="23" spans="1:21" s="5" customFormat="1" ht="14.25" customHeight="1" x14ac:dyDescent="0.25">
      <c r="A23" s="36" t="s">
        <v>54</v>
      </c>
      <c r="B23" s="37" t="s">
        <v>55</v>
      </c>
      <c r="C23" s="19">
        <v>176</v>
      </c>
      <c r="D23" s="19">
        <v>587</v>
      </c>
      <c r="E23" s="19">
        <v>912</v>
      </c>
      <c r="F23" s="19">
        <v>63</v>
      </c>
      <c r="G23" s="19">
        <v>310</v>
      </c>
      <c r="H23" s="19">
        <v>491</v>
      </c>
      <c r="I23" s="19">
        <v>0</v>
      </c>
      <c r="J23" s="19">
        <v>371</v>
      </c>
      <c r="K23" s="19">
        <v>484</v>
      </c>
      <c r="L23" s="19">
        <v>215</v>
      </c>
      <c r="M23" s="19">
        <v>72</v>
      </c>
      <c r="N23" s="23">
        <f t="shared" si="0"/>
        <v>3681</v>
      </c>
      <c r="O23" s="24">
        <v>0</v>
      </c>
      <c r="P23" s="24">
        <v>0</v>
      </c>
      <c r="Q23" s="24">
        <v>0</v>
      </c>
      <c r="R23" s="24">
        <v>0</v>
      </c>
      <c r="S23" s="25">
        <v>0</v>
      </c>
      <c r="T23" s="23">
        <f t="shared" si="1"/>
        <v>0</v>
      </c>
      <c r="U23" s="26">
        <f t="shared" si="2"/>
        <v>3681</v>
      </c>
    </row>
    <row r="24" spans="1:21" s="5" customFormat="1" ht="14.25" customHeight="1" x14ac:dyDescent="0.25">
      <c r="A24" s="36" t="s">
        <v>56</v>
      </c>
      <c r="B24" s="37" t="s">
        <v>57</v>
      </c>
      <c r="C24" s="19">
        <v>42978</v>
      </c>
      <c r="D24" s="19">
        <v>40905</v>
      </c>
      <c r="E24" s="19">
        <v>12686</v>
      </c>
      <c r="F24" s="19">
        <v>6353</v>
      </c>
      <c r="G24" s="19">
        <v>16368</v>
      </c>
      <c r="H24" s="19">
        <v>64827</v>
      </c>
      <c r="I24" s="19">
        <v>487</v>
      </c>
      <c r="J24" s="19">
        <v>34341</v>
      </c>
      <c r="K24" s="19">
        <v>18139</v>
      </c>
      <c r="L24" s="19">
        <v>18211</v>
      </c>
      <c r="M24" s="19">
        <v>9511</v>
      </c>
      <c r="N24" s="23">
        <f t="shared" si="0"/>
        <v>264806</v>
      </c>
      <c r="O24" s="24">
        <v>0</v>
      </c>
      <c r="P24" s="24">
        <v>0</v>
      </c>
      <c r="Q24" s="24">
        <v>0</v>
      </c>
      <c r="R24" s="24">
        <v>0</v>
      </c>
      <c r="S24" s="25">
        <v>0</v>
      </c>
      <c r="T24" s="23">
        <f t="shared" si="1"/>
        <v>0</v>
      </c>
      <c r="U24" s="26">
        <f t="shared" si="2"/>
        <v>264806</v>
      </c>
    </row>
    <row r="25" spans="1:21" s="5" customFormat="1" ht="14.25" customHeight="1" x14ac:dyDescent="0.25">
      <c r="A25" s="36" t="s">
        <v>58</v>
      </c>
      <c r="B25" s="37" t="s">
        <v>59</v>
      </c>
      <c r="C25" s="19">
        <v>2254</v>
      </c>
      <c r="D25" s="19">
        <v>34214</v>
      </c>
      <c r="E25" s="19">
        <v>7813</v>
      </c>
      <c r="F25" s="19">
        <v>136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3525</v>
      </c>
      <c r="N25" s="23">
        <f t="shared" si="0"/>
        <v>47942</v>
      </c>
      <c r="O25" s="24">
        <v>0</v>
      </c>
      <c r="P25" s="24">
        <v>0</v>
      </c>
      <c r="Q25" s="24">
        <v>0</v>
      </c>
      <c r="R25" s="24">
        <v>0</v>
      </c>
      <c r="S25" s="25">
        <v>0</v>
      </c>
      <c r="T25" s="23">
        <f t="shared" si="1"/>
        <v>0</v>
      </c>
      <c r="U25" s="26">
        <f t="shared" si="2"/>
        <v>47942</v>
      </c>
    </row>
    <row r="26" spans="1:21" s="5" customFormat="1" ht="14.25" customHeight="1" x14ac:dyDescent="0.25">
      <c r="A26" s="36" t="s">
        <v>60</v>
      </c>
      <c r="B26" s="37" t="s">
        <v>61</v>
      </c>
      <c r="C26" s="19">
        <v>3</v>
      </c>
      <c r="D26" s="19">
        <v>68</v>
      </c>
      <c r="E26" s="19">
        <v>8</v>
      </c>
      <c r="F26" s="19">
        <v>0</v>
      </c>
      <c r="G26" s="19">
        <v>0</v>
      </c>
      <c r="H26" s="19">
        <v>15</v>
      </c>
      <c r="I26" s="19">
        <v>0</v>
      </c>
      <c r="J26" s="19">
        <v>0</v>
      </c>
      <c r="K26" s="19">
        <v>17</v>
      </c>
      <c r="L26" s="19">
        <v>145</v>
      </c>
      <c r="M26" s="19">
        <v>0</v>
      </c>
      <c r="N26" s="23">
        <f t="shared" si="0"/>
        <v>256</v>
      </c>
      <c r="O26" s="24">
        <v>0</v>
      </c>
      <c r="P26" s="24">
        <v>0</v>
      </c>
      <c r="Q26" s="24">
        <v>0</v>
      </c>
      <c r="R26" s="24">
        <v>0</v>
      </c>
      <c r="S26" s="25">
        <v>0</v>
      </c>
      <c r="T26" s="23">
        <f t="shared" si="1"/>
        <v>0</v>
      </c>
      <c r="U26" s="26">
        <f t="shared" si="2"/>
        <v>256</v>
      </c>
    </row>
    <row r="27" spans="1:21" s="5" customFormat="1" ht="14.25" customHeight="1" x14ac:dyDescent="0.25">
      <c r="A27" s="36" t="s">
        <v>62</v>
      </c>
      <c r="B27" s="37" t="s">
        <v>63</v>
      </c>
      <c r="C27" s="19">
        <v>10140</v>
      </c>
      <c r="D27" s="19">
        <v>59480</v>
      </c>
      <c r="E27" s="19">
        <v>5393</v>
      </c>
      <c r="F27" s="19">
        <v>110</v>
      </c>
      <c r="G27" s="19">
        <v>0</v>
      </c>
      <c r="H27" s="19">
        <v>439</v>
      </c>
      <c r="I27" s="19">
        <v>0</v>
      </c>
      <c r="J27" s="19">
        <v>7596</v>
      </c>
      <c r="K27" s="19">
        <v>0</v>
      </c>
      <c r="L27" s="19">
        <v>196</v>
      </c>
      <c r="M27" s="19">
        <v>128</v>
      </c>
      <c r="N27" s="23">
        <f t="shared" si="0"/>
        <v>83482</v>
      </c>
      <c r="O27" s="24">
        <v>0</v>
      </c>
      <c r="P27" s="24">
        <v>0</v>
      </c>
      <c r="Q27" s="24">
        <v>0</v>
      </c>
      <c r="R27" s="24">
        <v>0</v>
      </c>
      <c r="S27" s="25">
        <v>0</v>
      </c>
      <c r="T27" s="23">
        <f t="shared" si="1"/>
        <v>0</v>
      </c>
      <c r="U27" s="26">
        <f t="shared" si="2"/>
        <v>83482</v>
      </c>
    </row>
    <row r="28" spans="1:21" s="5" customFormat="1" ht="14.25" customHeight="1" x14ac:dyDescent="0.25">
      <c r="A28" s="36" t="s">
        <v>64</v>
      </c>
      <c r="B28" s="37" t="s">
        <v>65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3</v>
      </c>
      <c r="N28" s="23">
        <f t="shared" si="0"/>
        <v>3</v>
      </c>
      <c r="O28" s="24">
        <v>0</v>
      </c>
      <c r="P28" s="24">
        <v>0</v>
      </c>
      <c r="Q28" s="24">
        <v>0</v>
      </c>
      <c r="R28" s="24">
        <v>0</v>
      </c>
      <c r="S28" s="25">
        <v>0</v>
      </c>
      <c r="T28" s="23">
        <f t="shared" si="1"/>
        <v>0</v>
      </c>
      <c r="U28" s="26">
        <f t="shared" si="2"/>
        <v>3</v>
      </c>
    </row>
    <row r="29" spans="1:21" s="5" customFormat="1" ht="14.25" customHeight="1" x14ac:dyDescent="0.25">
      <c r="A29" s="38" t="s">
        <v>66</v>
      </c>
      <c r="B29" s="39" t="s">
        <v>67</v>
      </c>
      <c r="C29" s="19">
        <v>10134</v>
      </c>
      <c r="D29" s="19">
        <v>58248</v>
      </c>
      <c r="E29" s="19">
        <v>37586</v>
      </c>
      <c r="F29" s="19">
        <v>8597</v>
      </c>
      <c r="G29" s="19">
        <v>10198</v>
      </c>
      <c r="H29" s="19">
        <v>39997</v>
      </c>
      <c r="I29" s="19">
        <v>2933</v>
      </c>
      <c r="J29" s="19">
        <v>13777</v>
      </c>
      <c r="K29" s="19">
        <v>17562</v>
      </c>
      <c r="L29" s="19">
        <v>11309</v>
      </c>
      <c r="M29" s="19">
        <v>19004</v>
      </c>
      <c r="N29" s="40">
        <f t="shared" si="0"/>
        <v>229345</v>
      </c>
      <c r="O29" s="41">
        <v>0</v>
      </c>
      <c r="P29" s="41">
        <v>0</v>
      </c>
      <c r="Q29" s="41">
        <v>0</v>
      </c>
      <c r="R29" s="41">
        <v>0</v>
      </c>
      <c r="S29" s="42">
        <v>0</v>
      </c>
      <c r="T29" s="40">
        <f t="shared" si="1"/>
        <v>0</v>
      </c>
      <c r="U29" s="43">
        <f t="shared" si="2"/>
        <v>229345</v>
      </c>
    </row>
    <row r="30" spans="1:21" s="5" customFormat="1" ht="14.25" customHeight="1" x14ac:dyDescent="0.25">
      <c r="A30" s="44" t="s">
        <v>12</v>
      </c>
      <c r="B30" s="45" t="s">
        <v>68</v>
      </c>
      <c r="C30" s="46">
        <f t="shared" ref="C30:M30" si="3">SUM(C6:C14)+C18+SUM(C22:C29)</f>
        <v>997351</v>
      </c>
      <c r="D30" s="46">
        <f t="shared" si="3"/>
        <v>1517839</v>
      </c>
      <c r="E30" s="46">
        <f t="shared" si="3"/>
        <v>1072970</v>
      </c>
      <c r="F30" s="46">
        <f t="shared" si="3"/>
        <v>957076</v>
      </c>
      <c r="G30" s="46">
        <f t="shared" si="3"/>
        <v>982855</v>
      </c>
      <c r="H30" s="46">
        <f t="shared" si="3"/>
        <v>1125323</v>
      </c>
      <c r="I30" s="46">
        <f t="shared" si="3"/>
        <v>359125</v>
      </c>
      <c r="J30" s="46">
        <f t="shared" si="3"/>
        <v>1141732</v>
      </c>
      <c r="K30" s="46">
        <f t="shared" si="3"/>
        <v>718676</v>
      </c>
      <c r="L30" s="46">
        <f t="shared" si="3"/>
        <v>692676</v>
      </c>
      <c r="M30" s="46">
        <f t="shared" si="3"/>
        <v>943304</v>
      </c>
      <c r="N30" s="47">
        <f t="shared" si="0"/>
        <v>10508927</v>
      </c>
      <c r="O30" s="46">
        <f>SUM(O6:O14)+O18+SUM(O22:O29)</f>
        <v>0</v>
      </c>
      <c r="P30" s="46">
        <f>SUM(P6:P14)+P18+SUM(P22:P29)</f>
        <v>0</v>
      </c>
      <c r="Q30" s="46">
        <f>SUM(Q6:Q14)+Q18+SUM(Q22:Q29)</f>
        <v>0</v>
      </c>
      <c r="R30" s="46">
        <f>SUM(R6:R14)+R18+SUM(R22:R29)</f>
        <v>0</v>
      </c>
      <c r="S30" s="46">
        <f>SUM(S6:S14)+S18+SUM(S22:S29)</f>
        <v>0</v>
      </c>
      <c r="T30" s="47">
        <f t="shared" si="1"/>
        <v>0</v>
      </c>
      <c r="U30" s="48">
        <f t="shared" si="2"/>
        <v>10508927</v>
      </c>
    </row>
    <row r="31" spans="1:21" s="5" customFormat="1" ht="14.25" customHeight="1" x14ac:dyDescent="0.25">
      <c r="A31" s="49" t="s">
        <v>69</v>
      </c>
      <c r="B31" s="50" t="s">
        <v>70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1">
        <v>0</v>
      </c>
      <c r="N31" s="20">
        <f t="shared" si="0"/>
        <v>0</v>
      </c>
      <c r="O31" s="19">
        <v>620966</v>
      </c>
      <c r="P31" s="19">
        <v>463915</v>
      </c>
      <c r="Q31" s="19">
        <v>197658</v>
      </c>
      <c r="R31" s="19">
        <v>182647</v>
      </c>
      <c r="S31" s="21">
        <v>317515</v>
      </c>
      <c r="T31" s="20">
        <f t="shared" si="1"/>
        <v>1782701</v>
      </c>
      <c r="U31" s="22">
        <f t="shared" si="2"/>
        <v>1782701</v>
      </c>
    </row>
    <row r="32" spans="1:21" s="5" customFormat="1" ht="14.25" customHeight="1" x14ac:dyDescent="0.25">
      <c r="A32" s="34" t="s">
        <v>71</v>
      </c>
      <c r="B32" s="51" t="s">
        <v>72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32">
        <v>0</v>
      </c>
      <c r="N32" s="30">
        <f t="shared" si="0"/>
        <v>0</v>
      </c>
      <c r="O32" s="31">
        <v>576042</v>
      </c>
      <c r="P32" s="31">
        <v>414176</v>
      </c>
      <c r="Q32" s="31">
        <v>188352</v>
      </c>
      <c r="R32" s="31">
        <v>167058</v>
      </c>
      <c r="S32" s="32">
        <v>313079</v>
      </c>
      <c r="T32" s="30">
        <f t="shared" si="1"/>
        <v>1658707</v>
      </c>
      <c r="U32" s="33">
        <f t="shared" si="2"/>
        <v>1658707</v>
      </c>
    </row>
    <row r="33" spans="1:21" s="5" customFormat="1" ht="14.25" customHeight="1" x14ac:dyDescent="0.25">
      <c r="A33" s="34" t="s">
        <v>73</v>
      </c>
      <c r="B33" s="35" t="s">
        <v>74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2">
        <v>0</v>
      </c>
      <c r="N33" s="30">
        <f t="shared" si="0"/>
        <v>0</v>
      </c>
      <c r="O33" s="31">
        <v>43985</v>
      </c>
      <c r="P33" s="31">
        <v>49739</v>
      </c>
      <c r="Q33" s="31">
        <v>9306</v>
      </c>
      <c r="R33" s="31">
        <v>15589</v>
      </c>
      <c r="S33" s="32">
        <v>4436</v>
      </c>
      <c r="T33" s="30">
        <f t="shared" si="1"/>
        <v>123055</v>
      </c>
      <c r="U33" s="33">
        <f t="shared" si="2"/>
        <v>123055</v>
      </c>
    </row>
    <row r="34" spans="1:21" s="5" customFormat="1" ht="14.25" customHeight="1" x14ac:dyDescent="0.25">
      <c r="A34" s="34" t="s">
        <v>75</v>
      </c>
      <c r="B34" s="35" t="s">
        <v>76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2">
        <v>0</v>
      </c>
      <c r="N34" s="30">
        <f t="shared" si="0"/>
        <v>0</v>
      </c>
      <c r="O34" s="31">
        <v>939</v>
      </c>
      <c r="P34" s="31">
        <v>0</v>
      </c>
      <c r="Q34" s="31">
        <v>0</v>
      </c>
      <c r="R34" s="31">
        <v>0</v>
      </c>
      <c r="S34" s="32">
        <v>0</v>
      </c>
      <c r="T34" s="30">
        <f t="shared" si="1"/>
        <v>939</v>
      </c>
      <c r="U34" s="33">
        <f t="shared" si="2"/>
        <v>939</v>
      </c>
    </row>
    <row r="35" spans="1:21" s="5" customFormat="1" ht="14.25" customHeight="1" x14ac:dyDescent="0.25">
      <c r="A35" s="36" t="s">
        <v>77</v>
      </c>
      <c r="B35" s="52" t="s">
        <v>78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5">
        <v>0</v>
      </c>
      <c r="N35" s="23">
        <f t="shared" si="0"/>
        <v>0</v>
      </c>
      <c r="O35" s="24">
        <v>0</v>
      </c>
      <c r="P35" s="24">
        <v>0</v>
      </c>
      <c r="Q35" s="24">
        <v>0</v>
      </c>
      <c r="R35" s="24">
        <v>0</v>
      </c>
      <c r="S35" s="25">
        <v>0</v>
      </c>
      <c r="T35" s="23">
        <f t="shared" si="1"/>
        <v>0</v>
      </c>
      <c r="U35" s="26">
        <f t="shared" si="2"/>
        <v>0</v>
      </c>
    </row>
    <row r="36" spans="1:21" s="5" customFormat="1" ht="14.25" customHeight="1" x14ac:dyDescent="0.25">
      <c r="A36" s="36" t="s">
        <v>79</v>
      </c>
      <c r="B36" s="52" t="s">
        <v>80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5">
        <v>0</v>
      </c>
      <c r="N36" s="23">
        <f t="shared" si="0"/>
        <v>0</v>
      </c>
      <c r="O36" s="24">
        <v>98769</v>
      </c>
      <c r="P36" s="24">
        <v>40365</v>
      </c>
      <c r="Q36" s="24">
        <v>201994</v>
      </c>
      <c r="R36" s="24">
        <v>102754</v>
      </c>
      <c r="S36" s="25">
        <v>49919</v>
      </c>
      <c r="T36" s="23">
        <f t="shared" si="1"/>
        <v>493801</v>
      </c>
      <c r="U36" s="26">
        <f t="shared" si="2"/>
        <v>493801</v>
      </c>
    </row>
    <row r="37" spans="1:21" s="5" customFormat="1" ht="14.25" customHeight="1" x14ac:dyDescent="0.25">
      <c r="A37" s="36" t="s">
        <v>81</v>
      </c>
      <c r="B37" s="52" t="s">
        <v>82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5">
        <v>0</v>
      </c>
      <c r="N37" s="23">
        <f t="shared" si="0"/>
        <v>0</v>
      </c>
      <c r="O37" s="24">
        <v>0</v>
      </c>
      <c r="P37" s="24">
        <v>0</v>
      </c>
      <c r="Q37" s="24">
        <v>0</v>
      </c>
      <c r="R37" s="24">
        <v>0</v>
      </c>
      <c r="S37" s="25">
        <v>0</v>
      </c>
      <c r="T37" s="23">
        <f t="shared" si="1"/>
        <v>0</v>
      </c>
      <c r="U37" s="26">
        <f t="shared" si="2"/>
        <v>0</v>
      </c>
    </row>
    <row r="38" spans="1:21" s="5" customFormat="1" ht="14.25" customHeight="1" x14ac:dyDescent="0.25">
      <c r="A38" s="36" t="s">
        <v>83</v>
      </c>
      <c r="B38" s="52" t="s">
        <v>84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5">
        <v>0</v>
      </c>
      <c r="N38" s="23">
        <f t="shared" si="0"/>
        <v>0</v>
      </c>
      <c r="O38" s="24">
        <v>0</v>
      </c>
      <c r="P38" s="24">
        <v>0</v>
      </c>
      <c r="Q38" s="24">
        <v>0</v>
      </c>
      <c r="R38" s="24">
        <v>0</v>
      </c>
      <c r="S38" s="25">
        <v>0</v>
      </c>
      <c r="T38" s="23">
        <f t="shared" si="1"/>
        <v>0</v>
      </c>
      <c r="U38" s="26">
        <f t="shared" si="2"/>
        <v>0</v>
      </c>
    </row>
    <row r="39" spans="1:21" s="5" customFormat="1" ht="14.25" customHeight="1" x14ac:dyDescent="0.25">
      <c r="A39" s="36" t="s">
        <v>85</v>
      </c>
      <c r="B39" s="37" t="s">
        <v>86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5">
        <v>0</v>
      </c>
      <c r="N39" s="23">
        <f t="shared" si="0"/>
        <v>0</v>
      </c>
      <c r="O39" s="24">
        <v>0</v>
      </c>
      <c r="P39" s="24">
        <v>0</v>
      </c>
      <c r="Q39" s="24">
        <v>0</v>
      </c>
      <c r="R39" s="24">
        <v>0</v>
      </c>
      <c r="S39" s="25">
        <v>0</v>
      </c>
      <c r="T39" s="23">
        <f t="shared" si="1"/>
        <v>0</v>
      </c>
      <c r="U39" s="26">
        <f t="shared" si="2"/>
        <v>0</v>
      </c>
    </row>
    <row r="40" spans="1:21" s="5" customFormat="1" ht="14.25" customHeight="1" x14ac:dyDescent="0.25">
      <c r="A40" s="36" t="s">
        <v>87</v>
      </c>
      <c r="B40" s="52" t="s">
        <v>88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42">
        <v>0</v>
      </c>
      <c r="N40" s="23">
        <f t="shared" si="0"/>
        <v>0</v>
      </c>
      <c r="O40" s="41">
        <v>0</v>
      </c>
      <c r="P40" s="41">
        <v>0</v>
      </c>
      <c r="Q40" s="41">
        <v>0</v>
      </c>
      <c r="R40" s="41">
        <v>0</v>
      </c>
      <c r="S40" s="42">
        <v>0</v>
      </c>
      <c r="T40" s="40">
        <f t="shared" si="1"/>
        <v>0</v>
      </c>
      <c r="U40" s="43">
        <f t="shared" si="2"/>
        <v>0</v>
      </c>
    </row>
    <row r="41" spans="1:21" s="5" customFormat="1" ht="14.25" customHeight="1" x14ac:dyDescent="0.25">
      <c r="A41" s="53" t="s">
        <v>18</v>
      </c>
      <c r="B41" s="54" t="s">
        <v>89</v>
      </c>
      <c r="C41" s="46">
        <f t="shared" ref="C41:M41" si="4">C31+SUM(C35:C40)</f>
        <v>0</v>
      </c>
      <c r="D41" s="46">
        <f t="shared" si="4"/>
        <v>0</v>
      </c>
      <c r="E41" s="46">
        <f t="shared" si="4"/>
        <v>0</v>
      </c>
      <c r="F41" s="46">
        <f t="shared" si="4"/>
        <v>0</v>
      </c>
      <c r="G41" s="46">
        <f t="shared" si="4"/>
        <v>0</v>
      </c>
      <c r="H41" s="46">
        <f t="shared" si="4"/>
        <v>0</v>
      </c>
      <c r="I41" s="46">
        <f t="shared" si="4"/>
        <v>0</v>
      </c>
      <c r="J41" s="46">
        <f t="shared" si="4"/>
        <v>0</v>
      </c>
      <c r="K41" s="46">
        <f t="shared" si="4"/>
        <v>0</v>
      </c>
      <c r="L41" s="46">
        <f t="shared" si="4"/>
        <v>0</v>
      </c>
      <c r="M41" s="46">
        <f t="shared" si="4"/>
        <v>0</v>
      </c>
      <c r="N41" s="47">
        <f t="shared" si="0"/>
        <v>0</v>
      </c>
      <c r="O41" s="46">
        <f>O31+SUM(O35:O40)</f>
        <v>719735</v>
      </c>
      <c r="P41" s="46">
        <f>P31+SUM(P35:P40)</f>
        <v>504280</v>
      </c>
      <c r="Q41" s="46">
        <f>Q31+SUM(Q35:Q40)</f>
        <v>399652</v>
      </c>
      <c r="R41" s="46">
        <f>R31+SUM(R35:R40)</f>
        <v>285401</v>
      </c>
      <c r="S41" s="46">
        <f>S31+SUM(S35:S40)</f>
        <v>367434</v>
      </c>
      <c r="T41" s="47">
        <f t="shared" si="1"/>
        <v>2276502</v>
      </c>
      <c r="U41" s="48">
        <f t="shared" si="2"/>
        <v>2276502</v>
      </c>
    </row>
    <row r="42" spans="1:21" s="5" customFormat="1" ht="14.25" customHeight="1" thickBot="1" x14ac:dyDescent="0.3">
      <c r="A42" s="55" t="s">
        <v>19</v>
      </c>
      <c r="B42" s="56" t="s">
        <v>90</v>
      </c>
      <c r="C42" s="57">
        <f t="shared" ref="C42:U42" si="5">C30+C41</f>
        <v>997351</v>
      </c>
      <c r="D42" s="57">
        <f t="shared" si="5"/>
        <v>1517839</v>
      </c>
      <c r="E42" s="57">
        <f t="shared" si="5"/>
        <v>1072970</v>
      </c>
      <c r="F42" s="57">
        <f t="shared" si="5"/>
        <v>957076</v>
      </c>
      <c r="G42" s="57">
        <f t="shared" si="5"/>
        <v>982855</v>
      </c>
      <c r="H42" s="57">
        <f t="shared" si="5"/>
        <v>1125323</v>
      </c>
      <c r="I42" s="57">
        <f t="shared" si="5"/>
        <v>359125</v>
      </c>
      <c r="J42" s="57">
        <f t="shared" si="5"/>
        <v>1141732</v>
      </c>
      <c r="K42" s="57">
        <f t="shared" si="5"/>
        <v>718676</v>
      </c>
      <c r="L42" s="57">
        <f t="shared" si="5"/>
        <v>692676</v>
      </c>
      <c r="M42" s="57">
        <f t="shared" si="5"/>
        <v>943304</v>
      </c>
      <c r="N42" s="57">
        <f t="shared" si="5"/>
        <v>10508927</v>
      </c>
      <c r="O42" s="57">
        <f t="shared" si="5"/>
        <v>719735</v>
      </c>
      <c r="P42" s="57">
        <f t="shared" si="5"/>
        <v>504280</v>
      </c>
      <c r="Q42" s="57">
        <f t="shared" si="5"/>
        <v>399652</v>
      </c>
      <c r="R42" s="57">
        <f t="shared" si="5"/>
        <v>285401</v>
      </c>
      <c r="S42" s="57">
        <f t="shared" si="5"/>
        <v>367434</v>
      </c>
      <c r="T42" s="57">
        <f t="shared" si="5"/>
        <v>2276502</v>
      </c>
      <c r="U42" s="58">
        <f t="shared" si="5"/>
        <v>12785429</v>
      </c>
    </row>
    <row r="43" spans="1:21" s="5" customFormat="1" ht="15.95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21" s="5" customFormat="1" ht="17.45" customHeight="1" thickBot="1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21" s="5" customFormat="1" ht="36.6" customHeight="1" x14ac:dyDescent="0.25">
      <c r="A45" s="173"/>
      <c r="B45" s="174"/>
      <c r="C45" s="59" t="str">
        <f t="shared" ref="C45:M45" si="6">C4</f>
        <v>Macedoinia</v>
      </c>
      <c r="D45" s="59" t="str">
        <f t="shared" si="6"/>
        <v>Triglav</v>
      </c>
      <c r="E45" s="59" t="str">
        <f t="shared" si="6"/>
        <v>Sava</v>
      </c>
      <c r="F45" s="59" t="str">
        <f t="shared" si="6"/>
        <v>Evroins</v>
      </c>
      <c r="G45" s="59" t="str">
        <f t="shared" si="6"/>
        <v>Winner</v>
      </c>
      <c r="H45" s="59" t="str">
        <f t="shared" si="6"/>
        <v>Eurolink</v>
      </c>
      <c r="I45" s="59" t="str">
        <f t="shared" si="6"/>
        <v>Grawe</v>
      </c>
      <c r="J45" s="59" t="str">
        <f t="shared" si="6"/>
        <v>Uniqa</v>
      </c>
      <c r="K45" s="59" t="str">
        <f t="shared" si="6"/>
        <v>Insurance policy</v>
      </c>
      <c r="L45" s="59" t="str">
        <f t="shared" si="6"/>
        <v>Halk</v>
      </c>
      <c r="M45" s="59" t="str">
        <f t="shared" si="6"/>
        <v>Croatia nonlife</v>
      </c>
      <c r="N45" s="60"/>
      <c r="O45" s="59" t="str">
        <f>O4</f>
        <v>Croatia life</v>
      </c>
      <c r="P45" s="59" t="str">
        <f>P4</f>
        <v>Grawe life</v>
      </c>
      <c r="Q45" s="59" t="str">
        <f>Q4</f>
        <v>Winner life</v>
      </c>
      <c r="R45" s="59" t="str">
        <f>R4</f>
        <v>Uniqa life</v>
      </c>
      <c r="S45" s="59" t="str">
        <f>S4</f>
        <v>Triglav life</v>
      </c>
      <c r="T45" s="61"/>
    </row>
    <row r="46" spans="1:21" s="5" customFormat="1" ht="14.25" customHeight="1" thickBot="1" x14ac:dyDescent="0.3">
      <c r="A46" s="171" t="s">
        <v>91</v>
      </c>
      <c r="B46" s="172"/>
      <c r="C46" s="62">
        <f t="shared" ref="C46:M46" si="7">IF(($U$30+$U$41)=0,0,(C30+C41)/($U$30+$U$41))</f>
        <v>7.8006846700255428E-2</v>
      </c>
      <c r="D46" s="62">
        <f t="shared" si="7"/>
        <v>0.11871631370367002</v>
      </c>
      <c r="E46" s="62">
        <f t="shared" si="7"/>
        <v>8.3921313864399855E-2</v>
      </c>
      <c r="F46" s="62">
        <f t="shared" si="7"/>
        <v>7.4856776413212256E-2</v>
      </c>
      <c r="G46" s="62">
        <f t="shared" si="7"/>
        <v>7.687305603902693E-2</v>
      </c>
      <c r="H46" s="62">
        <f t="shared" si="7"/>
        <v>8.8016053274395406E-2</v>
      </c>
      <c r="I46" s="62">
        <f t="shared" si="7"/>
        <v>2.8088615563857888E-2</v>
      </c>
      <c r="J46" s="62">
        <f t="shared" si="7"/>
        <v>8.9299467385881223E-2</v>
      </c>
      <c r="K46" s="62">
        <f t="shared" si="7"/>
        <v>5.6210550306915789E-2</v>
      </c>
      <c r="L46" s="62">
        <f t="shared" si="7"/>
        <v>5.417698537921567E-2</v>
      </c>
      <c r="M46" s="62">
        <f t="shared" si="7"/>
        <v>7.3779612713816639E-2</v>
      </c>
      <c r="N46" s="63"/>
      <c r="O46" s="62">
        <f>IF(($U$30+$U$41)=0,0,(O30+O41)/($U$30+$U$41))</f>
        <v>5.6293378970701725E-2</v>
      </c>
      <c r="P46" s="62">
        <f>IF(($U$30+$U$41)=0,0,(P30+P41)/($U$30+$U$41))</f>
        <v>3.9441773913100608E-2</v>
      </c>
      <c r="Q46" s="62">
        <f>IF(($U$30+$U$41)=0,0,(Q30+Q41)/($U$30+$U$41))</f>
        <v>3.1258395787892607E-2</v>
      </c>
      <c r="R46" s="62">
        <f>IF(($U$30+$U$41)=0,0,(R30+R41)/($U$30+$U$41))</f>
        <v>2.232236399732852E-2</v>
      </c>
      <c r="S46" s="62">
        <f>IF(($U$30+$U$41)=0,0,(S30+S41)/($U$30+$U$41))</f>
        <v>2.8738495986329438E-2</v>
      </c>
      <c r="T46" s="61"/>
    </row>
    <row r="47" spans="1:21" s="5" customFormat="1" ht="14.2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21" s="5" customFormat="1" ht="14.25" customHeigh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s="5" customFormat="1" ht="14.25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s="5" customFormat="1" ht="14.25" customHeigh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s="5" customFormat="1" ht="14.25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s="5" customFormat="1" ht="14.2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s="5" customFormat="1" ht="14.25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s="5" customFormat="1" ht="14.25" customHeigh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</sheetData>
  <mergeCells count="2">
    <mergeCell ref="A46:B46"/>
    <mergeCell ref="A45:B45"/>
  </mergeCells>
  <pageMargins left="0" right="0" top="0.75" bottom="0.75" header="0.3" footer="0.3"/>
  <pageSetup paperSize="9" scale="9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zoomScale="145" zoomScaleNormal="145" workbookViewId="0">
      <selection activeCell="B12" sqref="B12"/>
    </sheetView>
  </sheetViews>
  <sheetFormatPr defaultColWidth="9.140625" defaultRowHeight="15" x14ac:dyDescent="0.25"/>
  <cols>
    <col min="1" max="1" width="30.85546875" style="64" customWidth="1"/>
    <col min="2" max="2" width="5.5703125" style="64" customWidth="1"/>
    <col min="3" max="4" width="21.42578125" style="65" customWidth="1"/>
    <col min="5" max="6" width="21.42578125" style="64" customWidth="1"/>
    <col min="7" max="7" width="15" style="64" customWidth="1"/>
    <col min="8" max="8" width="16.5703125" style="64" customWidth="1"/>
    <col min="9" max="9" width="20.140625" style="64" customWidth="1"/>
    <col min="10" max="10" width="13.140625" style="64" customWidth="1"/>
    <col min="11" max="12" width="22.140625" style="2" customWidth="1"/>
    <col min="13" max="13" width="14.85546875" style="2" customWidth="1"/>
    <col min="14" max="14" width="16.5703125" style="2" customWidth="1"/>
    <col min="15" max="15" width="24.42578125" style="64" customWidth="1"/>
    <col min="16" max="16" width="25.85546875" style="64" customWidth="1"/>
    <col min="17" max="17" width="19.140625" style="64" customWidth="1"/>
    <col min="18" max="18" width="18.42578125" style="64" customWidth="1"/>
    <col min="19" max="19" width="9.140625" style="64" customWidth="1"/>
    <col min="20" max="20" width="17.42578125" style="64" customWidth="1"/>
    <col min="21" max="21" width="19.42578125" style="64" customWidth="1"/>
    <col min="22" max="22" width="19" style="64" customWidth="1"/>
    <col min="23" max="23" width="15" style="64" customWidth="1"/>
    <col min="24" max="24" width="14.85546875" style="64" customWidth="1"/>
    <col min="25" max="25" width="20.42578125" style="64" customWidth="1"/>
    <col min="26" max="34" width="9.140625" style="64" customWidth="1"/>
    <col min="35" max="35" width="16.42578125" style="64" customWidth="1"/>
    <col min="36" max="42" width="9.140625" style="64" customWidth="1"/>
    <col min="43" max="43" width="12.85546875" style="64" customWidth="1"/>
    <col min="44" max="44" width="10.140625" style="64" customWidth="1"/>
    <col min="45" max="45" width="9.140625" style="64" customWidth="1"/>
    <col min="46" max="16384" width="9.140625" style="64"/>
  </cols>
  <sheetData>
    <row r="1" spans="1:6" s="5" customFormat="1" ht="15" customHeight="1" x14ac:dyDescent="0.25">
      <c r="B1" s="66"/>
      <c r="C1" s="66"/>
      <c r="D1" s="66"/>
      <c r="E1" s="66"/>
      <c r="F1" s="66"/>
    </row>
    <row r="2" spans="1:6" s="5" customFormat="1" ht="15" customHeight="1" x14ac:dyDescent="0.25">
      <c r="A2" s="67" t="s">
        <v>139</v>
      </c>
    </row>
    <row r="3" spans="1:6" s="5" customFormat="1" ht="15" customHeight="1" thickBot="1" x14ac:dyDescent="0.3">
      <c r="A3" s="68"/>
      <c r="B3" s="69"/>
      <c r="C3" s="70"/>
      <c r="D3" s="70"/>
      <c r="E3" s="70"/>
      <c r="F3" s="71" t="s">
        <v>92</v>
      </c>
    </row>
    <row r="4" spans="1:6" s="5" customFormat="1" ht="66.75" customHeight="1" x14ac:dyDescent="0.25">
      <c r="A4" s="72" t="s">
        <v>93</v>
      </c>
      <c r="B4" s="73" t="s">
        <v>94</v>
      </c>
      <c r="C4" s="73" t="s">
        <v>95</v>
      </c>
      <c r="D4" s="73" t="s">
        <v>96</v>
      </c>
      <c r="E4" s="73" t="s">
        <v>97</v>
      </c>
      <c r="F4" s="74" t="s">
        <v>98</v>
      </c>
    </row>
    <row r="5" spans="1:6" s="5" customFormat="1" ht="14.25" customHeight="1" x14ac:dyDescent="0.25">
      <c r="A5" s="75"/>
      <c r="B5" s="76"/>
      <c r="C5" s="77">
        <v>1</v>
      </c>
      <c r="D5" s="77">
        <v>2</v>
      </c>
      <c r="E5" s="77">
        <v>3</v>
      </c>
      <c r="F5" s="78">
        <v>4</v>
      </c>
    </row>
    <row r="6" spans="1:6" s="5" customFormat="1" ht="15.6" customHeight="1" x14ac:dyDescent="0.25">
      <c r="A6" s="79" t="s">
        <v>99</v>
      </c>
      <c r="B6" s="80">
        <f t="shared" ref="B6:B24" si="0">ROW()-ROW($A$5)</f>
        <v>1</v>
      </c>
      <c r="C6" s="81">
        <f>SUM(C7:C17)</f>
        <v>10508929</v>
      </c>
      <c r="D6" s="81">
        <f>SUM(D7:D17)</f>
        <v>2216779</v>
      </c>
      <c r="E6" s="81">
        <f>SUM(E7:E17)</f>
        <v>7704390</v>
      </c>
      <c r="F6" s="82">
        <f>SUM(F7:F17)</f>
        <v>2804539</v>
      </c>
    </row>
    <row r="7" spans="1:6" x14ac:dyDescent="0.25">
      <c r="A7" s="83" t="s">
        <v>1</v>
      </c>
      <c r="B7" s="80">
        <f t="shared" si="0"/>
        <v>2</v>
      </c>
      <c r="C7" s="84">
        <v>997352</v>
      </c>
      <c r="D7" s="84">
        <v>384569</v>
      </c>
      <c r="E7" s="84">
        <v>686547</v>
      </c>
      <c r="F7" s="85">
        <f t="shared" ref="F7:F17" si="1">C7-E7</f>
        <v>310805</v>
      </c>
    </row>
    <row r="8" spans="1:6" s="5" customFormat="1" ht="15" customHeight="1" x14ac:dyDescent="0.25">
      <c r="A8" s="83" t="s">
        <v>2</v>
      </c>
      <c r="B8" s="80">
        <f t="shared" si="0"/>
        <v>3</v>
      </c>
      <c r="C8" s="84">
        <v>1517840</v>
      </c>
      <c r="D8" s="84">
        <v>454870</v>
      </c>
      <c r="E8" s="84">
        <v>1089216</v>
      </c>
      <c r="F8" s="85">
        <f t="shared" si="1"/>
        <v>428624</v>
      </c>
    </row>
    <row r="9" spans="1:6" s="5" customFormat="1" ht="15" customHeight="1" x14ac:dyDescent="0.25">
      <c r="A9" s="83" t="s">
        <v>3</v>
      </c>
      <c r="B9" s="80">
        <f t="shared" si="0"/>
        <v>4</v>
      </c>
      <c r="C9" s="84">
        <v>1072971</v>
      </c>
      <c r="D9" s="84">
        <v>95920</v>
      </c>
      <c r="E9" s="84">
        <v>837426</v>
      </c>
      <c r="F9" s="85">
        <f t="shared" si="1"/>
        <v>235545</v>
      </c>
    </row>
    <row r="10" spans="1:6" s="5" customFormat="1" ht="15" customHeight="1" x14ac:dyDescent="0.25">
      <c r="A10" s="83" t="s">
        <v>4</v>
      </c>
      <c r="B10" s="80">
        <f t="shared" si="0"/>
        <v>5</v>
      </c>
      <c r="C10" s="84">
        <v>957076</v>
      </c>
      <c r="D10" s="84">
        <v>97811</v>
      </c>
      <c r="E10" s="84">
        <v>664611</v>
      </c>
      <c r="F10" s="85">
        <f t="shared" si="1"/>
        <v>292465</v>
      </c>
    </row>
    <row r="11" spans="1:6" s="5" customFormat="1" ht="15" customHeight="1" x14ac:dyDescent="0.25">
      <c r="A11" s="83" t="s">
        <v>5</v>
      </c>
      <c r="B11" s="80">
        <f t="shared" si="0"/>
        <v>6</v>
      </c>
      <c r="C11" s="84">
        <v>982855</v>
      </c>
      <c r="D11" s="84">
        <v>517265</v>
      </c>
      <c r="E11" s="84">
        <v>704261</v>
      </c>
      <c r="F11" s="85">
        <f t="shared" si="1"/>
        <v>278594</v>
      </c>
    </row>
    <row r="12" spans="1:6" s="5" customFormat="1" ht="15" customHeight="1" x14ac:dyDescent="0.25">
      <c r="A12" s="83" t="s">
        <v>6</v>
      </c>
      <c r="B12" s="80">
        <f t="shared" si="0"/>
        <v>7</v>
      </c>
      <c r="C12" s="84">
        <v>1125323</v>
      </c>
      <c r="D12" s="84">
        <v>234408</v>
      </c>
      <c r="E12" s="84">
        <v>893611</v>
      </c>
      <c r="F12" s="85">
        <f t="shared" si="1"/>
        <v>231712</v>
      </c>
    </row>
    <row r="13" spans="1:6" s="5" customFormat="1" ht="15" customHeight="1" x14ac:dyDescent="0.25">
      <c r="A13" s="83" t="s">
        <v>7</v>
      </c>
      <c r="B13" s="80">
        <f t="shared" si="0"/>
        <v>8</v>
      </c>
      <c r="C13" s="84">
        <v>359125</v>
      </c>
      <c r="D13" s="84">
        <v>17178</v>
      </c>
      <c r="E13" s="84">
        <v>254907</v>
      </c>
      <c r="F13" s="85">
        <f t="shared" si="1"/>
        <v>104218</v>
      </c>
    </row>
    <row r="14" spans="1:6" s="5" customFormat="1" ht="15" customHeight="1" x14ac:dyDescent="0.25">
      <c r="A14" s="83" t="s">
        <v>8</v>
      </c>
      <c r="B14" s="80">
        <f t="shared" si="0"/>
        <v>9</v>
      </c>
      <c r="C14" s="84">
        <v>1141732</v>
      </c>
      <c r="D14" s="84">
        <v>146329</v>
      </c>
      <c r="E14" s="84">
        <v>846888</v>
      </c>
      <c r="F14" s="85">
        <f t="shared" si="1"/>
        <v>294844</v>
      </c>
    </row>
    <row r="15" spans="1:6" s="5" customFormat="1" ht="15" customHeight="1" x14ac:dyDescent="0.25">
      <c r="A15" s="83" t="s">
        <v>9</v>
      </c>
      <c r="B15" s="80">
        <f t="shared" si="0"/>
        <v>10</v>
      </c>
      <c r="C15" s="84">
        <v>718675</v>
      </c>
      <c r="D15" s="84">
        <v>91318</v>
      </c>
      <c r="E15" s="84">
        <v>517345</v>
      </c>
      <c r="F15" s="85">
        <f t="shared" si="1"/>
        <v>201330</v>
      </c>
    </row>
    <row r="16" spans="1:6" s="5" customFormat="1" ht="15" customHeight="1" x14ac:dyDescent="0.25">
      <c r="A16" s="83" t="s">
        <v>10</v>
      </c>
      <c r="B16" s="80">
        <f t="shared" si="0"/>
        <v>11</v>
      </c>
      <c r="C16" s="84">
        <v>692676</v>
      </c>
      <c r="D16" s="84">
        <v>133909</v>
      </c>
      <c r="E16" s="84">
        <v>519507</v>
      </c>
      <c r="F16" s="85">
        <f t="shared" si="1"/>
        <v>173169</v>
      </c>
    </row>
    <row r="17" spans="1:6" x14ac:dyDescent="0.25">
      <c r="A17" s="83" t="s">
        <v>11</v>
      </c>
      <c r="B17" s="80">
        <f t="shared" si="0"/>
        <v>12</v>
      </c>
      <c r="C17" s="84">
        <v>943304</v>
      </c>
      <c r="D17" s="84">
        <v>43202</v>
      </c>
      <c r="E17" s="84">
        <v>690071</v>
      </c>
      <c r="F17" s="85">
        <f t="shared" si="1"/>
        <v>253233</v>
      </c>
    </row>
    <row r="18" spans="1:6" s="5" customFormat="1" ht="15.6" customHeight="1" x14ac:dyDescent="0.25">
      <c r="A18" s="79" t="s">
        <v>100</v>
      </c>
      <c r="B18" s="80">
        <f t="shared" si="0"/>
        <v>13</v>
      </c>
      <c r="C18" s="81">
        <f>SUM(C19:C23)</f>
        <v>2276502</v>
      </c>
      <c r="D18" s="81">
        <f>SUM(D19:D23)</f>
        <v>66570</v>
      </c>
      <c r="E18" s="81">
        <f>SUM(E19:E23)</f>
        <v>1670014</v>
      </c>
      <c r="F18" s="82">
        <f>SUM(F19:F23)</f>
        <v>606488</v>
      </c>
    </row>
    <row r="19" spans="1:6" x14ac:dyDescent="0.25">
      <c r="A19" s="83" t="s">
        <v>13</v>
      </c>
      <c r="B19" s="80">
        <f t="shared" si="0"/>
        <v>14</v>
      </c>
      <c r="C19" s="84">
        <v>719735</v>
      </c>
      <c r="D19" s="84">
        <v>2976</v>
      </c>
      <c r="E19" s="84">
        <v>491336</v>
      </c>
      <c r="F19" s="85">
        <f>C19-E19</f>
        <v>228399</v>
      </c>
    </row>
    <row r="20" spans="1:6" s="5" customFormat="1" ht="15" customHeight="1" x14ac:dyDescent="0.25">
      <c r="A20" s="83" t="s">
        <v>14</v>
      </c>
      <c r="B20" s="80">
        <f t="shared" si="0"/>
        <v>15</v>
      </c>
      <c r="C20" s="84">
        <v>504280</v>
      </c>
      <c r="D20" s="84">
        <v>36121</v>
      </c>
      <c r="E20" s="84">
        <v>400009</v>
      </c>
      <c r="F20" s="85">
        <f>C20-E20</f>
        <v>104271</v>
      </c>
    </row>
    <row r="21" spans="1:6" s="5" customFormat="1" ht="15" customHeight="1" x14ac:dyDescent="0.25">
      <c r="A21" s="83" t="s">
        <v>15</v>
      </c>
      <c r="B21" s="80">
        <f t="shared" si="0"/>
        <v>16</v>
      </c>
      <c r="C21" s="84">
        <v>399652</v>
      </c>
      <c r="D21" s="84">
        <v>24842</v>
      </c>
      <c r="E21" s="84">
        <v>323669</v>
      </c>
      <c r="F21" s="85">
        <f>C21-E21</f>
        <v>75983</v>
      </c>
    </row>
    <row r="22" spans="1:6" s="5" customFormat="1" ht="15" customHeight="1" x14ac:dyDescent="0.25">
      <c r="A22" s="83" t="s">
        <v>16</v>
      </c>
      <c r="B22" s="80">
        <f t="shared" si="0"/>
        <v>17</v>
      </c>
      <c r="C22" s="84">
        <v>285401</v>
      </c>
      <c r="D22" s="84">
        <v>899</v>
      </c>
      <c r="E22" s="84">
        <v>201535</v>
      </c>
      <c r="F22" s="85">
        <f>C22-E22</f>
        <v>83866</v>
      </c>
    </row>
    <row r="23" spans="1:6" x14ac:dyDescent="0.25">
      <c r="A23" s="83" t="s">
        <v>17</v>
      </c>
      <c r="B23" s="80">
        <f t="shared" si="0"/>
        <v>18</v>
      </c>
      <c r="C23" s="84">
        <v>367434</v>
      </c>
      <c r="D23" s="84">
        <v>1732</v>
      </c>
      <c r="E23" s="84">
        <v>253465</v>
      </c>
      <c r="F23" s="85">
        <f>C23-E23</f>
        <v>113969</v>
      </c>
    </row>
    <row r="24" spans="1:6" s="5" customFormat="1" ht="16.149999999999999" customHeight="1" thickBot="1" x14ac:dyDescent="0.3">
      <c r="A24" s="79" t="s">
        <v>101</v>
      </c>
      <c r="B24" s="86">
        <f t="shared" si="0"/>
        <v>19</v>
      </c>
      <c r="C24" s="87">
        <f>C6+C18</f>
        <v>12785431</v>
      </c>
      <c r="D24" s="87">
        <f>D6+D18</f>
        <v>2283349</v>
      </c>
      <c r="E24" s="87">
        <f>E6+E18</f>
        <v>9374404</v>
      </c>
      <c r="F24" s="88">
        <f>F6+F18</f>
        <v>3411027</v>
      </c>
    </row>
    <row r="25" spans="1:6" s="5" customFormat="1" ht="96" customHeight="1" x14ac:dyDescent="0.25"/>
    <row r="26" spans="1:6" s="5" customFormat="1" ht="24" customHeight="1" x14ac:dyDescent="0.25"/>
    <row r="38" spans="9:18" s="65" customFormat="1" ht="15" customHeight="1" x14ac:dyDescent="0.25">
      <c r="I38" s="64"/>
      <c r="J38" s="64"/>
      <c r="K38" s="2"/>
      <c r="L38" s="2"/>
      <c r="M38" s="2"/>
      <c r="N38" s="2"/>
      <c r="O38" s="64"/>
      <c r="P38" s="64"/>
      <c r="Q38" s="64"/>
      <c r="R38" s="64"/>
    </row>
    <row r="39" spans="9:18" s="65" customFormat="1" ht="15" customHeight="1" x14ac:dyDescent="0.25">
      <c r="I39" s="64"/>
      <c r="J39" s="64"/>
      <c r="K39" s="2"/>
      <c r="L39" s="2"/>
      <c r="M39" s="2"/>
      <c r="N39" s="2"/>
      <c r="O39" s="64"/>
      <c r="P39" s="64"/>
      <c r="Q39" s="64"/>
      <c r="R39" s="64"/>
    </row>
    <row r="40" spans="9:18" s="65" customFormat="1" ht="15" customHeight="1" x14ac:dyDescent="0.25">
      <c r="I40" s="64"/>
      <c r="J40" s="64"/>
      <c r="K40" s="2"/>
      <c r="L40" s="2"/>
      <c r="M40" s="2"/>
      <c r="N40" s="2"/>
      <c r="O40" s="64"/>
      <c r="P40" s="64"/>
      <c r="Q40" s="64"/>
      <c r="R40" s="64"/>
    </row>
    <row r="41" spans="9:18" s="65" customFormat="1" ht="15" customHeight="1" x14ac:dyDescent="0.25">
      <c r="I41" s="64"/>
      <c r="J41" s="64"/>
      <c r="K41" s="2"/>
      <c r="L41" s="2"/>
      <c r="M41" s="2"/>
      <c r="N41" s="2"/>
      <c r="O41" s="64"/>
      <c r="P41" s="64"/>
      <c r="Q41" s="64"/>
      <c r="R41" s="64"/>
    </row>
    <row r="42" spans="9:18" s="65" customFormat="1" ht="15" customHeight="1" x14ac:dyDescent="0.25">
      <c r="I42" s="64"/>
      <c r="J42" s="64"/>
      <c r="K42" s="2"/>
      <c r="L42" s="2"/>
      <c r="M42" s="2"/>
      <c r="N42" s="2"/>
      <c r="O42" s="64"/>
      <c r="P42" s="64"/>
      <c r="Q42" s="64"/>
      <c r="R42" s="64"/>
    </row>
    <row r="43" spans="9:18" s="65" customFormat="1" ht="15" customHeight="1" x14ac:dyDescent="0.25">
      <c r="I43" s="64"/>
      <c r="J43" s="64"/>
      <c r="K43" s="2"/>
      <c r="L43" s="2"/>
      <c r="M43" s="2"/>
      <c r="N43" s="2"/>
      <c r="O43" s="64"/>
      <c r="P43" s="64"/>
      <c r="Q43" s="64"/>
      <c r="R43" s="64"/>
    </row>
    <row r="44" spans="9:18" s="65" customFormat="1" ht="15" customHeight="1" x14ac:dyDescent="0.25">
      <c r="I44" s="64"/>
      <c r="J44" s="64"/>
      <c r="K44" s="2"/>
      <c r="L44" s="2"/>
      <c r="M44" s="2"/>
      <c r="N44" s="2"/>
      <c r="O44" s="64"/>
      <c r="P44" s="64"/>
      <c r="Q44" s="64"/>
      <c r="R44" s="64"/>
    </row>
    <row r="45" spans="9:18" s="65" customFormat="1" ht="15" customHeight="1" x14ac:dyDescent="0.25">
      <c r="I45" s="64"/>
      <c r="J45" s="64"/>
      <c r="K45" s="2"/>
      <c r="L45" s="2"/>
      <c r="M45" s="2"/>
      <c r="N45" s="2"/>
      <c r="O45" s="64"/>
      <c r="P45" s="64"/>
      <c r="Q45" s="64"/>
      <c r="R45" s="64"/>
    </row>
    <row r="46" spans="9:18" s="65" customFormat="1" ht="15" customHeight="1" x14ac:dyDescent="0.25">
      <c r="I46" s="64"/>
      <c r="J46" s="64"/>
      <c r="K46" s="2"/>
      <c r="L46" s="2"/>
      <c r="M46" s="2"/>
      <c r="N46" s="2"/>
      <c r="O46" s="64"/>
      <c r="P46" s="64"/>
      <c r="Q46" s="64"/>
      <c r="R46" s="64"/>
    </row>
    <row r="47" spans="9:18" s="65" customFormat="1" ht="15" customHeight="1" x14ac:dyDescent="0.25">
      <c r="I47" s="64"/>
      <c r="J47" s="64"/>
      <c r="K47" s="2"/>
      <c r="L47" s="2"/>
      <c r="M47" s="2"/>
      <c r="N47" s="2"/>
      <c r="O47" s="64"/>
      <c r="P47" s="64"/>
      <c r="Q47" s="64"/>
      <c r="R47" s="64"/>
    </row>
    <row r="48" spans="9:18" s="65" customFormat="1" ht="15" customHeight="1" x14ac:dyDescent="0.25">
      <c r="I48" s="64"/>
      <c r="J48" s="64"/>
      <c r="K48" s="2"/>
      <c r="L48" s="2"/>
      <c r="M48" s="2"/>
      <c r="N48" s="2"/>
      <c r="O48" s="64"/>
      <c r="P48" s="64"/>
      <c r="Q48" s="64"/>
      <c r="R48" s="64"/>
    </row>
    <row r="49" spans="9:18" s="65" customFormat="1" ht="15" customHeight="1" x14ac:dyDescent="0.25">
      <c r="I49" s="64"/>
      <c r="J49" s="64"/>
      <c r="K49" s="2"/>
      <c r="L49" s="2"/>
      <c r="M49" s="2"/>
      <c r="N49" s="2"/>
      <c r="O49" s="64"/>
      <c r="P49" s="64"/>
      <c r="Q49" s="64"/>
      <c r="R49" s="64"/>
    </row>
    <row r="50" spans="9:18" s="65" customFormat="1" ht="15" customHeight="1" x14ac:dyDescent="0.25">
      <c r="I50" s="64"/>
      <c r="J50" s="64"/>
      <c r="K50" s="2"/>
      <c r="L50" s="2"/>
      <c r="M50" s="2"/>
      <c r="N50" s="2"/>
      <c r="O50" s="64"/>
      <c r="P50" s="64"/>
      <c r="Q50" s="64"/>
      <c r="R50" s="64"/>
    </row>
    <row r="51" spans="9:18" s="65" customFormat="1" ht="15" customHeight="1" x14ac:dyDescent="0.25">
      <c r="I51" s="64"/>
      <c r="J51" s="64"/>
      <c r="K51" s="2"/>
      <c r="L51" s="2"/>
      <c r="M51" s="2"/>
      <c r="N51" s="2"/>
      <c r="O51" s="64"/>
      <c r="P51" s="64"/>
      <c r="Q51" s="64"/>
      <c r="R51" s="64"/>
    </row>
    <row r="52" spans="9:18" s="65" customFormat="1" ht="15" customHeight="1" x14ac:dyDescent="0.25">
      <c r="I52" s="64"/>
      <c r="J52" s="64"/>
      <c r="K52" s="2"/>
      <c r="L52" s="2"/>
      <c r="M52" s="2"/>
      <c r="N52" s="2"/>
      <c r="O52" s="64"/>
      <c r="P52" s="64"/>
      <c r="Q52" s="64"/>
      <c r="R52" s="64"/>
    </row>
    <row r="53" spans="9:18" s="65" customFormat="1" ht="15" customHeight="1" x14ac:dyDescent="0.25">
      <c r="I53" s="64"/>
      <c r="J53" s="64"/>
      <c r="K53" s="2"/>
      <c r="L53" s="2"/>
      <c r="M53" s="2"/>
      <c r="N53" s="2"/>
      <c r="O53" s="64"/>
      <c r="P53" s="64"/>
      <c r="Q53" s="64"/>
      <c r="R53" s="64"/>
    </row>
  </sheetData>
  <printOptions horizontalCentered="1"/>
  <pageMargins left="0" right="0" top="1.9685039370078741" bottom="0" header="0.31496062992125984" footer="0.31496062992125984"/>
  <pageSetup paperSize="9" orientation="portrait"/>
  <headerFooter>
    <oddHeader>&amp;L&amp;G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zoomScale="130" zoomScaleNormal="130" workbookViewId="0">
      <selection activeCell="C18" sqref="C18"/>
    </sheetView>
  </sheetViews>
  <sheetFormatPr defaultColWidth="9.140625" defaultRowHeight="15" x14ac:dyDescent="0.25"/>
  <cols>
    <col min="1" max="1" width="29.42578125" style="64" customWidth="1"/>
    <col min="2" max="2" width="6.140625" style="64" customWidth="1"/>
    <col min="3" max="3" width="17.85546875" style="65" customWidth="1"/>
    <col min="4" max="6" width="17.85546875" style="64" customWidth="1"/>
    <col min="7" max="7" width="9.140625" style="64" customWidth="1"/>
    <col min="8" max="16384" width="9.140625" style="64"/>
  </cols>
  <sheetData>
    <row r="1" spans="1:6" s="5" customFormat="1" ht="13.5" customHeight="1" x14ac:dyDescent="0.25">
      <c r="A1" s="89"/>
      <c r="B1" s="89"/>
      <c r="C1" s="89"/>
      <c r="D1" s="89"/>
      <c r="E1" s="89"/>
      <c r="F1" s="89"/>
    </row>
    <row r="2" spans="1:6" s="5" customFormat="1" ht="13.5" customHeight="1" x14ac:dyDescent="0.25">
      <c r="A2" s="67" t="s">
        <v>140</v>
      </c>
      <c r="B2" s="90"/>
      <c r="C2" s="90"/>
      <c r="D2" s="90"/>
      <c r="E2" s="90"/>
      <c r="F2" s="90"/>
    </row>
    <row r="3" spans="1:6" s="5" customFormat="1" ht="13.5" customHeight="1" thickBot="1" x14ac:dyDescent="0.3">
      <c r="A3" s="91"/>
      <c r="B3" s="69"/>
      <c r="C3" s="70"/>
      <c r="D3" s="70"/>
      <c r="E3" s="70"/>
      <c r="F3" s="71" t="s">
        <v>92</v>
      </c>
    </row>
    <row r="4" spans="1:6" s="5" customFormat="1" ht="66.75" customHeight="1" x14ac:dyDescent="0.25">
      <c r="A4" s="72" t="s">
        <v>93</v>
      </c>
      <c r="B4" s="73" t="s">
        <v>94</v>
      </c>
      <c r="C4" s="73" t="s">
        <v>95</v>
      </c>
      <c r="D4" s="73" t="s">
        <v>96</v>
      </c>
      <c r="E4" s="73" t="s">
        <v>97</v>
      </c>
      <c r="F4" s="74" t="s">
        <v>98</v>
      </c>
    </row>
    <row r="5" spans="1:6" s="5" customFormat="1" ht="14.25" customHeight="1" x14ac:dyDescent="0.25">
      <c r="A5" s="75"/>
      <c r="B5" s="76"/>
      <c r="C5" s="77">
        <v>1</v>
      </c>
      <c r="D5" s="77">
        <v>2</v>
      </c>
      <c r="E5" s="77">
        <v>3</v>
      </c>
      <c r="F5" s="78">
        <v>4</v>
      </c>
    </row>
    <row r="6" spans="1:6" x14ac:dyDescent="0.25">
      <c r="A6" s="92" t="s">
        <v>20</v>
      </c>
      <c r="B6" s="80">
        <v>1</v>
      </c>
      <c r="C6" s="93">
        <v>685343</v>
      </c>
      <c r="D6" s="93">
        <v>33608</v>
      </c>
      <c r="E6" s="93">
        <v>502060</v>
      </c>
      <c r="F6" s="94">
        <f t="shared" ref="F6:F30" si="0">C6-E6</f>
        <v>183283</v>
      </c>
    </row>
    <row r="7" spans="1:6" x14ac:dyDescent="0.25">
      <c r="A7" s="92" t="s">
        <v>22</v>
      </c>
      <c r="B7" s="80">
        <v>2</v>
      </c>
      <c r="C7" s="93">
        <v>679649</v>
      </c>
      <c r="D7" s="93">
        <v>32316</v>
      </c>
      <c r="E7" s="93">
        <v>510270</v>
      </c>
      <c r="F7" s="94">
        <f t="shared" si="0"/>
        <v>169379</v>
      </c>
    </row>
    <row r="8" spans="1:6" x14ac:dyDescent="0.25">
      <c r="A8" s="92" t="s">
        <v>24</v>
      </c>
      <c r="B8" s="80">
        <v>3</v>
      </c>
      <c r="C8" s="93">
        <v>994103</v>
      </c>
      <c r="D8" s="93">
        <v>125697</v>
      </c>
      <c r="E8" s="93">
        <v>729500</v>
      </c>
      <c r="F8" s="94">
        <f t="shared" si="0"/>
        <v>264603</v>
      </c>
    </row>
    <row r="9" spans="1:6" x14ac:dyDescent="0.25">
      <c r="A9" s="92" t="s">
        <v>26</v>
      </c>
      <c r="B9" s="80">
        <v>4</v>
      </c>
      <c r="C9" s="93">
        <v>0</v>
      </c>
      <c r="D9" s="93">
        <v>0</v>
      </c>
      <c r="E9" s="93">
        <v>0</v>
      </c>
      <c r="F9" s="94">
        <f t="shared" si="0"/>
        <v>0</v>
      </c>
    </row>
    <row r="10" spans="1:6" x14ac:dyDescent="0.25">
      <c r="A10" s="92" t="s">
        <v>28</v>
      </c>
      <c r="B10" s="80">
        <v>5</v>
      </c>
      <c r="C10" s="93">
        <v>74735</v>
      </c>
      <c r="D10" s="93">
        <v>65703</v>
      </c>
      <c r="E10" s="93">
        <v>55995</v>
      </c>
      <c r="F10" s="94">
        <f t="shared" si="0"/>
        <v>18740</v>
      </c>
    </row>
    <row r="11" spans="1:6" x14ac:dyDescent="0.25">
      <c r="A11" s="92" t="s">
        <v>30</v>
      </c>
      <c r="B11" s="80">
        <v>6</v>
      </c>
      <c r="C11" s="93">
        <v>1650</v>
      </c>
      <c r="D11" s="93">
        <v>329</v>
      </c>
      <c r="E11" s="93">
        <v>1290</v>
      </c>
      <c r="F11" s="94">
        <f t="shared" si="0"/>
        <v>360</v>
      </c>
    </row>
    <row r="12" spans="1:6" x14ac:dyDescent="0.25">
      <c r="A12" s="92" t="s">
        <v>32</v>
      </c>
      <c r="B12" s="80">
        <v>7</v>
      </c>
      <c r="C12" s="93">
        <v>108869</v>
      </c>
      <c r="D12" s="93">
        <v>55815</v>
      </c>
      <c r="E12" s="93">
        <v>79195</v>
      </c>
      <c r="F12" s="94">
        <f t="shared" si="0"/>
        <v>29674</v>
      </c>
    </row>
    <row r="13" spans="1:6" x14ac:dyDescent="0.25">
      <c r="A13" s="92" t="s">
        <v>102</v>
      </c>
      <c r="B13" s="80">
        <v>8</v>
      </c>
      <c r="C13" s="93">
        <v>736355</v>
      </c>
      <c r="D13" s="93">
        <v>394809</v>
      </c>
      <c r="E13" s="93">
        <v>517072</v>
      </c>
      <c r="F13" s="94">
        <f t="shared" si="0"/>
        <v>219283</v>
      </c>
    </row>
    <row r="14" spans="1:6" x14ac:dyDescent="0.25">
      <c r="A14" s="92" t="s">
        <v>103</v>
      </c>
      <c r="B14" s="80">
        <v>9</v>
      </c>
      <c r="C14" s="93">
        <v>1371072</v>
      </c>
      <c r="D14" s="93">
        <v>553202</v>
      </c>
      <c r="E14" s="93">
        <v>937802</v>
      </c>
      <c r="F14" s="94">
        <f t="shared" si="0"/>
        <v>433270</v>
      </c>
    </row>
    <row r="15" spans="1:6" x14ac:dyDescent="0.25">
      <c r="A15" s="92" t="s">
        <v>44</v>
      </c>
      <c r="B15" s="80">
        <v>10</v>
      </c>
      <c r="C15" s="93">
        <v>5207931</v>
      </c>
      <c r="D15" s="93">
        <v>700295</v>
      </c>
      <c r="E15" s="93">
        <v>3919910</v>
      </c>
      <c r="F15" s="94">
        <f t="shared" si="0"/>
        <v>1288021</v>
      </c>
    </row>
    <row r="16" spans="1:6" x14ac:dyDescent="0.25">
      <c r="A16" s="92" t="s">
        <v>104</v>
      </c>
      <c r="B16" s="80">
        <v>11</v>
      </c>
      <c r="C16" s="93">
        <v>19703</v>
      </c>
      <c r="D16" s="93">
        <v>9063</v>
      </c>
      <c r="E16" s="93">
        <v>14795</v>
      </c>
      <c r="F16" s="94">
        <f t="shared" si="0"/>
        <v>4908</v>
      </c>
    </row>
    <row r="17" spans="1:6" x14ac:dyDescent="0.25">
      <c r="A17" s="92" t="s">
        <v>54</v>
      </c>
      <c r="B17" s="80">
        <v>12</v>
      </c>
      <c r="C17" s="93">
        <v>3682</v>
      </c>
      <c r="D17" s="93">
        <v>736</v>
      </c>
      <c r="E17" s="93">
        <v>2807</v>
      </c>
      <c r="F17" s="94">
        <f t="shared" si="0"/>
        <v>875</v>
      </c>
    </row>
    <row r="18" spans="1:6" x14ac:dyDescent="0.25">
      <c r="A18" s="92" t="s">
        <v>56</v>
      </c>
      <c r="B18" s="80">
        <v>13</v>
      </c>
      <c r="C18" s="93">
        <v>264806</v>
      </c>
      <c r="D18" s="93">
        <v>155625</v>
      </c>
      <c r="E18" s="93">
        <v>199070</v>
      </c>
      <c r="F18" s="94">
        <f t="shared" si="0"/>
        <v>65736</v>
      </c>
    </row>
    <row r="19" spans="1:6" x14ac:dyDescent="0.25">
      <c r="A19" s="92" t="s">
        <v>58</v>
      </c>
      <c r="B19" s="80">
        <v>14</v>
      </c>
      <c r="C19" s="93">
        <v>47943</v>
      </c>
      <c r="D19" s="93">
        <v>14771</v>
      </c>
      <c r="E19" s="93">
        <v>29303</v>
      </c>
      <c r="F19" s="94">
        <f t="shared" si="0"/>
        <v>18640</v>
      </c>
    </row>
    <row r="20" spans="1:6" x14ac:dyDescent="0.25">
      <c r="A20" s="92" t="s">
        <v>60</v>
      </c>
      <c r="B20" s="80">
        <v>15</v>
      </c>
      <c r="C20" s="93">
        <v>256</v>
      </c>
      <c r="D20" s="93">
        <v>325</v>
      </c>
      <c r="E20" s="93">
        <v>195</v>
      </c>
      <c r="F20" s="94">
        <f t="shared" si="0"/>
        <v>61</v>
      </c>
    </row>
    <row r="21" spans="1:6" x14ac:dyDescent="0.25">
      <c r="A21" s="92" t="s">
        <v>62</v>
      </c>
      <c r="B21" s="80">
        <v>16</v>
      </c>
      <c r="C21" s="93">
        <v>83483</v>
      </c>
      <c r="D21" s="93">
        <v>69581</v>
      </c>
      <c r="E21" s="93">
        <v>63995</v>
      </c>
      <c r="F21" s="94">
        <f t="shared" si="0"/>
        <v>19488</v>
      </c>
    </row>
    <row r="22" spans="1:6" x14ac:dyDescent="0.25">
      <c r="A22" s="92" t="s">
        <v>64</v>
      </c>
      <c r="B22" s="80">
        <v>17</v>
      </c>
      <c r="C22" s="93">
        <v>3</v>
      </c>
      <c r="D22" s="93">
        <v>0</v>
      </c>
      <c r="E22" s="93">
        <v>2</v>
      </c>
      <c r="F22" s="94">
        <f t="shared" si="0"/>
        <v>1</v>
      </c>
    </row>
    <row r="23" spans="1:6" x14ac:dyDescent="0.25">
      <c r="A23" s="92" t="s">
        <v>105</v>
      </c>
      <c r="B23" s="80">
        <v>18</v>
      </c>
      <c r="C23" s="93">
        <v>229344</v>
      </c>
      <c r="D23" s="93">
        <v>4903</v>
      </c>
      <c r="E23" s="93">
        <v>141129</v>
      </c>
      <c r="F23" s="94">
        <f t="shared" si="0"/>
        <v>88215</v>
      </c>
    </row>
    <row r="24" spans="1:6" x14ac:dyDescent="0.25">
      <c r="A24" s="92" t="s">
        <v>69</v>
      </c>
      <c r="B24" s="80">
        <v>19</v>
      </c>
      <c r="C24" s="93">
        <v>1782701</v>
      </c>
      <c r="D24" s="93">
        <v>65058</v>
      </c>
      <c r="E24" s="93">
        <v>1294464</v>
      </c>
      <c r="F24" s="94">
        <f t="shared" si="0"/>
        <v>488237</v>
      </c>
    </row>
    <row r="25" spans="1:6" x14ac:dyDescent="0.25">
      <c r="A25" s="92" t="s">
        <v>77</v>
      </c>
      <c r="B25" s="80">
        <v>20</v>
      </c>
      <c r="C25" s="93">
        <v>0</v>
      </c>
      <c r="D25" s="93">
        <v>0</v>
      </c>
      <c r="E25" s="93">
        <v>1755</v>
      </c>
      <c r="F25" s="94">
        <f t="shared" si="0"/>
        <v>-1755</v>
      </c>
    </row>
    <row r="26" spans="1:6" x14ac:dyDescent="0.25">
      <c r="A26" s="92" t="s">
        <v>79</v>
      </c>
      <c r="B26" s="80">
        <v>21</v>
      </c>
      <c r="C26" s="93">
        <v>493801</v>
      </c>
      <c r="D26" s="93">
        <v>1512</v>
      </c>
      <c r="E26" s="93">
        <v>373795</v>
      </c>
      <c r="F26" s="94">
        <f t="shared" si="0"/>
        <v>120006</v>
      </c>
    </row>
    <row r="27" spans="1:6" x14ac:dyDescent="0.25">
      <c r="A27" s="92" t="s">
        <v>81</v>
      </c>
      <c r="B27" s="80">
        <v>22</v>
      </c>
      <c r="C27" s="93">
        <v>0</v>
      </c>
      <c r="D27" s="93">
        <v>0</v>
      </c>
      <c r="E27" s="93">
        <v>0</v>
      </c>
      <c r="F27" s="94">
        <f t="shared" si="0"/>
        <v>0</v>
      </c>
    </row>
    <row r="28" spans="1:6" x14ac:dyDescent="0.25">
      <c r="A28" s="92" t="s">
        <v>83</v>
      </c>
      <c r="B28" s="80">
        <v>23</v>
      </c>
      <c r="C28" s="93">
        <v>0</v>
      </c>
      <c r="D28" s="93">
        <v>0</v>
      </c>
      <c r="E28" s="93">
        <v>0</v>
      </c>
      <c r="F28" s="94">
        <f t="shared" si="0"/>
        <v>0</v>
      </c>
    </row>
    <row r="29" spans="1:6" x14ac:dyDescent="0.25">
      <c r="A29" s="92" t="s">
        <v>106</v>
      </c>
      <c r="B29" s="80">
        <v>24</v>
      </c>
      <c r="C29" s="93">
        <v>0</v>
      </c>
      <c r="D29" s="93">
        <v>0</v>
      </c>
      <c r="E29" s="93">
        <v>0</v>
      </c>
      <c r="F29" s="94">
        <f t="shared" si="0"/>
        <v>0</v>
      </c>
    </row>
    <row r="30" spans="1:6" x14ac:dyDescent="0.25">
      <c r="A30" s="92" t="s">
        <v>107</v>
      </c>
      <c r="B30" s="80">
        <v>25</v>
      </c>
      <c r="C30" s="93">
        <v>0</v>
      </c>
      <c r="D30" s="93">
        <v>0</v>
      </c>
      <c r="E30" s="93">
        <v>0</v>
      </c>
      <c r="F30" s="94">
        <f t="shared" si="0"/>
        <v>0</v>
      </c>
    </row>
    <row r="31" spans="1:6" s="5" customFormat="1" ht="16.149999999999999" customHeight="1" thickBot="1" x14ac:dyDescent="0.3">
      <c r="A31" s="95" t="s">
        <v>19</v>
      </c>
      <c r="B31" s="86" t="s">
        <v>90</v>
      </c>
      <c r="C31" s="87">
        <f>SUM(C6:C30)</f>
        <v>12785429</v>
      </c>
      <c r="D31" s="87">
        <f>SUM(D6:D30)</f>
        <v>2283348</v>
      </c>
      <c r="E31" s="87">
        <f>SUM(E6:E30)</f>
        <v>9374404</v>
      </c>
      <c r="F31" s="88">
        <f>SUM(F6:F30)</f>
        <v>3411025</v>
      </c>
    </row>
    <row r="32" spans="1:6" s="65" customFormat="1" ht="15" customHeight="1" x14ac:dyDescent="0.2">
      <c r="A32" s="64"/>
      <c r="B32" s="96"/>
      <c r="D32" s="64"/>
      <c r="E32" s="64"/>
      <c r="F32" s="64"/>
    </row>
    <row r="33" spans="1:6" s="65" customFormat="1" ht="15" customHeight="1" x14ac:dyDescent="0.25">
      <c r="A33" s="64"/>
      <c r="B33" s="64"/>
      <c r="D33" s="64"/>
      <c r="E33" s="64"/>
      <c r="F33" s="64"/>
    </row>
    <row r="34" spans="1:6" s="65" customFormat="1" ht="15" customHeight="1" x14ac:dyDescent="0.25">
      <c r="A34" s="64"/>
      <c r="B34" s="64"/>
      <c r="D34" s="64"/>
      <c r="E34" s="64"/>
      <c r="F34" s="64"/>
    </row>
    <row r="35" spans="1:6" s="65" customFormat="1" ht="15" customHeight="1" x14ac:dyDescent="0.25">
      <c r="A35" s="64"/>
      <c r="B35" s="64"/>
      <c r="D35" s="64"/>
      <c r="E35" s="64"/>
      <c r="F35" s="64"/>
    </row>
  </sheetData>
  <printOptions horizontalCentered="1"/>
  <pageMargins left="0" right="0" top="1.9685039370078741" bottom="0" header="0.31496062992125984" footer="0.31496062992125984"/>
  <pageSetup paperSize="9" orientation="portrait"/>
  <headerFooter>
    <oddHeader>&amp;L&amp;G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showGridLines="0" zoomScale="130" zoomScaleNormal="130" workbookViewId="0">
      <selection activeCell="E21" sqref="E21"/>
    </sheetView>
  </sheetViews>
  <sheetFormatPr defaultColWidth="9.140625" defaultRowHeight="15" x14ac:dyDescent="0.25"/>
  <cols>
    <col min="1" max="1" width="49.42578125" style="2" customWidth="1"/>
    <col min="2" max="2" width="7.42578125" style="3" customWidth="1"/>
    <col min="3" max="3" width="14.28515625" style="4" customWidth="1"/>
    <col min="4" max="12" width="14.28515625" style="5" customWidth="1"/>
    <col min="13" max="15" width="14.28515625" style="2" customWidth="1"/>
    <col min="16" max="18" width="14.28515625" style="5" customWidth="1"/>
    <col min="19" max="21" width="14.28515625" style="2" customWidth="1"/>
    <col min="22" max="22" width="9.140625" style="2" customWidth="1"/>
    <col min="23" max="16384" width="9.140625" style="2"/>
  </cols>
  <sheetData>
    <row r="1" spans="1:22" s="5" customFormat="1" ht="14.25" customHeight="1" x14ac:dyDescent="0.25">
      <c r="A1" s="6"/>
    </row>
    <row r="2" spans="1:22" s="4" customFormat="1" ht="14.25" customHeight="1" x14ac:dyDescent="0.25">
      <c r="A2" s="7" t="s">
        <v>141</v>
      </c>
      <c r="B2" s="3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4.25" customHeight="1" thickBot="1" x14ac:dyDescent="0.3">
      <c r="A3" s="2"/>
      <c r="B3" s="3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4" customFormat="1" ht="39.6" customHeight="1" x14ac:dyDescent="0.25">
      <c r="A4" s="8" t="s">
        <v>0</v>
      </c>
      <c r="B4" s="9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10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10" t="s">
        <v>18</v>
      </c>
      <c r="U4" s="11" t="s">
        <v>19</v>
      </c>
    </row>
    <row r="5" spans="1:22" s="5" customFormat="1" ht="14.25" customHeight="1" x14ac:dyDescent="0.25">
      <c r="A5" s="12"/>
      <c r="B5" s="13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5">
        <v>100</v>
      </c>
      <c r="O5" s="14">
        <v>101</v>
      </c>
      <c r="P5" s="14">
        <v>102</v>
      </c>
      <c r="Q5" s="14">
        <v>103</v>
      </c>
      <c r="R5" s="14">
        <v>104</v>
      </c>
      <c r="S5" s="14">
        <v>105</v>
      </c>
      <c r="T5" s="15">
        <v>200</v>
      </c>
      <c r="U5" s="16">
        <v>300</v>
      </c>
    </row>
    <row r="6" spans="1:22" s="5" customFormat="1" ht="14.25" customHeight="1" x14ac:dyDescent="0.25">
      <c r="A6" s="17" t="s">
        <v>20</v>
      </c>
      <c r="B6" s="18" t="s">
        <v>21</v>
      </c>
      <c r="C6" s="19">
        <v>36377</v>
      </c>
      <c r="D6" s="19">
        <v>59548</v>
      </c>
      <c r="E6" s="19">
        <v>123744</v>
      </c>
      <c r="F6" s="19">
        <v>38525</v>
      </c>
      <c r="G6" s="19">
        <v>76845</v>
      </c>
      <c r="H6" s="19">
        <v>53865</v>
      </c>
      <c r="I6" s="19">
        <v>35472</v>
      </c>
      <c r="J6" s="19">
        <v>65645</v>
      </c>
      <c r="K6" s="19">
        <v>58655</v>
      </c>
      <c r="L6" s="19">
        <v>61960</v>
      </c>
      <c r="M6" s="19">
        <v>111604</v>
      </c>
      <c r="N6" s="20">
        <f t="shared" ref="N6:N41" si="0">SUM(C6:M6)</f>
        <v>722240</v>
      </c>
      <c r="O6" s="19">
        <v>0</v>
      </c>
      <c r="P6" s="19">
        <v>0</v>
      </c>
      <c r="Q6" s="19">
        <v>0</v>
      </c>
      <c r="R6" s="19">
        <v>0</v>
      </c>
      <c r="S6" s="21">
        <v>0</v>
      </c>
      <c r="T6" s="20">
        <f t="shared" ref="T6:T41" si="1">SUM(O6:S6)</f>
        <v>0</v>
      </c>
      <c r="U6" s="22">
        <f t="shared" ref="U6:U41" si="2">N6+T6</f>
        <v>722240</v>
      </c>
    </row>
    <row r="7" spans="1:22" s="5" customFormat="1" ht="14.25" customHeight="1" x14ac:dyDescent="0.25">
      <c r="A7" s="17" t="s">
        <v>22</v>
      </c>
      <c r="B7" s="18" t="s">
        <v>23</v>
      </c>
      <c r="C7" s="19">
        <v>228</v>
      </c>
      <c r="D7" s="19">
        <v>11107</v>
      </c>
      <c r="E7" s="19">
        <v>8241</v>
      </c>
      <c r="F7" s="19">
        <v>2009</v>
      </c>
      <c r="G7" s="19">
        <v>49</v>
      </c>
      <c r="H7" s="19">
        <v>1196</v>
      </c>
      <c r="I7" s="19">
        <v>0</v>
      </c>
      <c r="J7" s="19">
        <v>246</v>
      </c>
      <c r="K7" s="19">
        <v>2</v>
      </c>
      <c r="L7" s="19">
        <v>852</v>
      </c>
      <c r="M7" s="19">
        <v>1625</v>
      </c>
      <c r="N7" s="23">
        <f t="shared" si="0"/>
        <v>25555</v>
      </c>
      <c r="O7" s="24">
        <v>0</v>
      </c>
      <c r="P7" s="24">
        <v>0</v>
      </c>
      <c r="Q7" s="24">
        <v>0</v>
      </c>
      <c r="R7" s="24">
        <v>0</v>
      </c>
      <c r="S7" s="25">
        <v>0</v>
      </c>
      <c r="T7" s="23">
        <f t="shared" si="1"/>
        <v>0</v>
      </c>
      <c r="U7" s="26">
        <f t="shared" si="2"/>
        <v>25555</v>
      </c>
    </row>
    <row r="8" spans="1:22" s="5" customFormat="1" ht="14.25" customHeight="1" x14ac:dyDescent="0.25">
      <c r="A8" s="17" t="s">
        <v>24</v>
      </c>
      <c r="B8" s="18" t="s">
        <v>25</v>
      </c>
      <c r="C8" s="19">
        <v>2674</v>
      </c>
      <c r="D8" s="19">
        <v>7446</v>
      </c>
      <c r="E8" s="19">
        <v>7644</v>
      </c>
      <c r="F8" s="19">
        <v>10076</v>
      </c>
      <c r="G8" s="19">
        <v>4205</v>
      </c>
      <c r="H8" s="19">
        <v>4501</v>
      </c>
      <c r="I8" s="19">
        <v>829</v>
      </c>
      <c r="J8" s="19">
        <v>3296</v>
      </c>
      <c r="K8" s="19">
        <v>5919</v>
      </c>
      <c r="L8" s="19">
        <v>3984</v>
      </c>
      <c r="M8" s="19">
        <v>4419</v>
      </c>
      <c r="N8" s="23">
        <f t="shared" si="0"/>
        <v>54993</v>
      </c>
      <c r="O8" s="24">
        <v>0</v>
      </c>
      <c r="P8" s="24">
        <v>0</v>
      </c>
      <c r="Q8" s="24">
        <v>0</v>
      </c>
      <c r="R8" s="24">
        <v>0</v>
      </c>
      <c r="S8" s="25">
        <v>0</v>
      </c>
      <c r="T8" s="23">
        <f t="shared" si="1"/>
        <v>0</v>
      </c>
      <c r="U8" s="26">
        <f t="shared" si="2"/>
        <v>54993</v>
      </c>
    </row>
    <row r="9" spans="1:22" s="5" customFormat="1" ht="14.25" customHeight="1" x14ac:dyDescent="0.25">
      <c r="A9" s="17" t="s">
        <v>26</v>
      </c>
      <c r="B9" s="18" t="s">
        <v>27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3">
        <f t="shared" si="0"/>
        <v>0</v>
      </c>
      <c r="O9" s="24">
        <v>0</v>
      </c>
      <c r="P9" s="24">
        <v>0</v>
      </c>
      <c r="Q9" s="24">
        <v>0</v>
      </c>
      <c r="R9" s="24">
        <v>0</v>
      </c>
      <c r="S9" s="25">
        <v>0</v>
      </c>
      <c r="T9" s="23">
        <f t="shared" si="1"/>
        <v>0</v>
      </c>
      <c r="U9" s="26">
        <f t="shared" si="2"/>
        <v>0</v>
      </c>
    </row>
    <row r="10" spans="1:22" s="5" customFormat="1" ht="14.25" customHeight="1" x14ac:dyDescent="0.25">
      <c r="A10" s="17" t="s">
        <v>28</v>
      </c>
      <c r="B10" s="18" t="s">
        <v>29</v>
      </c>
      <c r="C10" s="19">
        <v>0</v>
      </c>
      <c r="D10" s="19">
        <v>0</v>
      </c>
      <c r="E10" s="19">
        <v>0</v>
      </c>
      <c r="F10" s="19">
        <v>0</v>
      </c>
      <c r="G10" s="19">
        <v>4</v>
      </c>
      <c r="H10" s="19">
        <v>2</v>
      </c>
      <c r="I10" s="19">
        <v>0</v>
      </c>
      <c r="J10" s="19">
        <v>0</v>
      </c>
      <c r="K10" s="19">
        <v>15</v>
      </c>
      <c r="L10" s="19">
        <v>1</v>
      </c>
      <c r="M10" s="19">
        <v>0</v>
      </c>
      <c r="N10" s="23">
        <f t="shared" si="0"/>
        <v>22</v>
      </c>
      <c r="O10" s="24">
        <v>0</v>
      </c>
      <c r="P10" s="24">
        <v>0</v>
      </c>
      <c r="Q10" s="24">
        <v>0</v>
      </c>
      <c r="R10" s="24">
        <v>0</v>
      </c>
      <c r="S10" s="25">
        <v>0</v>
      </c>
      <c r="T10" s="23">
        <f t="shared" si="1"/>
        <v>0</v>
      </c>
      <c r="U10" s="26">
        <f t="shared" si="2"/>
        <v>22</v>
      </c>
    </row>
    <row r="11" spans="1:22" s="5" customFormat="1" ht="14.25" customHeight="1" x14ac:dyDescent="0.25">
      <c r="A11" s="17" t="s">
        <v>30</v>
      </c>
      <c r="B11" s="18" t="s">
        <v>31</v>
      </c>
      <c r="C11" s="19">
        <v>2</v>
      </c>
      <c r="D11" s="19">
        <v>5</v>
      </c>
      <c r="E11" s="19">
        <v>23</v>
      </c>
      <c r="F11" s="19">
        <v>2</v>
      </c>
      <c r="G11" s="19">
        <v>2</v>
      </c>
      <c r="H11" s="19">
        <v>3</v>
      </c>
      <c r="I11" s="19">
        <v>0</v>
      </c>
      <c r="J11" s="19">
        <v>3</v>
      </c>
      <c r="K11" s="19">
        <v>10</v>
      </c>
      <c r="L11" s="19">
        <v>3</v>
      </c>
      <c r="M11" s="19">
        <v>0</v>
      </c>
      <c r="N11" s="23">
        <f t="shared" si="0"/>
        <v>53</v>
      </c>
      <c r="O11" s="24">
        <v>0</v>
      </c>
      <c r="P11" s="24">
        <v>0</v>
      </c>
      <c r="Q11" s="24">
        <v>0</v>
      </c>
      <c r="R11" s="24">
        <v>0</v>
      </c>
      <c r="S11" s="25">
        <v>0</v>
      </c>
      <c r="T11" s="23">
        <f t="shared" si="1"/>
        <v>0</v>
      </c>
      <c r="U11" s="26">
        <f t="shared" si="2"/>
        <v>53</v>
      </c>
    </row>
    <row r="12" spans="1:22" s="5" customFormat="1" ht="14.25" customHeight="1" x14ac:dyDescent="0.25">
      <c r="A12" s="17" t="s">
        <v>32</v>
      </c>
      <c r="B12" s="18" t="s">
        <v>33</v>
      </c>
      <c r="C12" s="19">
        <v>270</v>
      </c>
      <c r="D12" s="19">
        <v>854</v>
      </c>
      <c r="E12" s="19">
        <v>155</v>
      </c>
      <c r="F12" s="19">
        <v>258</v>
      </c>
      <c r="G12" s="19">
        <v>198</v>
      </c>
      <c r="H12" s="19">
        <v>343</v>
      </c>
      <c r="I12" s="19">
        <v>0</v>
      </c>
      <c r="J12" s="19">
        <v>248</v>
      </c>
      <c r="K12" s="19">
        <v>223</v>
      </c>
      <c r="L12" s="19">
        <v>73</v>
      </c>
      <c r="M12" s="19">
        <v>134</v>
      </c>
      <c r="N12" s="23">
        <f t="shared" si="0"/>
        <v>2756</v>
      </c>
      <c r="O12" s="24">
        <v>0</v>
      </c>
      <c r="P12" s="24">
        <v>0</v>
      </c>
      <c r="Q12" s="24">
        <v>0</v>
      </c>
      <c r="R12" s="24">
        <v>0</v>
      </c>
      <c r="S12" s="25">
        <v>0</v>
      </c>
      <c r="T12" s="23">
        <f t="shared" si="1"/>
        <v>0</v>
      </c>
      <c r="U12" s="26">
        <f t="shared" si="2"/>
        <v>2756</v>
      </c>
    </row>
    <row r="13" spans="1:22" s="5" customFormat="1" ht="14.25" customHeight="1" x14ac:dyDescent="0.25">
      <c r="A13" s="17" t="s">
        <v>34</v>
      </c>
      <c r="B13" s="18" t="s">
        <v>35</v>
      </c>
      <c r="C13" s="19">
        <v>10735</v>
      </c>
      <c r="D13" s="19">
        <v>17457</v>
      </c>
      <c r="E13" s="19">
        <v>22526</v>
      </c>
      <c r="F13" s="19">
        <v>7006</v>
      </c>
      <c r="G13" s="19">
        <v>5642</v>
      </c>
      <c r="H13" s="19">
        <v>15363</v>
      </c>
      <c r="I13" s="19">
        <v>1159</v>
      </c>
      <c r="J13" s="19">
        <v>4285</v>
      </c>
      <c r="K13" s="19">
        <v>6951</v>
      </c>
      <c r="L13" s="19">
        <v>8079</v>
      </c>
      <c r="M13" s="19">
        <v>19968</v>
      </c>
      <c r="N13" s="23">
        <f t="shared" si="0"/>
        <v>119171</v>
      </c>
      <c r="O13" s="24">
        <v>0</v>
      </c>
      <c r="P13" s="24">
        <v>0</v>
      </c>
      <c r="Q13" s="24">
        <v>0</v>
      </c>
      <c r="R13" s="24">
        <v>0</v>
      </c>
      <c r="S13" s="25">
        <v>0</v>
      </c>
      <c r="T13" s="23">
        <f t="shared" si="1"/>
        <v>0</v>
      </c>
      <c r="U13" s="26">
        <f t="shared" si="2"/>
        <v>119171</v>
      </c>
    </row>
    <row r="14" spans="1:22" s="5" customFormat="1" ht="14.25" customHeight="1" x14ac:dyDescent="0.25">
      <c r="A14" s="17" t="s">
        <v>36</v>
      </c>
      <c r="B14" s="18" t="s">
        <v>37</v>
      </c>
      <c r="C14" s="19">
        <v>11683</v>
      </c>
      <c r="D14" s="19">
        <v>19712</v>
      </c>
      <c r="E14" s="19">
        <v>36853</v>
      </c>
      <c r="F14" s="19">
        <v>3348</v>
      </c>
      <c r="G14" s="19">
        <v>6201</v>
      </c>
      <c r="H14" s="19">
        <v>13367</v>
      </c>
      <c r="I14" s="19">
        <v>163</v>
      </c>
      <c r="J14" s="19">
        <v>2263</v>
      </c>
      <c r="K14" s="19">
        <v>3374</v>
      </c>
      <c r="L14" s="19">
        <v>2483</v>
      </c>
      <c r="M14" s="19">
        <v>10551</v>
      </c>
      <c r="N14" s="23">
        <f t="shared" si="0"/>
        <v>109998</v>
      </c>
      <c r="O14" s="24">
        <v>0</v>
      </c>
      <c r="P14" s="24">
        <v>0</v>
      </c>
      <c r="Q14" s="24">
        <v>0</v>
      </c>
      <c r="R14" s="24">
        <v>0</v>
      </c>
      <c r="S14" s="25">
        <v>0</v>
      </c>
      <c r="T14" s="23">
        <f t="shared" si="1"/>
        <v>0</v>
      </c>
      <c r="U14" s="26">
        <f t="shared" si="2"/>
        <v>109998</v>
      </c>
    </row>
    <row r="15" spans="1:22" s="5" customFormat="1" ht="14.25" customHeight="1" x14ac:dyDescent="0.25">
      <c r="A15" s="17" t="s">
        <v>38</v>
      </c>
      <c r="B15" s="18" t="s">
        <v>39</v>
      </c>
      <c r="C15" s="19">
        <v>11686</v>
      </c>
      <c r="D15" s="19">
        <v>19712</v>
      </c>
      <c r="E15" s="19">
        <v>38451</v>
      </c>
      <c r="F15" s="19">
        <v>7497</v>
      </c>
      <c r="G15" s="19">
        <v>6201</v>
      </c>
      <c r="H15" s="19">
        <v>15673</v>
      </c>
      <c r="I15" s="19">
        <v>1322</v>
      </c>
      <c r="J15" s="19">
        <v>5139</v>
      </c>
      <c r="K15" s="19">
        <v>7584</v>
      </c>
      <c r="L15" s="19">
        <v>10562</v>
      </c>
      <c r="M15" s="19">
        <v>21254</v>
      </c>
      <c r="N15" s="23">
        <f t="shared" si="0"/>
        <v>145081</v>
      </c>
      <c r="O15" s="24">
        <v>0</v>
      </c>
      <c r="P15" s="24">
        <v>0</v>
      </c>
      <c r="Q15" s="24">
        <v>0</v>
      </c>
      <c r="R15" s="24">
        <v>0</v>
      </c>
      <c r="S15" s="25">
        <v>0</v>
      </c>
      <c r="T15" s="23">
        <f t="shared" si="1"/>
        <v>0</v>
      </c>
      <c r="U15" s="26">
        <f t="shared" si="2"/>
        <v>145081</v>
      </c>
    </row>
    <row r="16" spans="1:22" s="5" customFormat="1" ht="14.25" customHeight="1" x14ac:dyDescent="0.25">
      <c r="A16" s="27" t="s">
        <v>40</v>
      </c>
      <c r="B16" s="28" t="s">
        <v>41</v>
      </c>
      <c r="C16" s="29">
        <v>8318</v>
      </c>
      <c r="D16" s="29">
        <v>14416</v>
      </c>
      <c r="E16" s="29">
        <v>32752</v>
      </c>
      <c r="F16" s="29">
        <v>5888</v>
      </c>
      <c r="G16" s="29">
        <v>3708</v>
      </c>
      <c r="H16" s="29">
        <v>12874</v>
      </c>
      <c r="I16" s="29">
        <v>1122</v>
      </c>
      <c r="J16" s="29">
        <v>2986</v>
      </c>
      <c r="K16" s="29">
        <v>5402</v>
      </c>
      <c r="L16" s="29">
        <v>3969</v>
      </c>
      <c r="M16" s="29">
        <v>19282</v>
      </c>
      <c r="N16" s="30">
        <f t="shared" si="0"/>
        <v>110717</v>
      </c>
      <c r="O16" s="31">
        <v>0</v>
      </c>
      <c r="P16" s="31">
        <v>0</v>
      </c>
      <c r="Q16" s="31">
        <v>0</v>
      </c>
      <c r="R16" s="31">
        <v>0</v>
      </c>
      <c r="S16" s="32">
        <v>0</v>
      </c>
      <c r="T16" s="30">
        <f t="shared" si="1"/>
        <v>0</v>
      </c>
      <c r="U16" s="33">
        <f t="shared" si="2"/>
        <v>110717</v>
      </c>
    </row>
    <row r="17" spans="1:21" s="5" customFormat="1" ht="14.25" customHeight="1" x14ac:dyDescent="0.25">
      <c r="A17" s="34" t="s">
        <v>42</v>
      </c>
      <c r="B17" s="35" t="s">
        <v>43</v>
      </c>
      <c r="C17" s="29">
        <v>3368</v>
      </c>
      <c r="D17" s="29">
        <v>5296</v>
      </c>
      <c r="E17" s="29">
        <v>5699</v>
      </c>
      <c r="F17" s="29">
        <v>1609</v>
      </c>
      <c r="G17" s="29">
        <v>2493</v>
      </c>
      <c r="H17" s="29">
        <v>2799</v>
      </c>
      <c r="I17" s="29">
        <v>200</v>
      </c>
      <c r="J17" s="29">
        <v>2153</v>
      </c>
      <c r="K17" s="29">
        <v>2182</v>
      </c>
      <c r="L17" s="29">
        <v>6593</v>
      </c>
      <c r="M17" s="29">
        <v>1972</v>
      </c>
      <c r="N17" s="30">
        <f t="shared" si="0"/>
        <v>34364</v>
      </c>
      <c r="O17" s="31">
        <v>0</v>
      </c>
      <c r="P17" s="31">
        <v>0</v>
      </c>
      <c r="Q17" s="31">
        <v>0</v>
      </c>
      <c r="R17" s="31">
        <v>0</v>
      </c>
      <c r="S17" s="32">
        <v>0</v>
      </c>
      <c r="T17" s="30">
        <f t="shared" si="1"/>
        <v>0</v>
      </c>
      <c r="U17" s="33">
        <f t="shared" si="2"/>
        <v>34364</v>
      </c>
    </row>
    <row r="18" spans="1:21" s="5" customFormat="1" ht="14.25" customHeight="1" x14ac:dyDescent="0.25">
      <c r="A18" s="36" t="s">
        <v>44</v>
      </c>
      <c r="B18" s="37" t="s">
        <v>45</v>
      </c>
      <c r="C18" s="19">
        <v>52192</v>
      </c>
      <c r="D18" s="19">
        <v>97355</v>
      </c>
      <c r="E18" s="19">
        <v>82167</v>
      </c>
      <c r="F18" s="19">
        <v>93421</v>
      </c>
      <c r="G18" s="19">
        <v>118535</v>
      </c>
      <c r="H18" s="19">
        <v>79320</v>
      </c>
      <c r="I18" s="19">
        <v>59344</v>
      </c>
      <c r="J18" s="19">
        <v>121971</v>
      </c>
      <c r="K18" s="19">
        <v>88825</v>
      </c>
      <c r="L18" s="19">
        <v>62828</v>
      </c>
      <c r="M18" s="19">
        <v>86973</v>
      </c>
      <c r="N18" s="23">
        <f t="shared" si="0"/>
        <v>942931</v>
      </c>
      <c r="O18" s="24">
        <v>0</v>
      </c>
      <c r="P18" s="24">
        <v>0</v>
      </c>
      <c r="Q18" s="24">
        <v>0</v>
      </c>
      <c r="R18" s="24">
        <v>0</v>
      </c>
      <c r="S18" s="25">
        <v>0</v>
      </c>
      <c r="T18" s="23">
        <f t="shared" si="1"/>
        <v>0</v>
      </c>
      <c r="U18" s="26">
        <f t="shared" si="2"/>
        <v>942931</v>
      </c>
    </row>
    <row r="19" spans="1:21" s="5" customFormat="1" ht="14.25" customHeight="1" x14ac:dyDescent="0.25">
      <c r="A19" s="34" t="s">
        <v>46</v>
      </c>
      <c r="B19" s="35" t="s">
        <v>47</v>
      </c>
      <c r="C19" s="29">
        <v>38047</v>
      </c>
      <c r="D19" s="29">
        <v>68996</v>
      </c>
      <c r="E19" s="29">
        <v>56414</v>
      </c>
      <c r="F19" s="29">
        <v>48469</v>
      </c>
      <c r="G19" s="29">
        <v>88209</v>
      </c>
      <c r="H19" s="29">
        <v>57871</v>
      </c>
      <c r="I19" s="29">
        <v>44126</v>
      </c>
      <c r="J19" s="29">
        <v>88509</v>
      </c>
      <c r="K19" s="29">
        <v>66330</v>
      </c>
      <c r="L19" s="29">
        <v>43909</v>
      </c>
      <c r="M19" s="29">
        <v>64618</v>
      </c>
      <c r="N19" s="30">
        <f t="shared" si="0"/>
        <v>665498</v>
      </c>
      <c r="O19" s="31">
        <v>0</v>
      </c>
      <c r="P19" s="31">
        <v>0</v>
      </c>
      <c r="Q19" s="31">
        <v>0</v>
      </c>
      <c r="R19" s="31">
        <v>0</v>
      </c>
      <c r="S19" s="32">
        <v>0</v>
      </c>
      <c r="T19" s="30">
        <f t="shared" si="1"/>
        <v>0</v>
      </c>
      <c r="U19" s="33">
        <f t="shared" si="2"/>
        <v>665498</v>
      </c>
    </row>
    <row r="20" spans="1:21" s="5" customFormat="1" ht="14.25" customHeight="1" x14ac:dyDescent="0.25">
      <c r="A20" s="34" t="s">
        <v>48</v>
      </c>
      <c r="B20" s="35" t="s">
        <v>49</v>
      </c>
      <c r="C20" s="29">
        <v>10921</v>
      </c>
      <c r="D20" s="29">
        <v>27208</v>
      </c>
      <c r="E20" s="29">
        <v>22590</v>
      </c>
      <c r="F20" s="29">
        <v>15758</v>
      </c>
      <c r="G20" s="29">
        <v>29750</v>
      </c>
      <c r="H20" s="29">
        <v>20846</v>
      </c>
      <c r="I20" s="29">
        <v>14403</v>
      </c>
      <c r="J20" s="29">
        <v>32538</v>
      </c>
      <c r="K20" s="29">
        <v>21979</v>
      </c>
      <c r="L20" s="29">
        <v>17811</v>
      </c>
      <c r="M20" s="29">
        <v>21995</v>
      </c>
      <c r="N20" s="30">
        <f t="shared" si="0"/>
        <v>235799</v>
      </c>
      <c r="O20" s="31">
        <v>0</v>
      </c>
      <c r="P20" s="31">
        <v>0</v>
      </c>
      <c r="Q20" s="31">
        <v>0</v>
      </c>
      <c r="R20" s="31">
        <v>0</v>
      </c>
      <c r="S20" s="32">
        <v>0</v>
      </c>
      <c r="T20" s="30">
        <f t="shared" si="1"/>
        <v>0</v>
      </c>
      <c r="U20" s="33">
        <f t="shared" si="2"/>
        <v>235799</v>
      </c>
    </row>
    <row r="21" spans="1:21" s="5" customFormat="1" ht="14.25" customHeight="1" x14ac:dyDescent="0.25">
      <c r="A21" s="34" t="s">
        <v>50</v>
      </c>
      <c r="B21" s="35" t="s">
        <v>51</v>
      </c>
      <c r="C21" s="29">
        <v>2909</v>
      </c>
      <c r="D21" s="29">
        <v>344</v>
      </c>
      <c r="E21" s="29">
        <v>2481</v>
      </c>
      <c r="F21" s="29">
        <v>28903</v>
      </c>
      <c r="G21" s="29">
        <v>315</v>
      </c>
      <c r="H21" s="29">
        <v>296</v>
      </c>
      <c r="I21" s="29">
        <v>815</v>
      </c>
      <c r="J21" s="29">
        <v>694</v>
      </c>
      <c r="K21" s="29">
        <v>100</v>
      </c>
      <c r="L21" s="29">
        <v>474</v>
      </c>
      <c r="M21" s="29">
        <v>79</v>
      </c>
      <c r="N21" s="30">
        <f t="shared" si="0"/>
        <v>37410</v>
      </c>
      <c r="O21" s="31">
        <v>0</v>
      </c>
      <c r="P21" s="31">
        <v>0</v>
      </c>
      <c r="Q21" s="31">
        <v>0</v>
      </c>
      <c r="R21" s="31">
        <v>0</v>
      </c>
      <c r="S21" s="32">
        <v>0</v>
      </c>
      <c r="T21" s="30">
        <f t="shared" si="1"/>
        <v>0</v>
      </c>
      <c r="U21" s="33">
        <f t="shared" si="2"/>
        <v>37410</v>
      </c>
    </row>
    <row r="22" spans="1:21" s="5" customFormat="1" ht="14.25" customHeight="1" x14ac:dyDescent="0.25">
      <c r="A22" s="36" t="s">
        <v>52</v>
      </c>
      <c r="B22" s="37" t="s">
        <v>53</v>
      </c>
      <c r="C22" s="19">
        <v>0</v>
      </c>
      <c r="D22" s="19">
        <v>9</v>
      </c>
      <c r="E22" s="19">
        <v>0</v>
      </c>
      <c r="F22" s="19">
        <v>0</v>
      </c>
      <c r="G22" s="19">
        <v>30</v>
      </c>
      <c r="H22" s="19">
        <v>2</v>
      </c>
      <c r="I22" s="19">
        <v>0</v>
      </c>
      <c r="J22" s="19">
        <v>0</v>
      </c>
      <c r="K22" s="19">
        <v>30</v>
      </c>
      <c r="L22" s="19">
        <v>1</v>
      </c>
      <c r="M22" s="19">
        <v>2</v>
      </c>
      <c r="N22" s="23">
        <f t="shared" si="0"/>
        <v>74</v>
      </c>
      <c r="O22" s="24">
        <v>0</v>
      </c>
      <c r="P22" s="24">
        <v>0</v>
      </c>
      <c r="Q22" s="24">
        <v>0</v>
      </c>
      <c r="R22" s="24">
        <v>0</v>
      </c>
      <c r="S22" s="25">
        <v>0</v>
      </c>
      <c r="T22" s="23">
        <f t="shared" si="1"/>
        <v>0</v>
      </c>
      <c r="U22" s="26">
        <f t="shared" si="2"/>
        <v>74</v>
      </c>
    </row>
    <row r="23" spans="1:21" s="5" customFormat="1" ht="14.25" customHeight="1" x14ac:dyDescent="0.25">
      <c r="A23" s="36" t="s">
        <v>54</v>
      </c>
      <c r="B23" s="37" t="s">
        <v>55</v>
      </c>
      <c r="C23" s="19">
        <v>49</v>
      </c>
      <c r="D23" s="19">
        <v>102</v>
      </c>
      <c r="E23" s="19">
        <v>280</v>
      </c>
      <c r="F23" s="19">
        <v>36</v>
      </c>
      <c r="G23" s="19">
        <v>95</v>
      </c>
      <c r="H23" s="19">
        <v>138</v>
      </c>
      <c r="I23" s="19">
        <v>0</v>
      </c>
      <c r="J23" s="19">
        <v>78</v>
      </c>
      <c r="K23" s="19">
        <v>168</v>
      </c>
      <c r="L23" s="19">
        <v>47</v>
      </c>
      <c r="M23" s="19">
        <v>16</v>
      </c>
      <c r="N23" s="23">
        <f t="shared" si="0"/>
        <v>1009</v>
      </c>
      <c r="O23" s="24">
        <v>0</v>
      </c>
      <c r="P23" s="24">
        <v>0</v>
      </c>
      <c r="Q23" s="24">
        <v>0</v>
      </c>
      <c r="R23" s="24">
        <v>0</v>
      </c>
      <c r="S23" s="25">
        <v>0</v>
      </c>
      <c r="T23" s="23">
        <f t="shared" si="1"/>
        <v>0</v>
      </c>
      <c r="U23" s="26">
        <f t="shared" si="2"/>
        <v>1009</v>
      </c>
    </row>
    <row r="24" spans="1:21" s="5" customFormat="1" ht="14.25" customHeight="1" x14ac:dyDescent="0.25">
      <c r="A24" s="36" t="s">
        <v>56</v>
      </c>
      <c r="B24" s="37" t="s">
        <v>57</v>
      </c>
      <c r="C24" s="19">
        <v>3651</v>
      </c>
      <c r="D24" s="19">
        <v>6389</v>
      </c>
      <c r="E24" s="19">
        <v>13805</v>
      </c>
      <c r="F24" s="19">
        <v>1364</v>
      </c>
      <c r="G24" s="19">
        <v>4787</v>
      </c>
      <c r="H24" s="19">
        <v>14248</v>
      </c>
      <c r="I24" s="19">
        <v>246</v>
      </c>
      <c r="J24" s="19">
        <v>1883</v>
      </c>
      <c r="K24" s="19">
        <v>3988</v>
      </c>
      <c r="L24" s="19">
        <v>436</v>
      </c>
      <c r="M24" s="19">
        <v>9955</v>
      </c>
      <c r="N24" s="23">
        <f t="shared" si="0"/>
        <v>60752</v>
      </c>
      <c r="O24" s="24">
        <v>0</v>
      </c>
      <c r="P24" s="24">
        <v>0</v>
      </c>
      <c r="Q24" s="24">
        <v>0</v>
      </c>
      <c r="R24" s="24">
        <v>0</v>
      </c>
      <c r="S24" s="25">
        <v>0</v>
      </c>
      <c r="T24" s="23">
        <f t="shared" si="1"/>
        <v>0</v>
      </c>
      <c r="U24" s="26">
        <f t="shared" si="2"/>
        <v>60752</v>
      </c>
    </row>
    <row r="25" spans="1:21" s="5" customFormat="1" ht="14.25" customHeight="1" x14ac:dyDescent="0.25">
      <c r="A25" s="36" t="s">
        <v>58</v>
      </c>
      <c r="B25" s="37" t="s">
        <v>59</v>
      </c>
      <c r="C25" s="19">
        <v>1</v>
      </c>
      <c r="D25" s="19">
        <v>7945</v>
      </c>
      <c r="E25" s="19">
        <v>30</v>
      </c>
      <c r="F25" s="19">
        <v>15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224</v>
      </c>
      <c r="N25" s="23">
        <f t="shared" si="0"/>
        <v>8215</v>
      </c>
      <c r="O25" s="24">
        <v>0</v>
      </c>
      <c r="P25" s="24">
        <v>0</v>
      </c>
      <c r="Q25" s="24">
        <v>0</v>
      </c>
      <c r="R25" s="24">
        <v>0</v>
      </c>
      <c r="S25" s="25">
        <v>0</v>
      </c>
      <c r="T25" s="23">
        <f t="shared" si="1"/>
        <v>0</v>
      </c>
      <c r="U25" s="26">
        <f t="shared" si="2"/>
        <v>8215</v>
      </c>
    </row>
    <row r="26" spans="1:21" s="5" customFormat="1" ht="14.25" customHeight="1" x14ac:dyDescent="0.25">
      <c r="A26" s="36" t="s">
        <v>60</v>
      </c>
      <c r="B26" s="37" t="s">
        <v>61</v>
      </c>
      <c r="C26" s="19">
        <v>1</v>
      </c>
      <c r="D26" s="19">
        <v>2</v>
      </c>
      <c r="E26" s="19">
        <v>2</v>
      </c>
      <c r="F26" s="19">
        <v>0</v>
      </c>
      <c r="G26" s="19">
        <v>0</v>
      </c>
      <c r="H26" s="19">
        <v>7</v>
      </c>
      <c r="I26" s="19">
        <v>0</v>
      </c>
      <c r="J26" s="19">
        <v>0</v>
      </c>
      <c r="K26" s="19">
        <v>10</v>
      </c>
      <c r="L26" s="19">
        <v>22</v>
      </c>
      <c r="M26" s="19">
        <v>0</v>
      </c>
      <c r="N26" s="23">
        <f t="shared" si="0"/>
        <v>44</v>
      </c>
      <c r="O26" s="24">
        <v>0</v>
      </c>
      <c r="P26" s="24">
        <v>0</v>
      </c>
      <c r="Q26" s="24">
        <v>0</v>
      </c>
      <c r="R26" s="24">
        <v>0</v>
      </c>
      <c r="S26" s="25">
        <v>0</v>
      </c>
      <c r="T26" s="23">
        <f t="shared" si="1"/>
        <v>0</v>
      </c>
      <c r="U26" s="26">
        <f t="shared" si="2"/>
        <v>44</v>
      </c>
    </row>
    <row r="27" spans="1:21" s="5" customFormat="1" ht="14.25" customHeight="1" x14ac:dyDescent="0.25">
      <c r="A27" s="36" t="s">
        <v>62</v>
      </c>
      <c r="B27" s="37" t="s">
        <v>63</v>
      </c>
      <c r="C27" s="19">
        <v>26</v>
      </c>
      <c r="D27" s="19">
        <v>52</v>
      </c>
      <c r="E27" s="19">
        <v>190</v>
      </c>
      <c r="F27" s="19">
        <v>6</v>
      </c>
      <c r="G27" s="19">
        <v>0</v>
      </c>
      <c r="H27" s="19">
        <v>1000</v>
      </c>
      <c r="I27" s="19">
        <v>0</v>
      </c>
      <c r="J27" s="19">
        <v>29</v>
      </c>
      <c r="K27" s="19">
        <v>0</v>
      </c>
      <c r="L27" s="19">
        <v>2</v>
      </c>
      <c r="M27" s="19">
        <v>5</v>
      </c>
      <c r="N27" s="23">
        <f t="shared" si="0"/>
        <v>1310</v>
      </c>
      <c r="O27" s="24">
        <v>0</v>
      </c>
      <c r="P27" s="24">
        <v>0</v>
      </c>
      <c r="Q27" s="24">
        <v>0</v>
      </c>
      <c r="R27" s="24">
        <v>0</v>
      </c>
      <c r="S27" s="25">
        <v>0</v>
      </c>
      <c r="T27" s="23">
        <f t="shared" si="1"/>
        <v>0</v>
      </c>
      <c r="U27" s="26">
        <f t="shared" si="2"/>
        <v>1310</v>
      </c>
    </row>
    <row r="28" spans="1:21" s="5" customFormat="1" ht="14.25" customHeight="1" x14ac:dyDescent="0.25">
      <c r="A28" s="36" t="s">
        <v>64</v>
      </c>
      <c r="B28" s="37" t="s">
        <v>65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4</v>
      </c>
      <c r="N28" s="23">
        <f t="shared" si="0"/>
        <v>4</v>
      </c>
      <c r="O28" s="24">
        <v>0</v>
      </c>
      <c r="P28" s="24">
        <v>0</v>
      </c>
      <c r="Q28" s="24">
        <v>0</v>
      </c>
      <c r="R28" s="24">
        <v>0</v>
      </c>
      <c r="S28" s="25">
        <v>0</v>
      </c>
      <c r="T28" s="23">
        <f t="shared" si="1"/>
        <v>0</v>
      </c>
      <c r="U28" s="26">
        <f t="shared" si="2"/>
        <v>4</v>
      </c>
    </row>
    <row r="29" spans="1:21" s="5" customFormat="1" ht="14.25" customHeight="1" x14ac:dyDescent="0.25">
      <c r="A29" s="38" t="s">
        <v>66</v>
      </c>
      <c r="B29" s="39" t="s">
        <v>67</v>
      </c>
      <c r="C29" s="19">
        <v>11418</v>
      </c>
      <c r="D29" s="19">
        <v>95154</v>
      </c>
      <c r="E29" s="19">
        <v>59048</v>
      </c>
      <c r="F29" s="19">
        <v>12893</v>
      </c>
      <c r="G29" s="19">
        <v>18862</v>
      </c>
      <c r="H29" s="19">
        <v>86902</v>
      </c>
      <c r="I29" s="19">
        <v>6065</v>
      </c>
      <c r="J29" s="19">
        <v>32951</v>
      </c>
      <c r="K29" s="19">
        <v>28974</v>
      </c>
      <c r="L29" s="19">
        <v>17330</v>
      </c>
      <c r="M29" s="19">
        <v>41648</v>
      </c>
      <c r="N29" s="40">
        <f t="shared" si="0"/>
        <v>411245</v>
      </c>
      <c r="O29" s="41">
        <v>0</v>
      </c>
      <c r="P29" s="41">
        <v>0</v>
      </c>
      <c r="Q29" s="41">
        <v>0</v>
      </c>
      <c r="R29" s="41">
        <v>0</v>
      </c>
      <c r="S29" s="42">
        <v>0</v>
      </c>
      <c r="T29" s="40">
        <f t="shared" si="1"/>
        <v>0</v>
      </c>
      <c r="U29" s="43">
        <f t="shared" si="2"/>
        <v>411245</v>
      </c>
    </row>
    <row r="30" spans="1:21" s="5" customFormat="1" ht="14.25" customHeight="1" x14ac:dyDescent="0.25">
      <c r="A30" s="44" t="s">
        <v>12</v>
      </c>
      <c r="B30" s="45" t="s">
        <v>68</v>
      </c>
      <c r="C30" s="46">
        <v>79774</v>
      </c>
      <c r="D30" s="46">
        <v>242082</v>
      </c>
      <c r="E30" s="46">
        <v>219552</v>
      </c>
      <c r="F30" s="46">
        <v>126705</v>
      </c>
      <c r="G30" s="46">
        <v>151157</v>
      </c>
      <c r="H30" s="46">
        <v>199996</v>
      </c>
      <c r="I30" s="46">
        <v>66854</v>
      </c>
      <c r="J30" s="46">
        <v>164795</v>
      </c>
      <c r="K30" s="46">
        <v>133205</v>
      </c>
      <c r="L30" s="46">
        <v>117003</v>
      </c>
      <c r="M30" s="46">
        <v>212592</v>
      </c>
      <c r="N30" s="47">
        <f t="shared" si="0"/>
        <v>1713715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7">
        <f t="shared" si="1"/>
        <v>0</v>
      </c>
      <c r="U30" s="48">
        <f t="shared" si="2"/>
        <v>1713715</v>
      </c>
    </row>
    <row r="31" spans="1:21" s="5" customFormat="1" ht="14.25" customHeight="1" x14ac:dyDescent="0.25">
      <c r="A31" s="49" t="s">
        <v>69</v>
      </c>
      <c r="B31" s="50" t="s">
        <v>70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1">
        <v>0</v>
      </c>
      <c r="N31" s="20">
        <f t="shared" si="0"/>
        <v>0</v>
      </c>
      <c r="O31" s="19">
        <v>4057</v>
      </c>
      <c r="P31" s="19">
        <v>866</v>
      </c>
      <c r="Q31" s="19">
        <v>2127</v>
      </c>
      <c r="R31" s="19">
        <v>10477</v>
      </c>
      <c r="S31" s="21">
        <v>42298</v>
      </c>
      <c r="T31" s="20">
        <f t="shared" si="1"/>
        <v>59825</v>
      </c>
      <c r="U31" s="22">
        <f t="shared" si="2"/>
        <v>59825</v>
      </c>
    </row>
    <row r="32" spans="1:21" s="5" customFormat="1" ht="14.25" customHeight="1" x14ac:dyDescent="0.25">
      <c r="A32" s="34" t="s">
        <v>71</v>
      </c>
      <c r="B32" s="51" t="s">
        <v>72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32">
        <v>0</v>
      </c>
      <c r="N32" s="30">
        <f t="shared" si="0"/>
        <v>0</v>
      </c>
      <c r="O32" s="31">
        <v>4051</v>
      </c>
      <c r="P32" s="31">
        <v>866</v>
      </c>
      <c r="Q32" s="31">
        <v>2127</v>
      </c>
      <c r="R32" s="31">
        <v>10477</v>
      </c>
      <c r="S32" s="32">
        <v>42298</v>
      </c>
      <c r="T32" s="30">
        <f t="shared" si="1"/>
        <v>59819</v>
      </c>
      <c r="U32" s="33">
        <f t="shared" si="2"/>
        <v>59819</v>
      </c>
    </row>
    <row r="33" spans="1:21" s="5" customFormat="1" ht="14.25" customHeight="1" x14ac:dyDescent="0.25">
      <c r="A33" s="34" t="s">
        <v>73</v>
      </c>
      <c r="B33" s="35" t="s">
        <v>74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2">
        <v>0</v>
      </c>
      <c r="N33" s="30">
        <f t="shared" si="0"/>
        <v>0</v>
      </c>
      <c r="O33" s="31">
        <v>1055</v>
      </c>
      <c r="P33" s="31">
        <v>831</v>
      </c>
      <c r="Q33" s="31">
        <v>399</v>
      </c>
      <c r="R33" s="31">
        <v>6824</v>
      </c>
      <c r="S33" s="32">
        <v>412</v>
      </c>
      <c r="T33" s="30">
        <f t="shared" si="1"/>
        <v>9521</v>
      </c>
      <c r="U33" s="33">
        <f t="shared" si="2"/>
        <v>9521</v>
      </c>
    </row>
    <row r="34" spans="1:21" s="5" customFormat="1" ht="14.25" customHeight="1" x14ac:dyDescent="0.25">
      <c r="A34" s="34" t="s">
        <v>75</v>
      </c>
      <c r="B34" s="35" t="s">
        <v>76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2">
        <v>0</v>
      </c>
      <c r="N34" s="30">
        <f t="shared" si="0"/>
        <v>0</v>
      </c>
      <c r="O34" s="31">
        <v>6</v>
      </c>
      <c r="P34" s="31">
        <v>0</v>
      </c>
      <c r="Q34" s="31">
        <v>0</v>
      </c>
      <c r="R34" s="31">
        <v>0</v>
      </c>
      <c r="S34" s="32">
        <v>0</v>
      </c>
      <c r="T34" s="30">
        <f t="shared" si="1"/>
        <v>6</v>
      </c>
      <c r="U34" s="33">
        <f t="shared" si="2"/>
        <v>6</v>
      </c>
    </row>
    <row r="35" spans="1:21" s="5" customFormat="1" ht="14.25" customHeight="1" x14ac:dyDescent="0.25">
      <c r="A35" s="36" t="s">
        <v>77</v>
      </c>
      <c r="B35" s="52" t="s">
        <v>78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5">
        <v>0</v>
      </c>
      <c r="N35" s="23">
        <f t="shared" si="0"/>
        <v>0</v>
      </c>
      <c r="O35" s="24">
        <v>0</v>
      </c>
      <c r="P35" s="24">
        <v>0</v>
      </c>
      <c r="Q35" s="24">
        <v>0</v>
      </c>
      <c r="R35" s="24">
        <v>0</v>
      </c>
      <c r="S35" s="25">
        <v>0</v>
      </c>
      <c r="T35" s="23">
        <f t="shared" si="1"/>
        <v>0</v>
      </c>
      <c r="U35" s="26">
        <f t="shared" si="2"/>
        <v>0</v>
      </c>
    </row>
    <row r="36" spans="1:21" s="5" customFormat="1" ht="14.25" customHeight="1" x14ac:dyDescent="0.25">
      <c r="A36" s="36" t="s">
        <v>79</v>
      </c>
      <c r="B36" s="52" t="s">
        <v>80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5">
        <v>0</v>
      </c>
      <c r="N36" s="23">
        <f t="shared" si="0"/>
        <v>0</v>
      </c>
      <c r="O36" s="24">
        <v>779</v>
      </c>
      <c r="P36" s="24">
        <v>442</v>
      </c>
      <c r="Q36" s="24">
        <v>1155</v>
      </c>
      <c r="R36" s="24">
        <v>946</v>
      </c>
      <c r="S36" s="25">
        <v>106</v>
      </c>
      <c r="T36" s="23">
        <f t="shared" si="1"/>
        <v>3428</v>
      </c>
      <c r="U36" s="26">
        <f t="shared" si="2"/>
        <v>3428</v>
      </c>
    </row>
    <row r="37" spans="1:21" s="5" customFormat="1" ht="14.25" customHeight="1" x14ac:dyDescent="0.25">
      <c r="A37" s="36" t="s">
        <v>81</v>
      </c>
      <c r="B37" s="52" t="s">
        <v>82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5">
        <v>0</v>
      </c>
      <c r="N37" s="23">
        <f t="shared" si="0"/>
        <v>0</v>
      </c>
      <c r="O37" s="24">
        <v>0</v>
      </c>
      <c r="P37" s="24">
        <v>0</v>
      </c>
      <c r="Q37" s="24">
        <v>0</v>
      </c>
      <c r="R37" s="24">
        <v>0</v>
      </c>
      <c r="S37" s="25">
        <v>0</v>
      </c>
      <c r="T37" s="23">
        <f t="shared" si="1"/>
        <v>0</v>
      </c>
      <c r="U37" s="26">
        <f t="shared" si="2"/>
        <v>0</v>
      </c>
    </row>
    <row r="38" spans="1:21" s="5" customFormat="1" ht="14.25" customHeight="1" x14ac:dyDescent="0.25">
      <c r="A38" s="36" t="s">
        <v>83</v>
      </c>
      <c r="B38" s="52" t="s">
        <v>84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5">
        <v>0</v>
      </c>
      <c r="N38" s="23">
        <f t="shared" si="0"/>
        <v>0</v>
      </c>
      <c r="O38" s="24">
        <v>0</v>
      </c>
      <c r="P38" s="24">
        <v>0</v>
      </c>
      <c r="Q38" s="24">
        <v>0</v>
      </c>
      <c r="R38" s="24">
        <v>0</v>
      </c>
      <c r="S38" s="25">
        <v>0</v>
      </c>
      <c r="T38" s="23">
        <f t="shared" si="1"/>
        <v>0</v>
      </c>
      <c r="U38" s="26">
        <f t="shared" si="2"/>
        <v>0</v>
      </c>
    </row>
    <row r="39" spans="1:21" s="5" customFormat="1" ht="14.25" customHeight="1" x14ac:dyDescent="0.25">
      <c r="A39" s="36" t="s">
        <v>85</v>
      </c>
      <c r="B39" s="37" t="s">
        <v>86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5">
        <v>0</v>
      </c>
      <c r="N39" s="23">
        <f t="shared" si="0"/>
        <v>0</v>
      </c>
      <c r="O39" s="24">
        <v>0</v>
      </c>
      <c r="P39" s="24">
        <v>0</v>
      </c>
      <c r="Q39" s="24">
        <v>0</v>
      </c>
      <c r="R39" s="24">
        <v>0</v>
      </c>
      <c r="S39" s="25">
        <v>0</v>
      </c>
      <c r="T39" s="23">
        <f t="shared" si="1"/>
        <v>0</v>
      </c>
      <c r="U39" s="26">
        <f t="shared" si="2"/>
        <v>0</v>
      </c>
    </row>
    <row r="40" spans="1:21" s="5" customFormat="1" ht="14.25" customHeight="1" x14ac:dyDescent="0.25">
      <c r="A40" s="36" t="s">
        <v>87</v>
      </c>
      <c r="B40" s="52" t="s">
        <v>88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42">
        <v>0</v>
      </c>
      <c r="N40" s="23">
        <f t="shared" si="0"/>
        <v>0</v>
      </c>
      <c r="O40" s="41">
        <v>0</v>
      </c>
      <c r="P40" s="41">
        <v>0</v>
      </c>
      <c r="Q40" s="41">
        <v>0</v>
      </c>
      <c r="R40" s="41">
        <v>0</v>
      </c>
      <c r="S40" s="42">
        <v>0</v>
      </c>
      <c r="T40" s="40">
        <f t="shared" si="1"/>
        <v>0</v>
      </c>
      <c r="U40" s="43">
        <f t="shared" si="2"/>
        <v>0</v>
      </c>
    </row>
    <row r="41" spans="1:21" s="5" customFormat="1" ht="14.25" customHeight="1" x14ac:dyDescent="0.25">
      <c r="A41" s="53" t="s">
        <v>18</v>
      </c>
      <c r="B41" s="54" t="s">
        <v>89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7">
        <f t="shared" si="0"/>
        <v>0</v>
      </c>
      <c r="O41" s="46">
        <v>4836</v>
      </c>
      <c r="P41" s="46">
        <v>1308</v>
      </c>
      <c r="Q41" s="46">
        <v>3282</v>
      </c>
      <c r="R41" s="46">
        <v>11423</v>
      </c>
      <c r="S41" s="46">
        <v>42404</v>
      </c>
      <c r="T41" s="47">
        <f t="shared" si="1"/>
        <v>63253</v>
      </c>
      <c r="U41" s="48">
        <f t="shared" si="2"/>
        <v>63253</v>
      </c>
    </row>
    <row r="42" spans="1:21" s="5" customFormat="1" ht="14.25" customHeight="1" thickBot="1" x14ac:dyDescent="0.3">
      <c r="A42" s="55" t="s">
        <v>19</v>
      </c>
      <c r="B42" s="56" t="s">
        <v>90</v>
      </c>
      <c r="C42" s="57">
        <f t="shared" ref="C42:U42" si="3">C30+C41</f>
        <v>79774</v>
      </c>
      <c r="D42" s="57">
        <f t="shared" si="3"/>
        <v>242082</v>
      </c>
      <c r="E42" s="57">
        <f t="shared" si="3"/>
        <v>219552</v>
      </c>
      <c r="F42" s="57">
        <f t="shared" si="3"/>
        <v>126705</v>
      </c>
      <c r="G42" s="57">
        <f t="shared" si="3"/>
        <v>151157</v>
      </c>
      <c r="H42" s="57">
        <f t="shared" si="3"/>
        <v>199996</v>
      </c>
      <c r="I42" s="57">
        <f t="shared" si="3"/>
        <v>66854</v>
      </c>
      <c r="J42" s="57">
        <f t="shared" si="3"/>
        <v>164795</v>
      </c>
      <c r="K42" s="57">
        <f t="shared" si="3"/>
        <v>133205</v>
      </c>
      <c r="L42" s="57">
        <f t="shared" si="3"/>
        <v>117003</v>
      </c>
      <c r="M42" s="57">
        <f t="shared" si="3"/>
        <v>212592</v>
      </c>
      <c r="N42" s="57">
        <f t="shared" si="3"/>
        <v>1713715</v>
      </c>
      <c r="O42" s="57">
        <f t="shared" si="3"/>
        <v>4836</v>
      </c>
      <c r="P42" s="57">
        <f t="shared" si="3"/>
        <v>1308</v>
      </c>
      <c r="Q42" s="57">
        <f t="shared" si="3"/>
        <v>3282</v>
      </c>
      <c r="R42" s="57">
        <f t="shared" si="3"/>
        <v>11423</v>
      </c>
      <c r="S42" s="57">
        <f t="shared" si="3"/>
        <v>42404</v>
      </c>
      <c r="T42" s="57">
        <f t="shared" si="3"/>
        <v>63253</v>
      </c>
      <c r="U42" s="58">
        <f t="shared" si="3"/>
        <v>1776968</v>
      </c>
    </row>
    <row r="43" spans="1:21" s="5" customFormat="1" ht="15.95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21" s="5" customFormat="1" ht="17.45" customHeight="1" thickBot="1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21" s="5" customFormat="1" ht="36.6" customHeight="1" x14ac:dyDescent="0.25">
      <c r="A45" s="173"/>
      <c r="B45" s="174"/>
      <c r="C45" s="59" t="str">
        <f t="shared" ref="C45:M45" si="4">C4</f>
        <v>Macedoinia</v>
      </c>
      <c r="D45" s="59" t="str">
        <f t="shared" si="4"/>
        <v>Triglav</v>
      </c>
      <c r="E45" s="59" t="str">
        <f t="shared" si="4"/>
        <v>Sava</v>
      </c>
      <c r="F45" s="59" t="str">
        <f t="shared" si="4"/>
        <v>Evroins</v>
      </c>
      <c r="G45" s="59" t="str">
        <f t="shared" si="4"/>
        <v>Winner</v>
      </c>
      <c r="H45" s="59" t="str">
        <f t="shared" si="4"/>
        <v>Eurolink</v>
      </c>
      <c r="I45" s="59" t="str">
        <f t="shared" si="4"/>
        <v>Grawe</v>
      </c>
      <c r="J45" s="59" t="str">
        <f t="shared" si="4"/>
        <v>Uniqa</v>
      </c>
      <c r="K45" s="59" t="str">
        <f t="shared" si="4"/>
        <v>Insurance policy</v>
      </c>
      <c r="L45" s="59" t="str">
        <f t="shared" si="4"/>
        <v>Halk</v>
      </c>
      <c r="M45" s="59" t="str">
        <f t="shared" si="4"/>
        <v>Croatia nonlife</v>
      </c>
      <c r="N45" s="60"/>
      <c r="O45" s="59" t="str">
        <f>O4</f>
        <v>Croatia life</v>
      </c>
      <c r="P45" s="59" t="str">
        <f>P4</f>
        <v>Grawe life</v>
      </c>
      <c r="Q45" s="59" t="str">
        <f>Q4</f>
        <v>Winner life</v>
      </c>
      <c r="R45" s="59" t="str">
        <f>R4</f>
        <v>Uniqa life</v>
      </c>
      <c r="S45" s="59" t="str">
        <f>S4</f>
        <v>Triglav life</v>
      </c>
      <c r="T45" s="61"/>
    </row>
    <row r="46" spans="1:21" s="5" customFormat="1" ht="14.25" customHeight="1" thickBot="1" x14ac:dyDescent="0.3">
      <c r="A46" s="171" t="s">
        <v>91</v>
      </c>
      <c r="B46" s="172"/>
      <c r="C46" s="62">
        <f t="shared" ref="C46:M46" si="5">IF(($U$30+$U$41)=0,0,(C30+C41)/($U$30+$U$41))</f>
        <v>4.4893323909040571E-2</v>
      </c>
      <c r="D46" s="62">
        <f t="shared" si="5"/>
        <v>0.13623317921313158</v>
      </c>
      <c r="E46" s="62">
        <f t="shared" si="5"/>
        <v>0.12355427897407269</v>
      </c>
      <c r="F46" s="62">
        <f t="shared" si="5"/>
        <v>7.1304041490899098E-2</v>
      </c>
      <c r="G46" s="62">
        <f t="shared" si="5"/>
        <v>8.5064559406809806E-2</v>
      </c>
      <c r="H46" s="62">
        <f t="shared" si="5"/>
        <v>0.11254901607682299</v>
      </c>
      <c r="I46" s="62">
        <f t="shared" si="5"/>
        <v>3.7622512054240706E-2</v>
      </c>
      <c r="J46" s="62">
        <f t="shared" si="5"/>
        <v>9.2739430310506438E-2</v>
      </c>
      <c r="K46" s="62">
        <f t="shared" si="5"/>
        <v>7.4961957671719467E-2</v>
      </c>
      <c r="L46" s="62">
        <f t="shared" si="5"/>
        <v>6.5844179523773083E-2</v>
      </c>
      <c r="M46" s="62">
        <f t="shared" si="5"/>
        <v>0.11963749487891735</v>
      </c>
      <c r="N46" s="63"/>
      <c r="O46" s="62">
        <f>IF(($U$30+$U$41)=0,0,(O30+O41)/($U$30+$U$41))</f>
        <v>2.7214896385303507E-3</v>
      </c>
      <c r="P46" s="62">
        <f>IF(($U$30+$U$41)=0,0,(P30+P41)/($U$30+$U$41))</f>
        <v>7.360852868481593E-4</v>
      </c>
      <c r="Q46" s="62">
        <f>IF(($U$30+$U$41)=0,0,(Q30+Q41)/($U$30+$U$41))</f>
        <v>1.8469662931465283E-3</v>
      </c>
      <c r="R46" s="62">
        <f>IF(($U$30+$U$41)=0,0,(R30+R41)/($U$30+$U$41))</f>
        <v>6.4283656205401558E-3</v>
      </c>
      <c r="S46" s="62">
        <f>IF(($U$30+$U$41)=0,0,(S30+S41)/($U$30+$U$41))</f>
        <v>2.3863119651001029E-2</v>
      </c>
      <c r="T46" s="61"/>
    </row>
    <row r="47" spans="1:21" s="5" customFormat="1" ht="14.2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21" s="5" customFormat="1" ht="14.25" customHeigh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s="5" customFormat="1" ht="14.25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s="5" customFormat="1" ht="14.25" customHeigh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s="5" customFormat="1" ht="14.25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s="5" customFormat="1" ht="14.2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s="5" customFormat="1" ht="14.25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s="5" customFormat="1" ht="14.25" customHeigh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</sheetData>
  <mergeCells count="2">
    <mergeCell ref="A46:B46"/>
    <mergeCell ref="A45:B45"/>
  </mergeCells>
  <pageMargins left="0" right="0" top="0.75" bottom="0.75" header="0.3" footer="0.3"/>
  <pageSetup paperSize="9" scale="98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showGridLines="0" zoomScale="130" zoomScaleNormal="130" workbookViewId="0">
      <selection activeCell="A2" sqref="A2"/>
    </sheetView>
  </sheetViews>
  <sheetFormatPr defaultColWidth="9.140625" defaultRowHeight="15" x14ac:dyDescent="0.25"/>
  <cols>
    <col min="1" max="1" width="49.42578125" style="2" customWidth="1"/>
    <col min="2" max="2" width="7.42578125" style="3" customWidth="1"/>
    <col min="3" max="3" width="14.28515625" style="4" customWidth="1"/>
    <col min="4" max="12" width="14.28515625" style="5" customWidth="1"/>
    <col min="13" max="15" width="14.28515625" style="2" customWidth="1"/>
    <col min="16" max="18" width="14.28515625" style="5" customWidth="1"/>
    <col min="19" max="21" width="14.28515625" style="2" customWidth="1"/>
    <col min="22" max="22" width="9.140625" style="2" customWidth="1"/>
    <col min="23" max="16384" width="9.140625" style="2"/>
  </cols>
  <sheetData>
    <row r="1" spans="1:22" s="5" customFormat="1" ht="14.25" customHeight="1" x14ac:dyDescent="0.25">
      <c r="A1" s="6"/>
    </row>
    <row r="2" spans="1:22" s="4" customFormat="1" ht="14.25" customHeight="1" x14ac:dyDescent="0.25">
      <c r="A2" s="7" t="s">
        <v>142</v>
      </c>
      <c r="B2" s="3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4.25" customHeight="1" thickBot="1" x14ac:dyDescent="0.3">
      <c r="A3" s="2"/>
      <c r="B3" s="3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4" customFormat="1" ht="39.6" customHeight="1" x14ac:dyDescent="0.25">
      <c r="A4" s="8" t="s">
        <v>0</v>
      </c>
      <c r="B4" s="9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10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10" t="s">
        <v>18</v>
      </c>
      <c r="U4" s="11" t="s">
        <v>19</v>
      </c>
    </row>
    <row r="5" spans="1:22" s="5" customFormat="1" ht="14.25" customHeight="1" x14ac:dyDescent="0.25">
      <c r="A5" s="12"/>
      <c r="B5" s="13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5">
        <v>100</v>
      </c>
      <c r="O5" s="14">
        <v>101</v>
      </c>
      <c r="P5" s="14">
        <v>102</v>
      </c>
      <c r="Q5" s="14">
        <v>103</v>
      </c>
      <c r="R5" s="14">
        <v>104</v>
      </c>
      <c r="S5" s="14">
        <v>105</v>
      </c>
      <c r="T5" s="15">
        <v>200</v>
      </c>
      <c r="U5" s="16">
        <v>300</v>
      </c>
    </row>
    <row r="6" spans="1:22" s="5" customFormat="1" ht="14.25" customHeight="1" x14ac:dyDescent="0.25">
      <c r="A6" s="17" t="s">
        <v>20</v>
      </c>
      <c r="B6" s="18" t="s">
        <v>21</v>
      </c>
      <c r="C6" s="19">
        <v>32234</v>
      </c>
      <c r="D6" s="19">
        <v>86678</v>
      </c>
      <c r="E6" s="19">
        <v>18563</v>
      </c>
      <c r="F6" s="19">
        <v>7210</v>
      </c>
      <c r="G6" s="19">
        <v>20866</v>
      </c>
      <c r="H6" s="19">
        <v>47914</v>
      </c>
      <c r="I6" s="19">
        <v>2605</v>
      </c>
      <c r="J6" s="19">
        <v>28211</v>
      </c>
      <c r="K6" s="19">
        <v>12509</v>
      </c>
      <c r="L6" s="19">
        <v>48760</v>
      </c>
      <c r="M6" s="19">
        <v>41699</v>
      </c>
      <c r="N6" s="20">
        <f t="shared" ref="N6:N41" si="0">SUM(C6:M6)</f>
        <v>347249</v>
      </c>
      <c r="O6" s="19">
        <v>0</v>
      </c>
      <c r="P6" s="19">
        <v>0</v>
      </c>
      <c r="Q6" s="19">
        <v>0</v>
      </c>
      <c r="R6" s="19">
        <v>0</v>
      </c>
      <c r="S6" s="21">
        <v>0</v>
      </c>
      <c r="T6" s="20">
        <f t="shared" ref="T6:T41" si="1">SUM(O6:S6)</f>
        <v>0</v>
      </c>
      <c r="U6" s="22">
        <f t="shared" ref="U6:U41" si="2">N6+T6</f>
        <v>347249</v>
      </c>
    </row>
    <row r="7" spans="1:22" s="5" customFormat="1" ht="14.25" customHeight="1" x14ac:dyDescent="0.25">
      <c r="A7" s="17" t="s">
        <v>22</v>
      </c>
      <c r="B7" s="18" t="s">
        <v>23</v>
      </c>
      <c r="C7" s="19">
        <v>18553</v>
      </c>
      <c r="D7" s="19">
        <v>75215</v>
      </c>
      <c r="E7" s="19">
        <v>33196</v>
      </c>
      <c r="F7" s="19">
        <v>14199</v>
      </c>
      <c r="G7" s="19">
        <v>1216</v>
      </c>
      <c r="H7" s="19">
        <v>81161</v>
      </c>
      <c r="I7" s="19">
        <v>0</v>
      </c>
      <c r="J7" s="19">
        <v>14878</v>
      </c>
      <c r="K7" s="19">
        <v>0</v>
      </c>
      <c r="L7" s="19">
        <v>88638</v>
      </c>
      <c r="M7" s="19">
        <v>98856</v>
      </c>
      <c r="N7" s="23">
        <f t="shared" si="0"/>
        <v>425912</v>
      </c>
      <c r="O7" s="24">
        <v>0</v>
      </c>
      <c r="P7" s="24">
        <v>0</v>
      </c>
      <c r="Q7" s="24">
        <v>0</v>
      </c>
      <c r="R7" s="24">
        <v>0</v>
      </c>
      <c r="S7" s="25">
        <v>0</v>
      </c>
      <c r="T7" s="23">
        <f t="shared" si="1"/>
        <v>0</v>
      </c>
      <c r="U7" s="26">
        <f t="shared" si="2"/>
        <v>425912</v>
      </c>
    </row>
    <row r="8" spans="1:22" s="5" customFormat="1" ht="14.25" customHeight="1" x14ac:dyDescent="0.25">
      <c r="A8" s="17" t="s">
        <v>24</v>
      </c>
      <c r="B8" s="18" t="s">
        <v>25</v>
      </c>
      <c r="C8" s="19">
        <v>29590</v>
      </c>
      <c r="D8" s="19">
        <v>112930</v>
      </c>
      <c r="E8" s="19">
        <v>85815</v>
      </c>
      <c r="F8" s="19">
        <v>27917</v>
      </c>
      <c r="G8" s="19">
        <v>46380</v>
      </c>
      <c r="H8" s="19">
        <v>38897</v>
      </c>
      <c r="I8" s="19">
        <v>4810</v>
      </c>
      <c r="J8" s="19">
        <v>51167</v>
      </c>
      <c r="K8" s="19">
        <v>50445</v>
      </c>
      <c r="L8" s="19">
        <v>55879</v>
      </c>
      <c r="M8" s="19">
        <v>41420</v>
      </c>
      <c r="N8" s="23">
        <f t="shared" si="0"/>
        <v>545250</v>
      </c>
      <c r="O8" s="24">
        <v>0</v>
      </c>
      <c r="P8" s="24">
        <v>0</v>
      </c>
      <c r="Q8" s="24">
        <v>0</v>
      </c>
      <c r="R8" s="24">
        <v>0</v>
      </c>
      <c r="S8" s="25">
        <v>0</v>
      </c>
      <c r="T8" s="23">
        <f t="shared" si="1"/>
        <v>0</v>
      </c>
      <c r="U8" s="26">
        <f t="shared" si="2"/>
        <v>545250</v>
      </c>
    </row>
    <row r="9" spans="1:22" s="5" customFormat="1" ht="14.25" customHeight="1" x14ac:dyDescent="0.25">
      <c r="A9" s="17" t="s">
        <v>26</v>
      </c>
      <c r="B9" s="18" t="s">
        <v>27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3">
        <f t="shared" si="0"/>
        <v>0</v>
      </c>
      <c r="O9" s="24">
        <v>0</v>
      </c>
      <c r="P9" s="24">
        <v>0</v>
      </c>
      <c r="Q9" s="24">
        <v>0</v>
      </c>
      <c r="R9" s="24">
        <v>0</v>
      </c>
      <c r="S9" s="25">
        <v>0</v>
      </c>
      <c r="T9" s="23">
        <f t="shared" si="1"/>
        <v>0</v>
      </c>
      <c r="U9" s="26">
        <f t="shared" si="2"/>
        <v>0</v>
      </c>
    </row>
    <row r="10" spans="1:22" s="5" customFormat="1" ht="14.25" customHeight="1" x14ac:dyDescent="0.25">
      <c r="A10" s="17" t="s">
        <v>28</v>
      </c>
      <c r="B10" s="18" t="s">
        <v>29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3">
        <f t="shared" si="0"/>
        <v>0</v>
      </c>
      <c r="O10" s="24">
        <v>0</v>
      </c>
      <c r="P10" s="24">
        <v>0</v>
      </c>
      <c r="Q10" s="24">
        <v>0</v>
      </c>
      <c r="R10" s="24">
        <v>0</v>
      </c>
      <c r="S10" s="25">
        <v>0</v>
      </c>
      <c r="T10" s="23">
        <f t="shared" si="1"/>
        <v>0</v>
      </c>
      <c r="U10" s="26">
        <f t="shared" si="2"/>
        <v>0</v>
      </c>
    </row>
    <row r="11" spans="1:22" s="5" customFormat="1" ht="14.25" customHeight="1" x14ac:dyDescent="0.25">
      <c r="A11" s="17" t="s">
        <v>30</v>
      </c>
      <c r="B11" s="18" t="s">
        <v>31</v>
      </c>
      <c r="C11" s="19">
        <v>0</v>
      </c>
      <c r="D11" s="19">
        <v>274</v>
      </c>
      <c r="E11" s="19">
        <v>0</v>
      </c>
      <c r="F11" s="19">
        <v>0</v>
      </c>
      <c r="G11" s="19">
        <v>2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3">
        <f t="shared" si="0"/>
        <v>276</v>
      </c>
      <c r="O11" s="24">
        <v>0</v>
      </c>
      <c r="P11" s="24">
        <v>0</v>
      </c>
      <c r="Q11" s="24">
        <v>0</v>
      </c>
      <c r="R11" s="24">
        <v>0</v>
      </c>
      <c r="S11" s="25">
        <v>0</v>
      </c>
      <c r="T11" s="23">
        <f t="shared" si="1"/>
        <v>0</v>
      </c>
      <c r="U11" s="26">
        <f t="shared" si="2"/>
        <v>276</v>
      </c>
    </row>
    <row r="12" spans="1:22" s="5" customFormat="1" ht="14.25" customHeight="1" x14ac:dyDescent="0.25">
      <c r="A12" s="17" t="s">
        <v>32</v>
      </c>
      <c r="B12" s="18" t="s">
        <v>33</v>
      </c>
      <c r="C12" s="19">
        <v>5577</v>
      </c>
      <c r="D12" s="19">
        <v>11</v>
      </c>
      <c r="E12" s="19">
        <v>1701</v>
      </c>
      <c r="F12" s="19">
        <v>110</v>
      </c>
      <c r="G12" s="19">
        <v>195</v>
      </c>
      <c r="H12" s="19">
        <v>643</v>
      </c>
      <c r="I12" s="19">
        <v>0</v>
      </c>
      <c r="J12" s="19">
        <v>92</v>
      </c>
      <c r="K12" s="19">
        <v>0</v>
      </c>
      <c r="L12" s="19">
        <v>3</v>
      </c>
      <c r="M12" s="19">
        <v>990</v>
      </c>
      <c r="N12" s="23">
        <f t="shared" si="0"/>
        <v>9322</v>
      </c>
      <c r="O12" s="24">
        <v>0</v>
      </c>
      <c r="P12" s="24">
        <v>0</v>
      </c>
      <c r="Q12" s="24">
        <v>0</v>
      </c>
      <c r="R12" s="24">
        <v>0</v>
      </c>
      <c r="S12" s="25">
        <v>0</v>
      </c>
      <c r="T12" s="23">
        <f t="shared" si="1"/>
        <v>0</v>
      </c>
      <c r="U12" s="26">
        <f t="shared" si="2"/>
        <v>9322</v>
      </c>
    </row>
    <row r="13" spans="1:22" s="5" customFormat="1" ht="14.25" customHeight="1" x14ac:dyDescent="0.25">
      <c r="A13" s="17" t="s">
        <v>34</v>
      </c>
      <c r="B13" s="18" t="s">
        <v>35</v>
      </c>
      <c r="C13" s="19">
        <v>152712</v>
      </c>
      <c r="D13" s="19">
        <v>7887</v>
      </c>
      <c r="E13" s="19">
        <v>14064</v>
      </c>
      <c r="F13" s="19">
        <v>1933</v>
      </c>
      <c r="G13" s="19">
        <v>1910</v>
      </c>
      <c r="H13" s="19">
        <v>20977</v>
      </c>
      <c r="I13" s="19">
        <v>500</v>
      </c>
      <c r="J13" s="19">
        <v>1151</v>
      </c>
      <c r="K13" s="19">
        <v>4648</v>
      </c>
      <c r="L13" s="19">
        <v>22576</v>
      </c>
      <c r="M13" s="19">
        <v>81414</v>
      </c>
      <c r="N13" s="23">
        <f t="shared" si="0"/>
        <v>309772</v>
      </c>
      <c r="O13" s="24">
        <v>0</v>
      </c>
      <c r="P13" s="24">
        <v>0</v>
      </c>
      <c r="Q13" s="24">
        <v>0</v>
      </c>
      <c r="R13" s="24">
        <v>0</v>
      </c>
      <c r="S13" s="25">
        <v>0</v>
      </c>
      <c r="T13" s="23">
        <f t="shared" si="1"/>
        <v>0</v>
      </c>
      <c r="U13" s="26">
        <f t="shared" si="2"/>
        <v>309772</v>
      </c>
    </row>
    <row r="14" spans="1:22" s="5" customFormat="1" ht="14.25" customHeight="1" x14ac:dyDescent="0.25">
      <c r="A14" s="17" t="s">
        <v>36</v>
      </c>
      <c r="B14" s="18" t="s">
        <v>37</v>
      </c>
      <c r="C14" s="19">
        <v>56294</v>
      </c>
      <c r="D14" s="19">
        <v>91275</v>
      </c>
      <c r="E14" s="19">
        <v>53572</v>
      </c>
      <c r="F14" s="19">
        <v>170339</v>
      </c>
      <c r="G14" s="19">
        <v>14949</v>
      </c>
      <c r="H14" s="19">
        <v>9903</v>
      </c>
      <c r="I14" s="19">
        <v>34</v>
      </c>
      <c r="J14" s="19">
        <v>12518</v>
      </c>
      <c r="K14" s="19">
        <v>2510</v>
      </c>
      <c r="L14" s="19">
        <v>39623</v>
      </c>
      <c r="M14" s="19">
        <v>5578</v>
      </c>
      <c r="N14" s="23">
        <f t="shared" si="0"/>
        <v>456595</v>
      </c>
      <c r="O14" s="24">
        <v>0</v>
      </c>
      <c r="P14" s="24">
        <v>0</v>
      </c>
      <c r="Q14" s="24">
        <v>0</v>
      </c>
      <c r="R14" s="24">
        <v>0</v>
      </c>
      <c r="S14" s="25">
        <v>0</v>
      </c>
      <c r="T14" s="23">
        <f t="shared" si="1"/>
        <v>0</v>
      </c>
      <c r="U14" s="26">
        <f t="shared" si="2"/>
        <v>456595</v>
      </c>
    </row>
    <row r="15" spans="1:22" s="5" customFormat="1" ht="14.25" customHeight="1" x14ac:dyDescent="0.25">
      <c r="A15" s="17" t="s">
        <v>38</v>
      </c>
      <c r="B15" s="18" t="s">
        <v>39</v>
      </c>
      <c r="C15" s="19">
        <v>209006</v>
      </c>
      <c r="D15" s="19">
        <v>99162</v>
      </c>
      <c r="E15" s="19">
        <v>67636</v>
      </c>
      <c r="F15" s="19">
        <v>172272</v>
      </c>
      <c r="G15" s="19">
        <v>16859</v>
      </c>
      <c r="H15" s="19">
        <v>30880</v>
      </c>
      <c r="I15" s="19">
        <v>534</v>
      </c>
      <c r="J15" s="19">
        <v>13669</v>
      </c>
      <c r="K15" s="19">
        <v>7158</v>
      </c>
      <c r="L15" s="19">
        <v>62199</v>
      </c>
      <c r="M15" s="19">
        <v>86992</v>
      </c>
      <c r="N15" s="23">
        <f t="shared" si="0"/>
        <v>766367</v>
      </c>
      <c r="O15" s="24">
        <v>0</v>
      </c>
      <c r="P15" s="24">
        <v>0</v>
      </c>
      <c r="Q15" s="24">
        <v>0</v>
      </c>
      <c r="R15" s="24">
        <v>0</v>
      </c>
      <c r="S15" s="25">
        <v>0</v>
      </c>
      <c r="T15" s="23">
        <f t="shared" si="1"/>
        <v>0</v>
      </c>
      <c r="U15" s="26">
        <f t="shared" si="2"/>
        <v>766367</v>
      </c>
    </row>
    <row r="16" spans="1:22" s="5" customFormat="1" ht="14.25" customHeight="1" x14ac:dyDescent="0.25">
      <c r="A16" s="27" t="s">
        <v>40</v>
      </c>
      <c r="B16" s="28" t="s">
        <v>41</v>
      </c>
      <c r="C16" s="29">
        <v>4659</v>
      </c>
      <c r="D16" s="29">
        <v>48002</v>
      </c>
      <c r="E16" s="29">
        <v>42914</v>
      </c>
      <c r="F16" s="29">
        <v>135156</v>
      </c>
      <c r="G16" s="29">
        <v>1252</v>
      </c>
      <c r="H16" s="29">
        <v>14552</v>
      </c>
      <c r="I16" s="29">
        <v>534</v>
      </c>
      <c r="J16" s="29">
        <v>1903</v>
      </c>
      <c r="K16" s="29">
        <v>1375</v>
      </c>
      <c r="L16" s="29">
        <v>6194</v>
      </c>
      <c r="M16" s="29">
        <v>5678</v>
      </c>
      <c r="N16" s="30">
        <f t="shared" si="0"/>
        <v>262219</v>
      </c>
      <c r="O16" s="31">
        <v>0</v>
      </c>
      <c r="P16" s="31">
        <v>0</v>
      </c>
      <c r="Q16" s="31">
        <v>0</v>
      </c>
      <c r="R16" s="31">
        <v>0</v>
      </c>
      <c r="S16" s="32">
        <v>0</v>
      </c>
      <c r="T16" s="30">
        <f t="shared" si="1"/>
        <v>0</v>
      </c>
      <c r="U16" s="33">
        <f t="shared" si="2"/>
        <v>262219</v>
      </c>
    </row>
    <row r="17" spans="1:21" s="5" customFormat="1" ht="14.25" customHeight="1" x14ac:dyDescent="0.25">
      <c r="A17" s="34" t="s">
        <v>42</v>
      </c>
      <c r="B17" s="35" t="s">
        <v>43</v>
      </c>
      <c r="C17" s="29">
        <v>204347</v>
      </c>
      <c r="D17" s="29">
        <v>51160</v>
      </c>
      <c r="E17" s="29">
        <v>24722</v>
      </c>
      <c r="F17" s="29">
        <v>37116</v>
      </c>
      <c r="G17" s="29">
        <v>15607</v>
      </c>
      <c r="H17" s="29">
        <v>16328</v>
      </c>
      <c r="I17" s="29">
        <v>0</v>
      </c>
      <c r="J17" s="29">
        <v>11766</v>
      </c>
      <c r="K17" s="29">
        <v>5783</v>
      </c>
      <c r="L17" s="29">
        <v>56004</v>
      </c>
      <c r="M17" s="29">
        <v>81314</v>
      </c>
      <c r="N17" s="30">
        <f t="shared" si="0"/>
        <v>504147</v>
      </c>
      <c r="O17" s="31">
        <v>0</v>
      </c>
      <c r="P17" s="31">
        <v>0</v>
      </c>
      <c r="Q17" s="31">
        <v>0</v>
      </c>
      <c r="R17" s="31">
        <v>0</v>
      </c>
      <c r="S17" s="32">
        <v>0</v>
      </c>
      <c r="T17" s="30">
        <f t="shared" si="1"/>
        <v>0</v>
      </c>
      <c r="U17" s="33">
        <f t="shared" si="2"/>
        <v>504147</v>
      </c>
    </row>
    <row r="18" spans="1:21" s="5" customFormat="1" ht="14.25" customHeight="1" x14ac:dyDescent="0.25">
      <c r="A18" s="36" t="s">
        <v>44</v>
      </c>
      <c r="B18" s="37" t="s">
        <v>45</v>
      </c>
      <c r="C18" s="19">
        <v>100412</v>
      </c>
      <c r="D18" s="19">
        <v>237952</v>
      </c>
      <c r="E18" s="19">
        <v>223040</v>
      </c>
      <c r="F18" s="19">
        <v>180525</v>
      </c>
      <c r="G18" s="19">
        <v>275337</v>
      </c>
      <c r="H18" s="19">
        <v>161895</v>
      </c>
      <c r="I18" s="19">
        <v>109044</v>
      </c>
      <c r="J18" s="19">
        <v>296389</v>
      </c>
      <c r="K18" s="19">
        <v>192967</v>
      </c>
      <c r="L18" s="19">
        <v>218411</v>
      </c>
      <c r="M18" s="19">
        <v>212751</v>
      </c>
      <c r="N18" s="23">
        <f t="shared" si="0"/>
        <v>2208723</v>
      </c>
      <c r="O18" s="24">
        <v>0</v>
      </c>
      <c r="P18" s="24">
        <v>0</v>
      </c>
      <c r="Q18" s="24">
        <v>0</v>
      </c>
      <c r="R18" s="24">
        <v>0</v>
      </c>
      <c r="S18" s="25">
        <v>0</v>
      </c>
      <c r="T18" s="23">
        <f t="shared" si="1"/>
        <v>0</v>
      </c>
      <c r="U18" s="26">
        <f t="shared" si="2"/>
        <v>2208723</v>
      </c>
    </row>
    <row r="19" spans="1:21" s="5" customFormat="1" ht="14.25" customHeight="1" x14ac:dyDescent="0.25">
      <c r="A19" s="34" t="s">
        <v>46</v>
      </c>
      <c r="B19" s="35" t="s">
        <v>47</v>
      </c>
      <c r="C19" s="29">
        <v>84275</v>
      </c>
      <c r="D19" s="29">
        <v>165329</v>
      </c>
      <c r="E19" s="29">
        <v>148447</v>
      </c>
      <c r="F19" s="29">
        <v>150051</v>
      </c>
      <c r="G19" s="29">
        <v>252333</v>
      </c>
      <c r="H19" s="29">
        <v>134668</v>
      </c>
      <c r="I19" s="29">
        <v>97069</v>
      </c>
      <c r="J19" s="29">
        <v>265141</v>
      </c>
      <c r="K19" s="29">
        <v>149043</v>
      </c>
      <c r="L19" s="29">
        <v>174104</v>
      </c>
      <c r="M19" s="29">
        <v>134457</v>
      </c>
      <c r="N19" s="30">
        <f t="shared" si="0"/>
        <v>1754917</v>
      </c>
      <c r="O19" s="31">
        <v>0</v>
      </c>
      <c r="P19" s="31">
        <v>0</v>
      </c>
      <c r="Q19" s="31">
        <v>0</v>
      </c>
      <c r="R19" s="31">
        <v>0</v>
      </c>
      <c r="S19" s="32">
        <v>0</v>
      </c>
      <c r="T19" s="30">
        <f t="shared" si="1"/>
        <v>0</v>
      </c>
      <c r="U19" s="33">
        <f t="shared" si="2"/>
        <v>1754917</v>
      </c>
    </row>
    <row r="20" spans="1:21" s="5" customFormat="1" ht="14.25" customHeight="1" x14ac:dyDescent="0.25">
      <c r="A20" s="34" t="s">
        <v>48</v>
      </c>
      <c r="B20" s="35" t="s">
        <v>49</v>
      </c>
      <c r="C20" s="29">
        <v>13522</v>
      </c>
      <c r="D20" s="29">
        <v>68600</v>
      </c>
      <c r="E20" s="29">
        <v>65114</v>
      </c>
      <c r="F20" s="29">
        <v>26922</v>
      </c>
      <c r="G20" s="29">
        <v>18298</v>
      </c>
      <c r="H20" s="29">
        <v>25364</v>
      </c>
      <c r="I20" s="29">
        <v>11968</v>
      </c>
      <c r="J20" s="29">
        <v>29531</v>
      </c>
      <c r="K20" s="29">
        <v>43039</v>
      </c>
      <c r="L20" s="29">
        <v>41238</v>
      </c>
      <c r="M20" s="29">
        <v>74393</v>
      </c>
      <c r="N20" s="30">
        <f t="shared" si="0"/>
        <v>417989</v>
      </c>
      <c r="O20" s="31">
        <v>0</v>
      </c>
      <c r="P20" s="31">
        <v>0</v>
      </c>
      <c r="Q20" s="31">
        <v>0</v>
      </c>
      <c r="R20" s="31">
        <v>0</v>
      </c>
      <c r="S20" s="32">
        <v>0</v>
      </c>
      <c r="T20" s="30">
        <f t="shared" si="1"/>
        <v>0</v>
      </c>
      <c r="U20" s="33">
        <f t="shared" si="2"/>
        <v>417989</v>
      </c>
    </row>
    <row r="21" spans="1:21" s="5" customFormat="1" ht="14.25" customHeight="1" x14ac:dyDescent="0.25">
      <c r="A21" s="34" t="s">
        <v>50</v>
      </c>
      <c r="B21" s="35" t="s">
        <v>51</v>
      </c>
      <c r="C21" s="29">
        <v>172</v>
      </c>
      <c r="D21" s="29">
        <v>125</v>
      </c>
      <c r="E21" s="29">
        <v>4088</v>
      </c>
      <c r="F21" s="29">
        <v>2716</v>
      </c>
      <c r="G21" s="29">
        <v>498</v>
      </c>
      <c r="H21" s="29">
        <v>144</v>
      </c>
      <c r="I21" s="29">
        <v>0</v>
      </c>
      <c r="J21" s="29">
        <v>0</v>
      </c>
      <c r="K21" s="29">
        <v>0</v>
      </c>
      <c r="L21" s="29">
        <v>24</v>
      </c>
      <c r="M21" s="29">
        <v>0</v>
      </c>
      <c r="N21" s="30">
        <f t="shared" si="0"/>
        <v>7767</v>
      </c>
      <c r="O21" s="31">
        <v>0</v>
      </c>
      <c r="P21" s="31">
        <v>0</v>
      </c>
      <c r="Q21" s="31">
        <v>0</v>
      </c>
      <c r="R21" s="31">
        <v>0</v>
      </c>
      <c r="S21" s="32">
        <v>0</v>
      </c>
      <c r="T21" s="30">
        <f t="shared" si="1"/>
        <v>0</v>
      </c>
      <c r="U21" s="33">
        <f t="shared" si="2"/>
        <v>7767</v>
      </c>
    </row>
    <row r="22" spans="1:21" s="5" customFormat="1" ht="14.25" customHeight="1" x14ac:dyDescent="0.25">
      <c r="A22" s="36" t="s">
        <v>52</v>
      </c>
      <c r="B22" s="37" t="s">
        <v>53</v>
      </c>
      <c r="C22" s="19">
        <v>0</v>
      </c>
      <c r="D22" s="19">
        <v>2945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3">
        <f t="shared" si="0"/>
        <v>2945</v>
      </c>
      <c r="O22" s="24">
        <v>0</v>
      </c>
      <c r="P22" s="24">
        <v>0</v>
      </c>
      <c r="Q22" s="24">
        <v>0</v>
      </c>
      <c r="R22" s="24">
        <v>0</v>
      </c>
      <c r="S22" s="25">
        <v>0</v>
      </c>
      <c r="T22" s="23">
        <f t="shared" si="1"/>
        <v>0</v>
      </c>
      <c r="U22" s="26">
        <f t="shared" si="2"/>
        <v>2945</v>
      </c>
    </row>
    <row r="23" spans="1:21" s="5" customFormat="1" ht="14.25" customHeight="1" x14ac:dyDescent="0.25">
      <c r="A23" s="36" t="s">
        <v>54</v>
      </c>
      <c r="B23" s="37" t="s">
        <v>55</v>
      </c>
      <c r="C23" s="19">
        <v>97</v>
      </c>
      <c r="D23" s="19">
        <v>4</v>
      </c>
      <c r="E23" s="19">
        <v>422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35</v>
      </c>
      <c r="L23" s="19">
        <v>0</v>
      </c>
      <c r="M23" s="19">
        <v>0</v>
      </c>
      <c r="N23" s="23">
        <f t="shared" si="0"/>
        <v>558</v>
      </c>
      <c r="O23" s="24">
        <v>0</v>
      </c>
      <c r="P23" s="24">
        <v>0</v>
      </c>
      <c r="Q23" s="24">
        <v>0</v>
      </c>
      <c r="R23" s="24">
        <v>0</v>
      </c>
      <c r="S23" s="25">
        <v>0</v>
      </c>
      <c r="T23" s="23">
        <f t="shared" si="1"/>
        <v>0</v>
      </c>
      <c r="U23" s="26">
        <f t="shared" si="2"/>
        <v>558</v>
      </c>
    </row>
    <row r="24" spans="1:21" s="5" customFormat="1" ht="14.25" customHeight="1" x14ac:dyDescent="0.25">
      <c r="A24" s="36" t="s">
        <v>56</v>
      </c>
      <c r="B24" s="37" t="s">
        <v>57</v>
      </c>
      <c r="C24" s="19">
        <v>4691</v>
      </c>
      <c r="D24" s="19">
        <v>1313</v>
      </c>
      <c r="E24" s="19">
        <v>1312</v>
      </c>
      <c r="F24" s="19">
        <v>384</v>
      </c>
      <c r="G24" s="19">
        <v>986</v>
      </c>
      <c r="H24" s="19">
        <v>2047</v>
      </c>
      <c r="I24" s="19">
        <v>87</v>
      </c>
      <c r="J24" s="19">
        <v>2513</v>
      </c>
      <c r="K24" s="19">
        <v>1761</v>
      </c>
      <c r="L24" s="19">
        <v>98</v>
      </c>
      <c r="M24" s="19">
        <v>278</v>
      </c>
      <c r="N24" s="23">
        <f t="shared" si="0"/>
        <v>15470</v>
      </c>
      <c r="O24" s="24">
        <v>0</v>
      </c>
      <c r="P24" s="24">
        <v>0</v>
      </c>
      <c r="Q24" s="24">
        <v>0</v>
      </c>
      <c r="R24" s="24">
        <v>0</v>
      </c>
      <c r="S24" s="25">
        <v>0</v>
      </c>
      <c r="T24" s="23">
        <f t="shared" si="1"/>
        <v>0</v>
      </c>
      <c r="U24" s="26">
        <f t="shared" si="2"/>
        <v>15470</v>
      </c>
    </row>
    <row r="25" spans="1:21" s="5" customFormat="1" ht="14.25" customHeight="1" x14ac:dyDescent="0.25">
      <c r="A25" s="36" t="s">
        <v>58</v>
      </c>
      <c r="B25" s="37" t="s">
        <v>59</v>
      </c>
      <c r="C25" s="19">
        <v>0</v>
      </c>
      <c r="D25" s="19">
        <v>0</v>
      </c>
      <c r="E25" s="19">
        <v>20109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1500</v>
      </c>
      <c r="M25" s="19">
        <v>0</v>
      </c>
      <c r="N25" s="23">
        <f t="shared" si="0"/>
        <v>21609</v>
      </c>
      <c r="O25" s="24">
        <v>0</v>
      </c>
      <c r="P25" s="24">
        <v>0</v>
      </c>
      <c r="Q25" s="24">
        <v>0</v>
      </c>
      <c r="R25" s="24">
        <v>0</v>
      </c>
      <c r="S25" s="25">
        <v>0</v>
      </c>
      <c r="T25" s="23">
        <f t="shared" si="1"/>
        <v>0</v>
      </c>
      <c r="U25" s="26">
        <f t="shared" si="2"/>
        <v>21609</v>
      </c>
    </row>
    <row r="26" spans="1:21" s="5" customFormat="1" ht="14.25" customHeight="1" x14ac:dyDescent="0.25">
      <c r="A26" s="36" t="s">
        <v>60</v>
      </c>
      <c r="B26" s="37" t="s">
        <v>61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3">
        <f t="shared" si="0"/>
        <v>0</v>
      </c>
      <c r="O26" s="24">
        <v>0</v>
      </c>
      <c r="P26" s="24">
        <v>0</v>
      </c>
      <c r="Q26" s="24">
        <v>0</v>
      </c>
      <c r="R26" s="24">
        <v>0</v>
      </c>
      <c r="S26" s="25">
        <v>0</v>
      </c>
      <c r="T26" s="23">
        <f t="shared" si="1"/>
        <v>0</v>
      </c>
      <c r="U26" s="26">
        <f t="shared" si="2"/>
        <v>0</v>
      </c>
    </row>
    <row r="27" spans="1:21" s="5" customFormat="1" ht="14.25" customHeight="1" x14ac:dyDescent="0.25">
      <c r="A27" s="36" t="s">
        <v>62</v>
      </c>
      <c r="B27" s="37" t="s">
        <v>63</v>
      </c>
      <c r="C27" s="19">
        <v>1292</v>
      </c>
      <c r="D27" s="19">
        <v>203</v>
      </c>
      <c r="E27" s="19">
        <v>425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3">
        <f t="shared" si="0"/>
        <v>1920</v>
      </c>
      <c r="O27" s="24">
        <v>0</v>
      </c>
      <c r="P27" s="24">
        <v>0</v>
      </c>
      <c r="Q27" s="24">
        <v>0</v>
      </c>
      <c r="R27" s="24">
        <v>0</v>
      </c>
      <c r="S27" s="25">
        <v>0</v>
      </c>
      <c r="T27" s="23">
        <f t="shared" si="1"/>
        <v>0</v>
      </c>
      <c r="U27" s="26">
        <f t="shared" si="2"/>
        <v>1920</v>
      </c>
    </row>
    <row r="28" spans="1:21" s="5" customFormat="1" ht="14.25" customHeight="1" x14ac:dyDescent="0.25">
      <c r="A28" s="36" t="s">
        <v>64</v>
      </c>
      <c r="B28" s="37" t="s">
        <v>65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3">
        <f t="shared" si="0"/>
        <v>0</v>
      </c>
      <c r="O28" s="24">
        <v>0</v>
      </c>
      <c r="P28" s="24">
        <v>0</v>
      </c>
      <c r="Q28" s="24">
        <v>0</v>
      </c>
      <c r="R28" s="24">
        <v>0</v>
      </c>
      <c r="S28" s="25">
        <v>0</v>
      </c>
      <c r="T28" s="23">
        <f t="shared" si="1"/>
        <v>0</v>
      </c>
      <c r="U28" s="26">
        <f t="shared" si="2"/>
        <v>0</v>
      </c>
    </row>
    <row r="29" spans="1:21" s="5" customFormat="1" ht="14.25" customHeight="1" x14ac:dyDescent="0.25">
      <c r="A29" s="38" t="s">
        <v>66</v>
      </c>
      <c r="B29" s="39" t="s">
        <v>67</v>
      </c>
      <c r="C29" s="19">
        <v>2520</v>
      </c>
      <c r="D29" s="19">
        <v>21463</v>
      </c>
      <c r="E29" s="19">
        <v>13143</v>
      </c>
      <c r="F29" s="19">
        <v>1569</v>
      </c>
      <c r="G29" s="19">
        <v>2623</v>
      </c>
      <c r="H29" s="19">
        <v>9830</v>
      </c>
      <c r="I29" s="19">
        <v>790</v>
      </c>
      <c r="J29" s="19">
        <v>2570</v>
      </c>
      <c r="K29" s="19">
        <v>2616</v>
      </c>
      <c r="L29" s="19">
        <v>2011</v>
      </c>
      <c r="M29" s="19">
        <v>3016</v>
      </c>
      <c r="N29" s="40">
        <f t="shared" si="0"/>
        <v>62151</v>
      </c>
      <c r="O29" s="41">
        <v>0</v>
      </c>
      <c r="P29" s="41">
        <v>0</v>
      </c>
      <c r="Q29" s="41">
        <v>0</v>
      </c>
      <c r="R29" s="41">
        <v>0</v>
      </c>
      <c r="S29" s="42">
        <v>0</v>
      </c>
      <c r="T29" s="40">
        <f t="shared" si="1"/>
        <v>0</v>
      </c>
      <c r="U29" s="43">
        <f t="shared" si="2"/>
        <v>62151</v>
      </c>
    </row>
    <row r="30" spans="1:21" s="5" customFormat="1" ht="14.25" customHeight="1" x14ac:dyDescent="0.25">
      <c r="A30" s="44" t="s">
        <v>12</v>
      </c>
      <c r="B30" s="45" t="s">
        <v>68</v>
      </c>
      <c r="C30" s="46">
        <f t="shared" ref="C30:M30" si="3">SUM(C6:C14)+C18+SUM(C22:C29)</f>
        <v>403972</v>
      </c>
      <c r="D30" s="46">
        <f t="shared" si="3"/>
        <v>638150</v>
      </c>
      <c r="E30" s="46">
        <f t="shared" si="3"/>
        <v>465362</v>
      </c>
      <c r="F30" s="46">
        <f t="shared" si="3"/>
        <v>404186</v>
      </c>
      <c r="G30" s="46">
        <f t="shared" si="3"/>
        <v>364464</v>
      </c>
      <c r="H30" s="46">
        <f t="shared" si="3"/>
        <v>373267</v>
      </c>
      <c r="I30" s="46">
        <f t="shared" si="3"/>
        <v>117870</v>
      </c>
      <c r="J30" s="46">
        <f t="shared" si="3"/>
        <v>409489</v>
      </c>
      <c r="K30" s="46">
        <f t="shared" si="3"/>
        <v>267491</v>
      </c>
      <c r="L30" s="46">
        <f t="shared" si="3"/>
        <v>477499</v>
      </c>
      <c r="M30" s="46">
        <f t="shared" si="3"/>
        <v>486002</v>
      </c>
      <c r="N30" s="47">
        <f t="shared" si="0"/>
        <v>4407752</v>
      </c>
      <c r="O30" s="46">
        <f>SUM(O6:O14)+O18+SUM(O22:O29)</f>
        <v>0</v>
      </c>
      <c r="P30" s="46">
        <f>SUM(P6:P14)+P18+SUM(P22:P29)</f>
        <v>0</v>
      </c>
      <c r="Q30" s="46">
        <f>SUM(Q6:Q14)+Q18+SUM(Q22:Q29)</f>
        <v>0</v>
      </c>
      <c r="R30" s="46">
        <f>SUM(R6:R14)+R18+SUM(R22:R29)</f>
        <v>0</v>
      </c>
      <c r="S30" s="46">
        <f>SUM(S6:S14)+S18+SUM(S22:S29)</f>
        <v>0</v>
      </c>
      <c r="T30" s="47">
        <f t="shared" si="1"/>
        <v>0</v>
      </c>
      <c r="U30" s="48">
        <f t="shared" si="2"/>
        <v>4407752</v>
      </c>
    </row>
    <row r="31" spans="1:21" s="5" customFormat="1" ht="14.25" customHeight="1" x14ac:dyDescent="0.25">
      <c r="A31" s="49" t="s">
        <v>69</v>
      </c>
      <c r="B31" s="50" t="s">
        <v>70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1">
        <v>0</v>
      </c>
      <c r="N31" s="20">
        <f t="shared" si="0"/>
        <v>0</v>
      </c>
      <c r="O31" s="19">
        <v>295941</v>
      </c>
      <c r="P31" s="19">
        <v>175996</v>
      </c>
      <c r="Q31" s="19">
        <v>80340</v>
      </c>
      <c r="R31" s="19">
        <v>46816</v>
      </c>
      <c r="S31" s="21">
        <v>63734</v>
      </c>
      <c r="T31" s="20">
        <f t="shared" si="1"/>
        <v>662827</v>
      </c>
      <c r="U31" s="22">
        <f t="shared" si="2"/>
        <v>662827</v>
      </c>
    </row>
    <row r="32" spans="1:21" s="5" customFormat="1" ht="14.25" customHeight="1" x14ac:dyDescent="0.25">
      <c r="A32" s="34" t="s">
        <v>71</v>
      </c>
      <c r="B32" s="51" t="s">
        <v>72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32">
        <v>0</v>
      </c>
      <c r="N32" s="30">
        <f t="shared" si="0"/>
        <v>0</v>
      </c>
      <c r="O32" s="31">
        <v>288356</v>
      </c>
      <c r="P32" s="31">
        <v>167695</v>
      </c>
      <c r="Q32" s="31">
        <v>78395</v>
      </c>
      <c r="R32" s="31">
        <v>44208</v>
      </c>
      <c r="S32" s="32">
        <v>62119</v>
      </c>
      <c r="T32" s="30">
        <f t="shared" si="1"/>
        <v>640773</v>
      </c>
      <c r="U32" s="33">
        <f t="shared" si="2"/>
        <v>640773</v>
      </c>
    </row>
    <row r="33" spans="1:21" s="5" customFormat="1" ht="14.25" customHeight="1" x14ac:dyDescent="0.25">
      <c r="A33" s="34" t="s">
        <v>73</v>
      </c>
      <c r="B33" s="35" t="s">
        <v>74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2">
        <v>0</v>
      </c>
      <c r="N33" s="30">
        <f t="shared" si="0"/>
        <v>0</v>
      </c>
      <c r="O33" s="31">
        <v>7321</v>
      </c>
      <c r="P33" s="31">
        <v>8301</v>
      </c>
      <c r="Q33" s="31">
        <v>1755</v>
      </c>
      <c r="R33" s="31">
        <v>2608</v>
      </c>
      <c r="S33" s="32">
        <v>1615</v>
      </c>
      <c r="T33" s="30">
        <f t="shared" si="1"/>
        <v>21600</v>
      </c>
      <c r="U33" s="33">
        <f t="shared" si="2"/>
        <v>21600</v>
      </c>
    </row>
    <row r="34" spans="1:21" s="5" customFormat="1" ht="14.25" customHeight="1" x14ac:dyDescent="0.25">
      <c r="A34" s="34" t="s">
        <v>75</v>
      </c>
      <c r="B34" s="35" t="s">
        <v>76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2">
        <v>0</v>
      </c>
      <c r="N34" s="30">
        <f t="shared" si="0"/>
        <v>0</v>
      </c>
      <c r="O34" s="31">
        <v>264</v>
      </c>
      <c r="P34" s="31">
        <v>0</v>
      </c>
      <c r="Q34" s="31">
        <v>190</v>
      </c>
      <c r="R34" s="31">
        <v>0</v>
      </c>
      <c r="S34" s="32">
        <v>0</v>
      </c>
      <c r="T34" s="30">
        <f t="shared" si="1"/>
        <v>454</v>
      </c>
      <c r="U34" s="33">
        <f t="shared" si="2"/>
        <v>454</v>
      </c>
    </row>
    <row r="35" spans="1:21" s="5" customFormat="1" ht="14.25" customHeight="1" x14ac:dyDescent="0.25">
      <c r="A35" s="36" t="s">
        <v>77</v>
      </c>
      <c r="B35" s="52" t="s">
        <v>78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5">
        <v>0</v>
      </c>
      <c r="N35" s="23">
        <f t="shared" si="0"/>
        <v>0</v>
      </c>
      <c r="O35" s="24">
        <v>0</v>
      </c>
      <c r="P35" s="24">
        <v>0</v>
      </c>
      <c r="Q35" s="24">
        <v>0</v>
      </c>
      <c r="R35" s="24">
        <v>0</v>
      </c>
      <c r="S35" s="25">
        <v>0</v>
      </c>
      <c r="T35" s="23">
        <f t="shared" si="1"/>
        <v>0</v>
      </c>
      <c r="U35" s="26">
        <f t="shared" si="2"/>
        <v>0</v>
      </c>
    </row>
    <row r="36" spans="1:21" s="5" customFormat="1" ht="14.25" customHeight="1" x14ac:dyDescent="0.25">
      <c r="A36" s="36" t="s">
        <v>79</v>
      </c>
      <c r="B36" s="52" t="s">
        <v>80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5">
        <v>0</v>
      </c>
      <c r="N36" s="23">
        <f t="shared" si="0"/>
        <v>0</v>
      </c>
      <c r="O36" s="24">
        <v>14358</v>
      </c>
      <c r="P36" s="24">
        <v>922</v>
      </c>
      <c r="Q36" s="24">
        <v>22254</v>
      </c>
      <c r="R36" s="24">
        <v>4895</v>
      </c>
      <c r="S36" s="25">
        <v>0</v>
      </c>
      <c r="T36" s="23">
        <f t="shared" si="1"/>
        <v>42429</v>
      </c>
      <c r="U36" s="26">
        <f t="shared" si="2"/>
        <v>42429</v>
      </c>
    </row>
    <row r="37" spans="1:21" s="5" customFormat="1" ht="14.25" customHeight="1" x14ac:dyDescent="0.25">
      <c r="A37" s="36" t="s">
        <v>81</v>
      </c>
      <c r="B37" s="52" t="s">
        <v>82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5">
        <v>0</v>
      </c>
      <c r="N37" s="23">
        <f t="shared" si="0"/>
        <v>0</v>
      </c>
      <c r="O37" s="24">
        <v>0</v>
      </c>
      <c r="P37" s="24">
        <v>0</v>
      </c>
      <c r="Q37" s="24">
        <v>0</v>
      </c>
      <c r="R37" s="24">
        <v>0</v>
      </c>
      <c r="S37" s="25">
        <v>0</v>
      </c>
      <c r="T37" s="23">
        <f t="shared" si="1"/>
        <v>0</v>
      </c>
      <c r="U37" s="26">
        <f t="shared" si="2"/>
        <v>0</v>
      </c>
    </row>
    <row r="38" spans="1:21" s="5" customFormat="1" ht="14.25" customHeight="1" x14ac:dyDescent="0.25">
      <c r="A38" s="36" t="s">
        <v>83</v>
      </c>
      <c r="B38" s="52" t="s">
        <v>84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5">
        <v>0</v>
      </c>
      <c r="N38" s="23">
        <f t="shared" si="0"/>
        <v>0</v>
      </c>
      <c r="O38" s="24">
        <v>0</v>
      </c>
      <c r="P38" s="24">
        <v>0</v>
      </c>
      <c r="Q38" s="24">
        <v>0</v>
      </c>
      <c r="R38" s="24">
        <v>0</v>
      </c>
      <c r="S38" s="25">
        <v>0</v>
      </c>
      <c r="T38" s="23">
        <f t="shared" si="1"/>
        <v>0</v>
      </c>
      <c r="U38" s="26">
        <f t="shared" si="2"/>
        <v>0</v>
      </c>
    </row>
    <row r="39" spans="1:21" s="5" customFormat="1" ht="14.25" customHeight="1" x14ac:dyDescent="0.25">
      <c r="A39" s="36" t="s">
        <v>85</v>
      </c>
      <c r="B39" s="37" t="s">
        <v>86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5">
        <v>0</v>
      </c>
      <c r="N39" s="23">
        <f t="shared" si="0"/>
        <v>0</v>
      </c>
      <c r="O39" s="24">
        <v>0</v>
      </c>
      <c r="P39" s="24">
        <v>0</v>
      </c>
      <c r="Q39" s="24">
        <v>0</v>
      </c>
      <c r="R39" s="24">
        <v>0</v>
      </c>
      <c r="S39" s="25">
        <v>0</v>
      </c>
      <c r="T39" s="23">
        <f t="shared" si="1"/>
        <v>0</v>
      </c>
      <c r="U39" s="26">
        <f t="shared" si="2"/>
        <v>0</v>
      </c>
    </row>
    <row r="40" spans="1:21" s="5" customFormat="1" ht="14.25" customHeight="1" x14ac:dyDescent="0.25">
      <c r="A40" s="36" t="s">
        <v>87</v>
      </c>
      <c r="B40" s="52" t="s">
        <v>88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42">
        <v>0</v>
      </c>
      <c r="N40" s="23">
        <f t="shared" si="0"/>
        <v>0</v>
      </c>
      <c r="O40" s="41">
        <v>0</v>
      </c>
      <c r="P40" s="41">
        <v>0</v>
      </c>
      <c r="Q40" s="41">
        <v>0</v>
      </c>
      <c r="R40" s="41">
        <v>0</v>
      </c>
      <c r="S40" s="42">
        <v>0</v>
      </c>
      <c r="T40" s="40">
        <f t="shared" si="1"/>
        <v>0</v>
      </c>
      <c r="U40" s="43">
        <f t="shared" si="2"/>
        <v>0</v>
      </c>
    </row>
    <row r="41" spans="1:21" s="5" customFormat="1" ht="14.25" customHeight="1" x14ac:dyDescent="0.25">
      <c r="A41" s="53" t="s">
        <v>18</v>
      </c>
      <c r="B41" s="54" t="s">
        <v>89</v>
      </c>
      <c r="C41" s="46">
        <f t="shared" ref="C41:M41" si="4">C31+SUM(C35:C40)</f>
        <v>0</v>
      </c>
      <c r="D41" s="46">
        <f t="shared" si="4"/>
        <v>0</v>
      </c>
      <c r="E41" s="46">
        <f t="shared" si="4"/>
        <v>0</v>
      </c>
      <c r="F41" s="46">
        <f t="shared" si="4"/>
        <v>0</v>
      </c>
      <c r="G41" s="46">
        <f t="shared" si="4"/>
        <v>0</v>
      </c>
      <c r="H41" s="46">
        <f t="shared" si="4"/>
        <v>0</v>
      </c>
      <c r="I41" s="46">
        <f t="shared" si="4"/>
        <v>0</v>
      </c>
      <c r="J41" s="46">
        <f t="shared" si="4"/>
        <v>0</v>
      </c>
      <c r="K41" s="46">
        <f t="shared" si="4"/>
        <v>0</v>
      </c>
      <c r="L41" s="46">
        <f t="shared" si="4"/>
        <v>0</v>
      </c>
      <c r="M41" s="46">
        <f t="shared" si="4"/>
        <v>0</v>
      </c>
      <c r="N41" s="47">
        <f t="shared" si="0"/>
        <v>0</v>
      </c>
      <c r="O41" s="46">
        <f>O31+SUM(O35:O40)</f>
        <v>310299</v>
      </c>
      <c r="P41" s="46">
        <f>P31+SUM(P35:P40)</f>
        <v>176918</v>
      </c>
      <c r="Q41" s="46">
        <f>Q31+SUM(Q35:Q40)</f>
        <v>102594</v>
      </c>
      <c r="R41" s="46">
        <f>R31+SUM(R35:R40)</f>
        <v>51711</v>
      </c>
      <c r="S41" s="46">
        <f>S31+SUM(S35:S40)</f>
        <v>63734</v>
      </c>
      <c r="T41" s="47">
        <f t="shared" si="1"/>
        <v>705256</v>
      </c>
      <c r="U41" s="48">
        <f t="shared" si="2"/>
        <v>705256</v>
      </c>
    </row>
    <row r="42" spans="1:21" s="5" customFormat="1" ht="14.25" customHeight="1" thickBot="1" x14ac:dyDescent="0.3">
      <c r="A42" s="55" t="s">
        <v>19</v>
      </c>
      <c r="B42" s="56" t="s">
        <v>90</v>
      </c>
      <c r="C42" s="57">
        <f t="shared" ref="C42:U42" si="5">C30+C41</f>
        <v>403972</v>
      </c>
      <c r="D42" s="57">
        <f t="shared" si="5"/>
        <v>638150</v>
      </c>
      <c r="E42" s="57">
        <f t="shared" si="5"/>
        <v>465362</v>
      </c>
      <c r="F42" s="57">
        <f t="shared" si="5"/>
        <v>404186</v>
      </c>
      <c r="G42" s="57">
        <f t="shared" si="5"/>
        <v>364464</v>
      </c>
      <c r="H42" s="57">
        <f t="shared" si="5"/>
        <v>373267</v>
      </c>
      <c r="I42" s="57">
        <f t="shared" si="5"/>
        <v>117870</v>
      </c>
      <c r="J42" s="57">
        <f t="shared" si="5"/>
        <v>409489</v>
      </c>
      <c r="K42" s="57">
        <f t="shared" si="5"/>
        <v>267491</v>
      </c>
      <c r="L42" s="57">
        <f t="shared" si="5"/>
        <v>477499</v>
      </c>
      <c r="M42" s="57">
        <f t="shared" si="5"/>
        <v>486002</v>
      </c>
      <c r="N42" s="57">
        <f t="shared" si="5"/>
        <v>4407752</v>
      </c>
      <c r="O42" s="57">
        <f t="shared" si="5"/>
        <v>310299</v>
      </c>
      <c r="P42" s="57">
        <f t="shared" si="5"/>
        <v>176918</v>
      </c>
      <c r="Q42" s="57">
        <f t="shared" si="5"/>
        <v>102594</v>
      </c>
      <c r="R42" s="57">
        <f t="shared" si="5"/>
        <v>51711</v>
      </c>
      <c r="S42" s="57">
        <f t="shared" si="5"/>
        <v>63734</v>
      </c>
      <c r="T42" s="57">
        <f t="shared" si="5"/>
        <v>705256</v>
      </c>
      <c r="U42" s="58">
        <f t="shared" si="5"/>
        <v>5113008</v>
      </c>
    </row>
    <row r="43" spans="1:21" s="5" customFormat="1" ht="15.95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21" s="5" customFormat="1" ht="17.45" customHeight="1" thickBot="1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21" s="5" customFormat="1" ht="36.6" customHeight="1" x14ac:dyDescent="0.25">
      <c r="A45" s="173"/>
      <c r="B45" s="174"/>
      <c r="C45" s="59" t="str">
        <f t="shared" ref="C45:M45" si="6">C4</f>
        <v>Macedoinia</v>
      </c>
      <c r="D45" s="59" t="str">
        <f t="shared" si="6"/>
        <v>Triglav</v>
      </c>
      <c r="E45" s="59" t="str">
        <f t="shared" si="6"/>
        <v>Sava</v>
      </c>
      <c r="F45" s="59" t="str">
        <f t="shared" si="6"/>
        <v>Evroins</v>
      </c>
      <c r="G45" s="59" t="str">
        <f t="shared" si="6"/>
        <v>Winner</v>
      </c>
      <c r="H45" s="59" t="str">
        <f t="shared" si="6"/>
        <v>Eurolink</v>
      </c>
      <c r="I45" s="59" t="str">
        <f t="shared" si="6"/>
        <v>Grawe</v>
      </c>
      <c r="J45" s="59" t="str">
        <f t="shared" si="6"/>
        <v>Uniqa</v>
      </c>
      <c r="K45" s="59" t="str">
        <f t="shared" si="6"/>
        <v>Insurance policy</v>
      </c>
      <c r="L45" s="59" t="str">
        <f t="shared" si="6"/>
        <v>Halk</v>
      </c>
      <c r="M45" s="59" t="str">
        <f t="shared" si="6"/>
        <v>Croatia nonlife</v>
      </c>
      <c r="N45" s="60"/>
      <c r="O45" s="59" t="str">
        <f>O4</f>
        <v>Croatia life</v>
      </c>
      <c r="P45" s="59" t="str">
        <f>P4</f>
        <v>Grawe life</v>
      </c>
      <c r="Q45" s="59" t="str">
        <f>Q4</f>
        <v>Winner life</v>
      </c>
      <c r="R45" s="59" t="str">
        <f>R4</f>
        <v>Uniqa life</v>
      </c>
      <c r="S45" s="59" t="str">
        <f>S4</f>
        <v>Triglav life</v>
      </c>
      <c r="T45" s="61"/>
    </row>
    <row r="46" spans="1:21" s="5" customFormat="1" ht="14.25" customHeight="1" thickBot="1" x14ac:dyDescent="0.3">
      <c r="A46" s="171" t="s">
        <v>91</v>
      </c>
      <c r="B46" s="172"/>
      <c r="C46" s="62">
        <f t="shared" ref="C46:M46" si="7">IF(($U$30+$U$41)=0,0,(C30+C41)/($U$30+$U$41))</f>
        <v>7.9008677475177036E-2</v>
      </c>
      <c r="D46" s="62">
        <f t="shared" si="7"/>
        <v>0.12480911432174563</v>
      </c>
      <c r="E46" s="62">
        <f t="shared" si="7"/>
        <v>9.1015308405541312E-2</v>
      </c>
      <c r="F46" s="62">
        <f t="shared" si="7"/>
        <v>7.9050531507089364E-2</v>
      </c>
      <c r="G46" s="62">
        <f t="shared" si="7"/>
        <v>7.1281719097642721E-2</v>
      </c>
      <c r="H46" s="62">
        <f t="shared" si="7"/>
        <v>7.3003406214111152E-2</v>
      </c>
      <c r="I46" s="62">
        <f t="shared" si="7"/>
        <v>2.3052966081805466E-2</v>
      </c>
      <c r="J46" s="62">
        <f t="shared" si="7"/>
        <v>8.0087690064243988E-2</v>
      </c>
      <c r="K46" s="62">
        <f t="shared" si="7"/>
        <v>5.231577967411747E-2</v>
      </c>
      <c r="L46" s="62">
        <f t="shared" si="7"/>
        <v>9.338905786965325E-2</v>
      </c>
      <c r="M46" s="62">
        <f t="shared" si="7"/>
        <v>9.505207110960906E-2</v>
      </c>
      <c r="N46" s="63"/>
      <c r="O46" s="62">
        <f>IF(($U$30+$U$41)=0,0,(O30+O41)/($U$30+$U$41))</f>
        <v>6.0688150693290525E-2</v>
      </c>
      <c r="P46" s="62">
        <f>IF(($U$30+$U$41)=0,0,(P30+P41)/($U$30+$U$41))</f>
        <v>3.4601549616194618E-2</v>
      </c>
      <c r="Q46" s="62">
        <f>IF(($U$30+$U$41)=0,0,(Q30+Q41)/($U$30+$U$41))</f>
        <v>2.0065292289783234E-2</v>
      </c>
      <c r="R46" s="62">
        <f>IF(($U$30+$U$41)=0,0,(R30+R41)/($U$30+$U$41))</f>
        <v>1.0113616094479022E-2</v>
      </c>
      <c r="S46" s="62">
        <f>IF(($U$30+$U$41)=0,0,(S30+S41)/($U$30+$U$41))</f>
        <v>1.2465069485516157E-2</v>
      </c>
      <c r="T46" s="61"/>
    </row>
    <row r="47" spans="1:21" s="5" customFormat="1" ht="14.2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21" s="5" customFormat="1" ht="14.25" customHeigh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s="5" customFormat="1" ht="14.25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s="5" customFormat="1" ht="14.25" customHeigh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s="5" customFormat="1" ht="14.25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s="5" customFormat="1" ht="14.2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s="5" customFormat="1" ht="14.25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s="5" customFormat="1" ht="14.25" customHeigh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</sheetData>
  <mergeCells count="2">
    <mergeCell ref="A46:B46"/>
    <mergeCell ref="A45:B45"/>
  </mergeCells>
  <pageMargins left="0" right="0" top="0.75" bottom="0.75" header="0.3" footer="0.3"/>
  <pageSetup paperSize="9" scale="98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showGridLines="0" zoomScale="130" zoomScaleNormal="130" workbookViewId="0">
      <selection activeCell="A2" sqref="A2"/>
    </sheetView>
  </sheetViews>
  <sheetFormatPr defaultColWidth="9.140625" defaultRowHeight="15" x14ac:dyDescent="0.25"/>
  <cols>
    <col min="1" max="1" width="49.42578125" style="2" customWidth="1"/>
    <col min="2" max="2" width="7.42578125" style="3" customWidth="1"/>
    <col min="3" max="3" width="14.28515625" style="4" customWidth="1"/>
    <col min="4" max="12" width="14.28515625" style="5" customWidth="1"/>
    <col min="13" max="15" width="14.28515625" style="2" customWidth="1"/>
    <col min="16" max="18" width="14.28515625" style="5" customWidth="1"/>
    <col min="19" max="21" width="14.28515625" style="2" customWidth="1"/>
    <col min="22" max="22" width="9.140625" style="2" customWidth="1"/>
    <col min="23" max="16384" width="9.140625" style="2"/>
  </cols>
  <sheetData>
    <row r="1" spans="1:22" s="5" customFormat="1" ht="14.25" customHeight="1" x14ac:dyDescent="0.25">
      <c r="A1" s="6"/>
    </row>
    <row r="2" spans="1:22" s="4" customFormat="1" ht="14.25" customHeight="1" x14ac:dyDescent="0.25">
      <c r="A2" s="7" t="s">
        <v>143</v>
      </c>
      <c r="B2" s="3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4.25" customHeight="1" thickBot="1" x14ac:dyDescent="0.3">
      <c r="A3" s="2"/>
      <c r="B3" s="3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4" customFormat="1" ht="39.6" customHeight="1" x14ac:dyDescent="0.25">
      <c r="A4" s="8" t="s">
        <v>0</v>
      </c>
      <c r="B4" s="9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10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10" t="s">
        <v>18</v>
      </c>
      <c r="U4" s="11" t="s">
        <v>19</v>
      </c>
    </row>
    <row r="5" spans="1:22" s="5" customFormat="1" ht="14.25" customHeight="1" x14ac:dyDescent="0.25">
      <c r="A5" s="12"/>
      <c r="B5" s="13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5">
        <v>100</v>
      </c>
      <c r="O5" s="14">
        <v>101</v>
      </c>
      <c r="P5" s="14">
        <v>102</v>
      </c>
      <c r="Q5" s="14">
        <v>103</v>
      </c>
      <c r="R5" s="14">
        <v>104</v>
      </c>
      <c r="S5" s="14">
        <v>105</v>
      </c>
      <c r="T5" s="15">
        <v>200</v>
      </c>
      <c r="U5" s="16">
        <v>300</v>
      </c>
    </row>
    <row r="6" spans="1:22" s="5" customFormat="1" ht="14.25" customHeight="1" x14ac:dyDescent="0.25">
      <c r="A6" s="17" t="s">
        <v>20</v>
      </c>
      <c r="B6" s="18" t="s">
        <v>21</v>
      </c>
      <c r="C6" s="19">
        <v>651</v>
      </c>
      <c r="D6" s="19">
        <v>1432</v>
      </c>
      <c r="E6" s="19">
        <v>1031</v>
      </c>
      <c r="F6" s="19">
        <v>177</v>
      </c>
      <c r="G6" s="19">
        <v>618</v>
      </c>
      <c r="H6" s="19">
        <v>1234</v>
      </c>
      <c r="I6" s="19">
        <v>253</v>
      </c>
      <c r="J6" s="19">
        <v>694</v>
      </c>
      <c r="K6" s="19">
        <v>274</v>
      </c>
      <c r="L6" s="19">
        <v>625</v>
      </c>
      <c r="M6" s="19">
        <v>881</v>
      </c>
      <c r="N6" s="20">
        <f t="shared" ref="N6:N41" si="0">SUM(C6:M6)</f>
        <v>7870</v>
      </c>
      <c r="O6" s="19">
        <v>0</v>
      </c>
      <c r="P6" s="19">
        <v>0</v>
      </c>
      <c r="Q6" s="19">
        <v>0</v>
      </c>
      <c r="R6" s="19">
        <v>0</v>
      </c>
      <c r="S6" s="21">
        <v>0</v>
      </c>
      <c r="T6" s="20">
        <f t="shared" ref="T6:T41" si="1">SUM(O6:S6)</f>
        <v>0</v>
      </c>
      <c r="U6" s="22">
        <f t="shared" ref="U6:U41" si="2">N6+T6</f>
        <v>7870</v>
      </c>
    </row>
    <row r="7" spans="1:22" s="5" customFormat="1" ht="14.25" customHeight="1" x14ac:dyDescent="0.25">
      <c r="A7" s="17" t="s">
        <v>22</v>
      </c>
      <c r="B7" s="18" t="s">
        <v>23</v>
      </c>
      <c r="C7" s="19">
        <v>2142</v>
      </c>
      <c r="D7" s="19">
        <v>7060</v>
      </c>
      <c r="E7" s="19">
        <v>2579</v>
      </c>
      <c r="F7" s="19">
        <v>1496</v>
      </c>
      <c r="G7" s="19">
        <v>121</v>
      </c>
      <c r="H7" s="19">
        <v>8199</v>
      </c>
      <c r="I7" s="19">
        <v>0</v>
      </c>
      <c r="J7" s="19">
        <v>1157</v>
      </c>
      <c r="K7" s="19">
        <v>0</v>
      </c>
      <c r="L7" s="19">
        <v>9428</v>
      </c>
      <c r="M7" s="19">
        <v>13937</v>
      </c>
      <c r="N7" s="23">
        <f t="shared" si="0"/>
        <v>46119</v>
      </c>
      <c r="O7" s="24">
        <v>0</v>
      </c>
      <c r="P7" s="24">
        <v>0</v>
      </c>
      <c r="Q7" s="24">
        <v>0</v>
      </c>
      <c r="R7" s="24">
        <v>0</v>
      </c>
      <c r="S7" s="25">
        <v>0</v>
      </c>
      <c r="T7" s="23">
        <f t="shared" si="1"/>
        <v>0</v>
      </c>
      <c r="U7" s="26">
        <f t="shared" si="2"/>
        <v>46119</v>
      </c>
    </row>
    <row r="8" spans="1:22" s="5" customFormat="1" ht="14.25" customHeight="1" x14ac:dyDescent="0.25">
      <c r="A8" s="17" t="s">
        <v>24</v>
      </c>
      <c r="B8" s="18" t="s">
        <v>25</v>
      </c>
      <c r="C8" s="19">
        <v>463</v>
      </c>
      <c r="D8" s="19">
        <v>1378</v>
      </c>
      <c r="E8" s="19">
        <v>1209</v>
      </c>
      <c r="F8" s="19">
        <v>628</v>
      </c>
      <c r="G8" s="19">
        <v>737</v>
      </c>
      <c r="H8" s="19">
        <v>549</v>
      </c>
      <c r="I8" s="19">
        <v>58</v>
      </c>
      <c r="J8" s="19">
        <v>629</v>
      </c>
      <c r="K8" s="19">
        <v>697</v>
      </c>
      <c r="L8" s="19">
        <v>730</v>
      </c>
      <c r="M8" s="19">
        <v>539</v>
      </c>
      <c r="N8" s="23">
        <f t="shared" si="0"/>
        <v>7617</v>
      </c>
      <c r="O8" s="24">
        <v>0</v>
      </c>
      <c r="P8" s="24">
        <v>0</v>
      </c>
      <c r="Q8" s="24">
        <v>0</v>
      </c>
      <c r="R8" s="24">
        <v>0</v>
      </c>
      <c r="S8" s="25">
        <v>0</v>
      </c>
      <c r="T8" s="23">
        <f t="shared" si="1"/>
        <v>0</v>
      </c>
      <c r="U8" s="26">
        <f t="shared" si="2"/>
        <v>7617</v>
      </c>
    </row>
    <row r="9" spans="1:22" s="5" customFormat="1" ht="14.25" customHeight="1" x14ac:dyDescent="0.25">
      <c r="A9" s="17" t="s">
        <v>26</v>
      </c>
      <c r="B9" s="18" t="s">
        <v>27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3">
        <f t="shared" si="0"/>
        <v>0</v>
      </c>
      <c r="O9" s="24">
        <v>0</v>
      </c>
      <c r="P9" s="24">
        <v>0</v>
      </c>
      <c r="Q9" s="24">
        <v>0</v>
      </c>
      <c r="R9" s="24">
        <v>0</v>
      </c>
      <c r="S9" s="25">
        <v>0</v>
      </c>
      <c r="T9" s="23">
        <f t="shared" si="1"/>
        <v>0</v>
      </c>
      <c r="U9" s="26">
        <f t="shared" si="2"/>
        <v>0</v>
      </c>
    </row>
    <row r="10" spans="1:22" s="5" customFormat="1" ht="14.25" customHeight="1" x14ac:dyDescent="0.25">
      <c r="A10" s="17" t="s">
        <v>28</v>
      </c>
      <c r="B10" s="18" t="s">
        <v>29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3">
        <f t="shared" si="0"/>
        <v>0</v>
      </c>
      <c r="O10" s="24">
        <v>0</v>
      </c>
      <c r="P10" s="24">
        <v>0</v>
      </c>
      <c r="Q10" s="24">
        <v>0</v>
      </c>
      <c r="R10" s="24">
        <v>0</v>
      </c>
      <c r="S10" s="25">
        <v>0</v>
      </c>
      <c r="T10" s="23">
        <f t="shared" si="1"/>
        <v>0</v>
      </c>
      <c r="U10" s="26">
        <f t="shared" si="2"/>
        <v>0</v>
      </c>
    </row>
    <row r="11" spans="1:22" s="5" customFormat="1" ht="14.25" customHeight="1" x14ac:dyDescent="0.25">
      <c r="A11" s="17" t="s">
        <v>30</v>
      </c>
      <c r="B11" s="18" t="s">
        <v>31</v>
      </c>
      <c r="C11" s="19">
        <v>0</v>
      </c>
      <c r="D11" s="19">
        <v>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3">
        <f t="shared" si="0"/>
        <v>1</v>
      </c>
      <c r="O11" s="24">
        <v>0</v>
      </c>
      <c r="P11" s="24">
        <v>0</v>
      </c>
      <c r="Q11" s="24">
        <v>0</v>
      </c>
      <c r="R11" s="24">
        <v>0</v>
      </c>
      <c r="S11" s="25">
        <v>0</v>
      </c>
      <c r="T11" s="23">
        <f t="shared" si="1"/>
        <v>0</v>
      </c>
      <c r="U11" s="26">
        <f t="shared" si="2"/>
        <v>1</v>
      </c>
    </row>
    <row r="12" spans="1:22" s="5" customFormat="1" ht="14.25" customHeight="1" x14ac:dyDescent="0.25">
      <c r="A12" s="17" t="s">
        <v>32</v>
      </c>
      <c r="B12" s="18" t="s">
        <v>33</v>
      </c>
      <c r="C12" s="19">
        <v>3</v>
      </c>
      <c r="D12" s="19">
        <v>1</v>
      </c>
      <c r="E12" s="19">
        <v>6</v>
      </c>
      <c r="F12" s="19">
        <v>2</v>
      </c>
      <c r="G12" s="19">
        <v>1</v>
      </c>
      <c r="H12" s="19">
        <v>2</v>
      </c>
      <c r="I12" s="19">
        <v>0</v>
      </c>
      <c r="J12" s="19">
        <v>11</v>
      </c>
      <c r="K12" s="19">
        <v>0</v>
      </c>
      <c r="L12" s="19">
        <v>1</v>
      </c>
      <c r="M12" s="19">
        <v>2</v>
      </c>
      <c r="N12" s="23">
        <f t="shared" si="0"/>
        <v>29</v>
      </c>
      <c r="O12" s="24">
        <v>0</v>
      </c>
      <c r="P12" s="24">
        <v>0</v>
      </c>
      <c r="Q12" s="24">
        <v>0</v>
      </c>
      <c r="R12" s="24">
        <v>0</v>
      </c>
      <c r="S12" s="25">
        <v>0</v>
      </c>
      <c r="T12" s="23">
        <f t="shared" si="1"/>
        <v>0</v>
      </c>
      <c r="U12" s="26">
        <f t="shared" si="2"/>
        <v>29</v>
      </c>
    </row>
    <row r="13" spans="1:22" s="5" customFormat="1" ht="14.25" customHeight="1" x14ac:dyDescent="0.25">
      <c r="A13" s="17" t="s">
        <v>34</v>
      </c>
      <c r="B13" s="18" t="s">
        <v>35</v>
      </c>
      <c r="C13" s="19">
        <v>136</v>
      </c>
      <c r="D13" s="19">
        <v>86</v>
      </c>
      <c r="E13" s="19">
        <v>175</v>
      </c>
      <c r="F13" s="19">
        <v>28</v>
      </c>
      <c r="G13" s="19">
        <v>32</v>
      </c>
      <c r="H13" s="19">
        <v>459</v>
      </c>
      <c r="I13" s="19">
        <v>9</v>
      </c>
      <c r="J13" s="19">
        <v>18</v>
      </c>
      <c r="K13" s="19">
        <v>91</v>
      </c>
      <c r="L13" s="19">
        <v>44</v>
      </c>
      <c r="M13" s="19">
        <v>52</v>
      </c>
      <c r="N13" s="23">
        <f t="shared" si="0"/>
        <v>1130</v>
      </c>
      <c r="O13" s="24">
        <v>0</v>
      </c>
      <c r="P13" s="24">
        <v>0</v>
      </c>
      <c r="Q13" s="24">
        <v>0</v>
      </c>
      <c r="R13" s="24">
        <v>0</v>
      </c>
      <c r="S13" s="25">
        <v>0</v>
      </c>
      <c r="T13" s="23">
        <f t="shared" si="1"/>
        <v>0</v>
      </c>
      <c r="U13" s="26">
        <f t="shared" si="2"/>
        <v>1130</v>
      </c>
    </row>
    <row r="14" spans="1:22" s="5" customFormat="1" ht="14.25" customHeight="1" x14ac:dyDescent="0.25">
      <c r="A14" s="17" t="s">
        <v>36</v>
      </c>
      <c r="B14" s="18" t="s">
        <v>37</v>
      </c>
      <c r="C14" s="19">
        <v>983</v>
      </c>
      <c r="D14" s="19">
        <v>1833</v>
      </c>
      <c r="E14" s="19">
        <v>1215</v>
      </c>
      <c r="F14" s="19">
        <v>1764</v>
      </c>
      <c r="G14" s="19">
        <v>459</v>
      </c>
      <c r="H14" s="19">
        <v>504</v>
      </c>
      <c r="I14" s="19">
        <v>2</v>
      </c>
      <c r="J14" s="19">
        <v>239</v>
      </c>
      <c r="K14" s="19">
        <v>145</v>
      </c>
      <c r="L14" s="19">
        <v>592</v>
      </c>
      <c r="M14" s="19">
        <v>219</v>
      </c>
      <c r="N14" s="23">
        <f t="shared" si="0"/>
        <v>7955</v>
      </c>
      <c r="O14" s="24">
        <v>0</v>
      </c>
      <c r="P14" s="24">
        <v>0</v>
      </c>
      <c r="Q14" s="24">
        <v>0</v>
      </c>
      <c r="R14" s="24">
        <v>0</v>
      </c>
      <c r="S14" s="25">
        <v>0</v>
      </c>
      <c r="T14" s="23">
        <f t="shared" si="1"/>
        <v>0</v>
      </c>
      <c r="U14" s="26">
        <f t="shared" si="2"/>
        <v>7955</v>
      </c>
    </row>
    <row r="15" spans="1:22" s="5" customFormat="1" ht="14.25" customHeight="1" x14ac:dyDescent="0.25">
      <c r="A15" s="17" t="s">
        <v>38</v>
      </c>
      <c r="B15" s="18" t="s">
        <v>39</v>
      </c>
      <c r="C15" s="19">
        <v>1119</v>
      </c>
      <c r="D15" s="19">
        <v>1919</v>
      </c>
      <c r="E15" s="19">
        <v>1390</v>
      </c>
      <c r="F15" s="19">
        <v>1792</v>
      </c>
      <c r="G15" s="19">
        <v>491</v>
      </c>
      <c r="H15" s="19">
        <v>963</v>
      </c>
      <c r="I15" s="19">
        <v>11</v>
      </c>
      <c r="J15" s="19">
        <v>257</v>
      </c>
      <c r="K15" s="19">
        <v>236</v>
      </c>
      <c r="L15" s="19">
        <v>636</v>
      </c>
      <c r="M15" s="19">
        <v>271</v>
      </c>
      <c r="N15" s="23">
        <f t="shared" si="0"/>
        <v>9085</v>
      </c>
      <c r="O15" s="24">
        <v>0</v>
      </c>
      <c r="P15" s="24">
        <v>0</v>
      </c>
      <c r="Q15" s="24">
        <v>0</v>
      </c>
      <c r="R15" s="24">
        <v>0</v>
      </c>
      <c r="S15" s="25">
        <v>0</v>
      </c>
      <c r="T15" s="23">
        <f t="shared" si="1"/>
        <v>0</v>
      </c>
      <c r="U15" s="26">
        <f t="shared" si="2"/>
        <v>9085</v>
      </c>
    </row>
    <row r="16" spans="1:22" s="5" customFormat="1" ht="14.25" customHeight="1" x14ac:dyDescent="0.25">
      <c r="A16" s="27" t="s">
        <v>40</v>
      </c>
      <c r="B16" s="28" t="s">
        <v>41</v>
      </c>
      <c r="C16" s="29">
        <v>212</v>
      </c>
      <c r="D16" s="29">
        <v>1183</v>
      </c>
      <c r="E16" s="29">
        <v>1093</v>
      </c>
      <c r="F16" s="29">
        <v>1261</v>
      </c>
      <c r="G16" s="29">
        <v>128</v>
      </c>
      <c r="H16" s="29">
        <v>764</v>
      </c>
      <c r="I16" s="29">
        <v>11</v>
      </c>
      <c r="J16" s="29">
        <v>65</v>
      </c>
      <c r="K16" s="29">
        <v>74</v>
      </c>
      <c r="L16" s="29">
        <v>109</v>
      </c>
      <c r="M16" s="29">
        <v>182</v>
      </c>
      <c r="N16" s="30">
        <f t="shared" si="0"/>
        <v>5082</v>
      </c>
      <c r="O16" s="31">
        <v>0</v>
      </c>
      <c r="P16" s="31">
        <v>0</v>
      </c>
      <c r="Q16" s="31">
        <v>0</v>
      </c>
      <c r="R16" s="31">
        <v>0</v>
      </c>
      <c r="S16" s="32">
        <v>0</v>
      </c>
      <c r="T16" s="30">
        <f t="shared" si="1"/>
        <v>0</v>
      </c>
      <c r="U16" s="33">
        <f t="shared" si="2"/>
        <v>5082</v>
      </c>
    </row>
    <row r="17" spans="1:21" s="5" customFormat="1" ht="14.25" customHeight="1" x14ac:dyDescent="0.25">
      <c r="A17" s="34" t="s">
        <v>42</v>
      </c>
      <c r="B17" s="35" t="s">
        <v>43</v>
      </c>
      <c r="C17" s="29">
        <v>907</v>
      </c>
      <c r="D17" s="29">
        <v>736</v>
      </c>
      <c r="E17" s="29">
        <v>297</v>
      </c>
      <c r="F17" s="29">
        <v>531</v>
      </c>
      <c r="G17" s="29">
        <v>363</v>
      </c>
      <c r="H17" s="29">
        <v>199</v>
      </c>
      <c r="I17" s="29">
        <v>0</v>
      </c>
      <c r="J17" s="29">
        <v>192</v>
      </c>
      <c r="K17" s="29">
        <v>162</v>
      </c>
      <c r="L17" s="29">
        <v>527</v>
      </c>
      <c r="M17" s="29">
        <v>89</v>
      </c>
      <c r="N17" s="30">
        <f t="shared" si="0"/>
        <v>4003</v>
      </c>
      <c r="O17" s="31">
        <v>0</v>
      </c>
      <c r="P17" s="31">
        <v>0</v>
      </c>
      <c r="Q17" s="31">
        <v>0</v>
      </c>
      <c r="R17" s="31">
        <v>0</v>
      </c>
      <c r="S17" s="32">
        <v>0</v>
      </c>
      <c r="T17" s="30">
        <f t="shared" si="1"/>
        <v>0</v>
      </c>
      <c r="U17" s="33">
        <f t="shared" si="2"/>
        <v>4003</v>
      </c>
    </row>
    <row r="18" spans="1:21" s="5" customFormat="1" ht="14.25" customHeight="1" x14ac:dyDescent="0.25">
      <c r="A18" s="36" t="s">
        <v>44</v>
      </c>
      <c r="B18" s="37" t="s">
        <v>45</v>
      </c>
      <c r="C18" s="19">
        <v>1473</v>
      </c>
      <c r="D18" s="19">
        <v>3058</v>
      </c>
      <c r="E18" s="19">
        <v>2537</v>
      </c>
      <c r="F18" s="19">
        <v>2157</v>
      </c>
      <c r="G18" s="19">
        <v>3766</v>
      </c>
      <c r="H18" s="19">
        <v>2143</v>
      </c>
      <c r="I18" s="19">
        <v>1746</v>
      </c>
      <c r="J18" s="19">
        <v>4140</v>
      </c>
      <c r="K18" s="19">
        <v>2457</v>
      </c>
      <c r="L18" s="19">
        <v>2541</v>
      </c>
      <c r="M18" s="19">
        <v>2582</v>
      </c>
      <c r="N18" s="23">
        <f t="shared" si="0"/>
        <v>28600</v>
      </c>
      <c r="O18" s="24">
        <v>0</v>
      </c>
      <c r="P18" s="24">
        <v>0</v>
      </c>
      <c r="Q18" s="24">
        <v>0</v>
      </c>
      <c r="R18" s="24">
        <v>0</v>
      </c>
      <c r="S18" s="25">
        <v>0</v>
      </c>
      <c r="T18" s="23">
        <f t="shared" si="1"/>
        <v>0</v>
      </c>
      <c r="U18" s="26">
        <f t="shared" si="2"/>
        <v>28600</v>
      </c>
    </row>
    <row r="19" spans="1:21" s="5" customFormat="1" ht="14.25" customHeight="1" x14ac:dyDescent="0.25">
      <c r="A19" s="34" t="s">
        <v>46</v>
      </c>
      <c r="B19" s="35" t="s">
        <v>47</v>
      </c>
      <c r="C19" s="29">
        <v>1404</v>
      </c>
      <c r="D19" s="29">
        <v>2805</v>
      </c>
      <c r="E19" s="29">
        <v>2328</v>
      </c>
      <c r="F19" s="29">
        <v>2075</v>
      </c>
      <c r="G19" s="29">
        <v>3673</v>
      </c>
      <c r="H19" s="29">
        <v>2070</v>
      </c>
      <c r="I19" s="29">
        <v>1684</v>
      </c>
      <c r="J19" s="29">
        <v>4020</v>
      </c>
      <c r="K19" s="29">
        <v>2355</v>
      </c>
      <c r="L19" s="29">
        <v>2350</v>
      </c>
      <c r="M19" s="29">
        <v>2486</v>
      </c>
      <c r="N19" s="30">
        <f t="shared" si="0"/>
        <v>27250</v>
      </c>
      <c r="O19" s="31">
        <v>0</v>
      </c>
      <c r="P19" s="31">
        <v>0</v>
      </c>
      <c r="Q19" s="31">
        <v>0</v>
      </c>
      <c r="R19" s="31">
        <v>0</v>
      </c>
      <c r="S19" s="32">
        <v>0</v>
      </c>
      <c r="T19" s="30">
        <f t="shared" si="1"/>
        <v>0</v>
      </c>
      <c r="U19" s="33">
        <f t="shared" si="2"/>
        <v>27250</v>
      </c>
    </row>
    <row r="20" spans="1:21" s="5" customFormat="1" ht="14.25" customHeight="1" x14ac:dyDescent="0.25">
      <c r="A20" s="34" t="s">
        <v>48</v>
      </c>
      <c r="B20" s="35" t="s">
        <v>49</v>
      </c>
      <c r="C20" s="29">
        <v>44</v>
      </c>
      <c r="D20" s="29">
        <v>238</v>
      </c>
      <c r="E20" s="29">
        <v>164</v>
      </c>
      <c r="F20" s="29">
        <v>66</v>
      </c>
      <c r="G20" s="29">
        <v>81</v>
      </c>
      <c r="H20" s="29">
        <v>63</v>
      </c>
      <c r="I20" s="29">
        <v>61</v>
      </c>
      <c r="J20" s="29">
        <v>117</v>
      </c>
      <c r="K20" s="29">
        <v>100</v>
      </c>
      <c r="L20" s="29">
        <v>184</v>
      </c>
      <c r="M20" s="29">
        <v>87</v>
      </c>
      <c r="N20" s="30">
        <f t="shared" si="0"/>
        <v>1205</v>
      </c>
      <c r="O20" s="31">
        <v>0</v>
      </c>
      <c r="P20" s="31">
        <v>0</v>
      </c>
      <c r="Q20" s="31">
        <v>0</v>
      </c>
      <c r="R20" s="31">
        <v>0</v>
      </c>
      <c r="S20" s="32">
        <v>0</v>
      </c>
      <c r="T20" s="30">
        <f t="shared" si="1"/>
        <v>0</v>
      </c>
      <c r="U20" s="33">
        <f t="shared" si="2"/>
        <v>1205</v>
      </c>
    </row>
    <row r="21" spans="1:21" s="5" customFormat="1" ht="14.25" customHeight="1" x14ac:dyDescent="0.25">
      <c r="A21" s="34" t="s">
        <v>50</v>
      </c>
      <c r="B21" s="35" t="s">
        <v>51</v>
      </c>
      <c r="C21" s="29">
        <v>1</v>
      </c>
      <c r="D21" s="29">
        <v>1</v>
      </c>
      <c r="E21" s="29">
        <v>3</v>
      </c>
      <c r="F21" s="29">
        <v>9</v>
      </c>
      <c r="G21" s="29">
        <v>10</v>
      </c>
      <c r="H21" s="29">
        <v>2</v>
      </c>
      <c r="I21" s="29">
        <v>0</v>
      </c>
      <c r="J21" s="29">
        <v>0</v>
      </c>
      <c r="K21" s="29">
        <v>0</v>
      </c>
      <c r="L21" s="29">
        <v>1</v>
      </c>
      <c r="M21" s="29">
        <v>0</v>
      </c>
      <c r="N21" s="30">
        <f t="shared" si="0"/>
        <v>27</v>
      </c>
      <c r="O21" s="31">
        <v>0</v>
      </c>
      <c r="P21" s="31">
        <v>0</v>
      </c>
      <c r="Q21" s="31">
        <v>0</v>
      </c>
      <c r="R21" s="31">
        <v>0</v>
      </c>
      <c r="S21" s="32">
        <v>0</v>
      </c>
      <c r="T21" s="30">
        <f t="shared" si="1"/>
        <v>0</v>
      </c>
      <c r="U21" s="33">
        <f t="shared" si="2"/>
        <v>27</v>
      </c>
    </row>
    <row r="22" spans="1:21" s="5" customFormat="1" ht="14.25" customHeight="1" x14ac:dyDescent="0.25">
      <c r="A22" s="36" t="s">
        <v>52</v>
      </c>
      <c r="B22" s="37" t="s">
        <v>53</v>
      </c>
      <c r="C22" s="19">
        <v>0</v>
      </c>
      <c r="D22" s="19">
        <v>4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3">
        <f t="shared" si="0"/>
        <v>4</v>
      </c>
      <c r="O22" s="24">
        <v>0</v>
      </c>
      <c r="P22" s="24">
        <v>0</v>
      </c>
      <c r="Q22" s="24">
        <v>0</v>
      </c>
      <c r="R22" s="24">
        <v>0</v>
      </c>
      <c r="S22" s="25">
        <v>0</v>
      </c>
      <c r="T22" s="23">
        <f t="shared" si="1"/>
        <v>0</v>
      </c>
      <c r="U22" s="26">
        <f t="shared" si="2"/>
        <v>4</v>
      </c>
    </row>
    <row r="23" spans="1:21" s="5" customFormat="1" ht="14.25" customHeight="1" x14ac:dyDescent="0.25">
      <c r="A23" s="36" t="s">
        <v>54</v>
      </c>
      <c r="B23" s="37" t="s">
        <v>55</v>
      </c>
      <c r="C23" s="19">
        <v>1</v>
      </c>
      <c r="D23" s="19">
        <v>0</v>
      </c>
      <c r="E23" s="19">
        <v>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1</v>
      </c>
      <c r="L23" s="19">
        <v>0</v>
      </c>
      <c r="M23" s="19">
        <v>0</v>
      </c>
      <c r="N23" s="23">
        <f t="shared" si="0"/>
        <v>3</v>
      </c>
      <c r="O23" s="24">
        <v>0</v>
      </c>
      <c r="P23" s="24">
        <v>0</v>
      </c>
      <c r="Q23" s="24">
        <v>0</v>
      </c>
      <c r="R23" s="24">
        <v>0</v>
      </c>
      <c r="S23" s="25">
        <v>0</v>
      </c>
      <c r="T23" s="23">
        <f t="shared" si="1"/>
        <v>0</v>
      </c>
      <c r="U23" s="26">
        <f t="shared" si="2"/>
        <v>3</v>
      </c>
    </row>
    <row r="24" spans="1:21" s="5" customFormat="1" ht="14.25" customHeight="1" x14ac:dyDescent="0.25">
      <c r="A24" s="36" t="s">
        <v>56</v>
      </c>
      <c r="B24" s="37" t="s">
        <v>57</v>
      </c>
      <c r="C24" s="19">
        <v>121</v>
      </c>
      <c r="D24" s="19">
        <v>6</v>
      </c>
      <c r="E24" s="19">
        <v>64</v>
      </c>
      <c r="F24" s="19">
        <v>23</v>
      </c>
      <c r="G24" s="19">
        <v>28</v>
      </c>
      <c r="H24" s="19">
        <v>32</v>
      </c>
      <c r="I24" s="19">
        <v>2</v>
      </c>
      <c r="J24" s="19">
        <v>13</v>
      </c>
      <c r="K24" s="19">
        <v>75</v>
      </c>
      <c r="L24" s="19">
        <v>3</v>
      </c>
      <c r="M24" s="19">
        <v>17</v>
      </c>
      <c r="N24" s="23">
        <f t="shared" si="0"/>
        <v>384</v>
      </c>
      <c r="O24" s="24">
        <v>0</v>
      </c>
      <c r="P24" s="24">
        <v>0</v>
      </c>
      <c r="Q24" s="24">
        <v>0</v>
      </c>
      <c r="R24" s="24">
        <v>0</v>
      </c>
      <c r="S24" s="25">
        <v>0</v>
      </c>
      <c r="T24" s="23">
        <f t="shared" si="1"/>
        <v>0</v>
      </c>
      <c r="U24" s="26">
        <f t="shared" si="2"/>
        <v>384</v>
      </c>
    </row>
    <row r="25" spans="1:21" s="5" customFormat="1" ht="14.25" customHeight="1" x14ac:dyDescent="0.25">
      <c r="A25" s="36" t="s">
        <v>58</v>
      </c>
      <c r="B25" s="37" t="s">
        <v>59</v>
      </c>
      <c r="C25" s="19">
        <v>0</v>
      </c>
      <c r="D25" s="19">
        <v>0</v>
      </c>
      <c r="E25" s="19">
        <v>1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2</v>
      </c>
      <c r="M25" s="19">
        <v>0</v>
      </c>
      <c r="N25" s="23">
        <f t="shared" si="0"/>
        <v>3</v>
      </c>
      <c r="O25" s="24">
        <v>0</v>
      </c>
      <c r="P25" s="24">
        <v>0</v>
      </c>
      <c r="Q25" s="24">
        <v>0</v>
      </c>
      <c r="R25" s="24">
        <v>0</v>
      </c>
      <c r="S25" s="25">
        <v>0</v>
      </c>
      <c r="T25" s="23">
        <f t="shared" si="1"/>
        <v>0</v>
      </c>
      <c r="U25" s="26">
        <f t="shared" si="2"/>
        <v>3</v>
      </c>
    </row>
    <row r="26" spans="1:21" s="5" customFormat="1" ht="14.25" customHeight="1" x14ac:dyDescent="0.25">
      <c r="A26" s="36" t="s">
        <v>60</v>
      </c>
      <c r="B26" s="37" t="s">
        <v>61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3">
        <f t="shared" si="0"/>
        <v>0</v>
      </c>
      <c r="O26" s="24">
        <v>0</v>
      </c>
      <c r="P26" s="24">
        <v>0</v>
      </c>
      <c r="Q26" s="24">
        <v>0</v>
      </c>
      <c r="R26" s="24">
        <v>0</v>
      </c>
      <c r="S26" s="25">
        <v>0</v>
      </c>
      <c r="T26" s="23">
        <f t="shared" si="1"/>
        <v>0</v>
      </c>
      <c r="U26" s="26">
        <f t="shared" si="2"/>
        <v>0</v>
      </c>
    </row>
    <row r="27" spans="1:21" s="5" customFormat="1" ht="14.25" customHeight="1" x14ac:dyDescent="0.25">
      <c r="A27" s="36" t="s">
        <v>62</v>
      </c>
      <c r="B27" s="37" t="s">
        <v>63</v>
      </c>
      <c r="C27" s="19">
        <v>39</v>
      </c>
      <c r="D27" s="19">
        <v>1</v>
      </c>
      <c r="E27" s="19">
        <v>5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3">
        <f t="shared" si="0"/>
        <v>45</v>
      </c>
      <c r="O27" s="24">
        <v>0</v>
      </c>
      <c r="P27" s="24">
        <v>0</v>
      </c>
      <c r="Q27" s="24">
        <v>0</v>
      </c>
      <c r="R27" s="24">
        <v>0</v>
      </c>
      <c r="S27" s="25">
        <v>0</v>
      </c>
      <c r="T27" s="23">
        <f t="shared" si="1"/>
        <v>0</v>
      </c>
      <c r="U27" s="26">
        <f t="shared" si="2"/>
        <v>45</v>
      </c>
    </row>
    <row r="28" spans="1:21" s="5" customFormat="1" ht="14.25" customHeight="1" x14ac:dyDescent="0.25">
      <c r="A28" s="36" t="s">
        <v>64</v>
      </c>
      <c r="B28" s="37" t="s">
        <v>65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3">
        <f t="shared" si="0"/>
        <v>0</v>
      </c>
      <c r="O28" s="24">
        <v>0</v>
      </c>
      <c r="P28" s="24">
        <v>0</v>
      </c>
      <c r="Q28" s="24">
        <v>0</v>
      </c>
      <c r="R28" s="24">
        <v>0</v>
      </c>
      <c r="S28" s="25">
        <v>0</v>
      </c>
      <c r="T28" s="23">
        <f t="shared" si="1"/>
        <v>0</v>
      </c>
      <c r="U28" s="26">
        <f t="shared" si="2"/>
        <v>0</v>
      </c>
    </row>
    <row r="29" spans="1:21" s="5" customFormat="1" ht="14.25" customHeight="1" x14ac:dyDescent="0.25">
      <c r="A29" s="38" t="s">
        <v>66</v>
      </c>
      <c r="B29" s="39" t="s">
        <v>67</v>
      </c>
      <c r="C29" s="19">
        <v>104</v>
      </c>
      <c r="D29" s="19">
        <v>1115</v>
      </c>
      <c r="E29" s="19">
        <v>659</v>
      </c>
      <c r="F29" s="19">
        <v>108</v>
      </c>
      <c r="G29" s="19">
        <v>109</v>
      </c>
      <c r="H29" s="19">
        <v>586</v>
      </c>
      <c r="I29" s="19">
        <v>46</v>
      </c>
      <c r="J29" s="19">
        <v>122</v>
      </c>
      <c r="K29" s="19">
        <v>200</v>
      </c>
      <c r="L29" s="19">
        <v>89</v>
      </c>
      <c r="M29" s="19">
        <v>232</v>
      </c>
      <c r="N29" s="40">
        <f t="shared" si="0"/>
        <v>3370</v>
      </c>
      <c r="O29" s="41">
        <v>0</v>
      </c>
      <c r="P29" s="41">
        <v>0</v>
      </c>
      <c r="Q29" s="41">
        <v>0</v>
      </c>
      <c r="R29" s="41">
        <v>0</v>
      </c>
      <c r="S29" s="42">
        <v>0</v>
      </c>
      <c r="T29" s="40">
        <f t="shared" si="1"/>
        <v>0</v>
      </c>
      <c r="U29" s="43">
        <f t="shared" si="2"/>
        <v>3370</v>
      </c>
    </row>
    <row r="30" spans="1:21" s="5" customFormat="1" ht="14.25" customHeight="1" x14ac:dyDescent="0.25">
      <c r="A30" s="44" t="s">
        <v>12</v>
      </c>
      <c r="B30" s="45" t="s">
        <v>68</v>
      </c>
      <c r="C30" s="46">
        <v>6116</v>
      </c>
      <c r="D30" s="46">
        <v>15975</v>
      </c>
      <c r="E30" s="46">
        <v>9482</v>
      </c>
      <c r="F30" s="46">
        <v>6383</v>
      </c>
      <c r="G30" s="46">
        <v>5871</v>
      </c>
      <c r="H30" s="46">
        <v>13708</v>
      </c>
      <c r="I30" s="46">
        <v>2116</v>
      </c>
      <c r="J30" s="46">
        <v>7023</v>
      </c>
      <c r="K30" s="46">
        <v>3940</v>
      </c>
      <c r="L30" s="46">
        <v>14055</v>
      </c>
      <c r="M30" s="46">
        <v>18461</v>
      </c>
      <c r="N30" s="47">
        <f t="shared" si="0"/>
        <v>103130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7">
        <f t="shared" si="1"/>
        <v>0</v>
      </c>
      <c r="U30" s="48">
        <f t="shared" si="2"/>
        <v>103130</v>
      </c>
    </row>
    <row r="31" spans="1:21" s="5" customFormat="1" ht="14.25" customHeight="1" x14ac:dyDescent="0.25">
      <c r="A31" s="49" t="s">
        <v>69</v>
      </c>
      <c r="B31" s="50" t="s">
        <v>70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1">
        <v>0</v>
      </c>
      <c r="N31" s="20">
        <f t="shared" si="0"/>
        <v>0</v>
      </c>
      <c r="O31" s="19">
        <v>2314</v>
      </c>
      <c r="P31" s="19">
        <v>862</v>
      </c>
      <c r="Q31" s="19">
        <v>359</v>
      </c>
      <c r="R31" s="19">
        <v>285</v>
      </c>
      <c r="S31" s="21">
        <v>306</v>
      </c>
      <c r="T31" s="20">
        <f t="shared" si="1"/>
        <v>4126</v>
      </c>
      <c r="U31" s="22">
        <f t="shared" si="2"/>
        <v>4126</v>
      </c>
    </row>
    <row r="32" spans="1:21" s="5" customFormat="1" ht="14.25" customHeight="1" x14ac:dyDescent="0.25">
      <c r="A32" s="34" t="s">
        <v>71</v>
      </c>
      <c r="B32" s="51" t="s">
        <v>72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32">
        <v>0</v>
      </c>
      <c r="N32" s="30">
        <f t="shared" si="0"/>
        <v>0</v>
      </c>
      <c r="O32" s="31">
        <v>2070</v>
      </c>
      <c r="P32" s="31">
        <v>726</v>
      </c>
      <c r="Q32" s="31">
        <v>322</v>
      </c>
      <c r="R32" s="31">
        <v>215</v>
      </c>
      <c r="S32" s="32">
        <v>283</v>
      </c>
      <c r="T32" s="30">
        <f t="shared" si="1"/>
        <v>3616</v>
      </c>
      <c r="U32" s="33">
        <f t="shared" si="2"/>
        <v>3616</v>
      </c>
    </row>
    <row r="33" spans="1:21" s="5" customFormat="1" ht="14.25" customHeight="1" x14ac:dyDescent="0.25">
      <c r="A33" s="34" t="s">
        <v>73</v>
      </c>
      <c r="B33" s="35" t="s">
        <v>74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2">
        <v>0</v>
      </c>
      <c r="N33" s="30">
        <f t="shared" si="0"/>
        <v>0</v>
      </c>
      <c r="O33" s="31">
        <v>244</v>
      </c>
      <c r="P33" s="31">
        <v>136</v>
      </c>
      <c r="Q33" s="31">
        <v>32</v>
      </c>
      <c r="R33" s="31">
        <v>70</v>
      </c>
      <c r="S33" s="32">
        <v>23</v>
      </c>
      <c r="T33" s="30">
        <f t="shared" si="1"/>
        <v>505</v>
      </c>
      <c r="U33" s="33">
        <f t="shared" si="2"/>
        <v>505</v>
      </c>
    </row>
    <row r="34" spans="1:21" s="5" customFormat="1" ht="14.25" customHeight="1" x14ac:dyDescent="0.25">
      <c r="A34" s="34" t="s">
        <v>75</v>
      </c>
      <c r="B34" s="35" t="s">
        <v>76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2">
        <v>0</v>
      </c>
      <c r="N34" s="30">
        <f t="shared" si="0"/>
        <v>0</v>
      </c>
      <c r="O34" s="31">
        <v>0</v>
      </c>
      <c r="P34" s="31">
        <v>0</v>
      </c>
      <c r="Q34" s="31">
        <v>0</v>
      </c>
      <c r="R34" s="31">
        <v>0</v>
      </c>
      <c r="S34" s="32">
        <v>0</v>
      </c>
      <c r="T34" s="30">
        <f t="shared" si="1"/>
        <v>0</v>
      </c>
      <c r="U34" s="33">
        <f t="shared" si="2"/>
        <v>0</v>
      </c>
    </row>
    <row r="35" spans="1:21" s="5" customFormat="1" ht="14.25" customHeight="1" x14ac:dyDescent="0.25">
      <c r="A35" s="36" t="s">
        <v>77</v>
      </c>
      <c r="B35" s="52" t="s">
        <v>78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5">
        <v>0</v>
      </c>
      <c r="N35" s="23">
        <f t="shared" si="0"/>
        <v>0</v>
      </c>
      <c r="O35" s="24">
        <v>0</v>
      </c>
      <c r="P35" s="24">
        <v>0</v>
      </c>
      <c r="Q35" s="24">
        <v>0</v>
      </c>
      <c r="R35" s="24">
        <v>0</v>
      </c>
      <c r="S35" s="25">
        <v>0</v>
      </c>
      <c r="T35" s="23">
        <f t="shared" si="1"/>
        <v>0</v>
      </c>
      <c r="U35" s="26">
        <f t="shared" si="2"/>
        <v>0</v>
      </c>
    </row>
    <row r="36" spans="1:21" s="5" customFormat="1" ht="14.25" customHeight="1" x14ac:dyDescent="0.25">
      <c r="A36" s="36" t="s">
        <v>79</v>
      </c>
      <c r="B36" s="52" t="s">
        <v>80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5">
        <v>0</v>
      </c>
      <c r="N36" s="23">
        <f t="shared" si="0"/>
        <v>0</v>
      </c>
      <c r="O36" s="24">
        <v>49</v>
      </c>
      <c r="P36" s="24">
        <v>7</v>
      </c>
      <c r="Q36" s="24">
        <v>239</v>
      </c>
      <c r="R36" s="24">
        <v>64</v>
      </c>
      <c r="S36" s="25">
        <v>0</v>
      </c>
      <c r="T36" s="23">
        <f t="shared" si="1"/>
        <v>359</v>
      </c>
      <c r="U36" s="26">
        <f t="shared" si="2"/>
        <v>359</v>
      </c>
    </row>
    <row r="37" spans="1:21" s="5" customFormat="1" ht="14.25" customHeight="1" x14ac:dyDescent="0.25">
      <c r="A37" s="36" t="s">
        <v>81</v>
      </c>
      <c r="B37" s="52" t="s">
        <v>82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5">
        <v>0</v>
      </c>
      <c r="N37" s="23">
        <f t="shared" si="0"/>
        <v>0</v>
      </c>
      <c r="O37" s="24">
        <v>0</v>
      </c>
      <c r="P37" s="24">
        <v>0</v>
      </c>
      <c r="Q37" s="24">
        <v>0</v>
      </c>
      <c r="R37" s="24">
        <v>0</v>
      </c>
      <c r="S37" s="25">
        <v>0</v>
      </c>
      <c r="T37" s="23">
        <f t="shared" si="1"/>
        <v>0</v>
      </c>
      <c r="U37" s="26">
        <f t="shared" si="2"/>
        <v>0</v>
      </c>
    </row>
    <row r="38" spans="1:21" s="5" customFormat="1" ht="14.25" customHeight="1" x14ac:dyDescent="0.25">
      <c r="A38" s="36" t="s">
        <v>83</v>
      </c>
      <c r="B38" s="52" t="s">
        <v>84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5">
        <v>0</v>
      </c>
      <c r="N38" s="23">
        <f t="shared" si="0"/>
        <v>0</v>
      </c>
      <c r="O38" s="24">
        <v>0</v>
      </c>
      <c r="P38" s="24">
        <v>0</v>
      </c>
      <c r="Q38" s="24">
        <v>0</v>
      </c>
      <c r="R38" s="24">
        <v>0</v>
      </c>
      <c r="S38" s="25">
        <v>0</v>
      </c>
      <c r="T38" s="23">
        <f t="shared" si="1"/>
        <v>0</v>
      </c>
      <c r="U38" s="26">
        <f t="shared" si="2"/>
        <v>0</v>
      </c>
    </row>
    <row r="39" spans="1:21" s="5" customFormat="1" ht="14.25" customHeight="1" x14ac:dyDescent="0.25">
      <c r="A39" s="36" t="s">
        <v>85</v>
      </c>
      <c r="B39" s="37" t="s">
        <v>86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5">
        <v>0</v>
      </c>
      <c r="N39" s="23">
        <f t="shared" si="0"/>
        <v>0</v>
      </c>
      <c r="O39" s="24">
        <v>0</v>
      </c>
      <c r="P39" s="24">
        <v>0</v>
      </c>
      <c r="Q39" s="24">
        <v>0</v>
      </c>
      <c r="R39" s="24">
        <v>0</v>
      </c>
      <c r="S39" s="25">
        <v>0</v>
      </c>
      <c r="T39" s="23">
        <f t="shared" si="1"/>
        <v>0</v>
      </c>
      <c r="U39" s="26">
        <f t="shared" si="2"/>
        <v>0</v>
      </c>
    </row>
    <row r="40" spans="1:21" s="5" customFormat="1" ht="14.25" customHeight="1" x14ac:dyDescent="0.25">
      <c r="A40" s="36" t="s">
        <v>87</v>
      </c>
      <c r="B40" s="52" t="s">
        <v>88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42">
        <v>0</v>
      </c>
      <c r="N40" s="23">
        <f t="shared" si="0"/>
        <v>0</v>
      </c>
      <c r="O40" s="41">
        <v>0</v>
      </c>
      <c r="P40" s="41">
        <v>0</v>
      </c>
      <c r="Q40" s="41">
        <v>0</v>
      </c>
      <c r="R40" s="41">
        <v>0</v>
      </c>
      <c r="S40" s="42">
        <v>0</v>
      </c>
      <c r="T40" s="40">
        <f t="shared" si="1"/>
        <v>0</v>
      </c>
      <c r="U40" s="43">
        <f t="shared" si="2"/>
        <v>0</v>
      </c>
    </row>
    <row r="41" spans="1:21" s="5" customFormat="1" ht="14.25" customHeight="1" x14ac:dyDescent="0.25">
      <c r="A41" s="53" t="s">
        <v>18</v>
      </c>
      <c r="B41" s="54" t="s">
        <v>89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7">
        <f t="shared" si="0"/>
        <v>0</v>
      </c>
      <c r="O41" s="46">
        <v>2363</v>
      </c>
      <c r="P41" s="46">
        <v>869</v>
      </c>
      <c r="Q41" s="46">
        <v>598</v>
      </c>
      <c r="R41" s="46">
        <v>349</v>
      </c>
      <c r="S41" s="46">
        <v>306</v>
      </c>
      <c r="T41" s="47">
        <f t="shared" si="1"/>
        <v>4485</v>
      </c>
      <c r="U41" s="48">
        <f t="shared" si="2"/>
        <v>4485</v>
      </c>
    </row>
    <row r="42" spans="1:21" s="5" customFormat="1" ht="14.25" customHeight="1" thickBot="1" x14ac:dyDescent="0.3">
      <c r="A42" s="55" t="s">
        <v>19</v>
      </c>
      <c r="B42" s="56" t="s">
        <v>90</v>
      </c>
      <c r="C42" s="57">
        <f t="shared" ref="C42:U42" si="3">C30+C41</f>
        <v>6116</v>
      </c>
      <c r="D42" s="57">
        <f t="shared" si="3"/>
        <v>15975</v>
      </c>
      <c r="E42" s="57">
        <f t="shared" si="3"/>
        <v>9482</v>
      </c>
      <c r="F42" s="57">
        <f t="shared" si="3"/>
        <v>6383</v>
      </c>
      <c r="G42" s="57">
        <f t="shared" si="3"/>
        <v>5871</v>
      </c>
      <c r="H42" s="57">
        <f t="shared" si="3"/>
        <v>13708</v>
      </c>
      <c r="I42" s="57">
        <f t="shared" si="3"/>
        <v>2116</v>
      </c>
      <c r="J42" s="57">
        <f t="shared" si="3"/>
        <v>7023</v>
      </c>
      <c r="K42" s="57">
        <f t="shared" si="3"/>
        <v>3940</v>
      </c>
      <c r="L42" s="57">
        <f t="shared" si="3"/>
        <v>14055</v>
      </c>
      <c r="M42" s="57">
        <f t="shared" si="3"/>
        <v>18461</v>
      </c>
      <c r="N42" s="57">
        <f t="shared" si="3"/>
        <v>103130</v>
      </c>
      <c r="O42" s="57">
        <f t="shared" si="3"/>
        <v>2363</v>
      </c>
      <c r="P42" s="57">
        <f t="shared" si="3"/>
        <v>869</v>
      </c>
      <c r="Q42" s="57">
        <f t="shared" si="3"/>
        <v>598</v>
      </c>
      <c r="R42" s="57">
        <f t="shared" si="3"/>
        <v>349</v>
      </c>
      <c r="S42" s="57">
        <f t="shared" si="3"/>
        <v>306</v>
      </c>
      <c r="T42" s="57">
        <f t="shared" si="3"/>
        <v>4485</v>
      </c>
      <c r="U42" s="58">
        <f t="shared" si="3"/>
        <v>107615</v>
      </c>
    </row>
    <row r="43" spans="1:21" s="5" customFormat="1" ht="15.95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21" s="5" customFormat="1" ht="17.45" customHeight="1" thickBot="1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21" s="5" customFormat="1" ht="36.6" customHeight="1" x14ac:dyDescent="0.25">
      <c r="A45" s="173"/>
      <c r="B45" s="174"/>
      <c r="C45" s="59" t="str">
        <f t="shared" ref="C45:M45" si="4">C4</f>
        <v>Macedoinia</v>
      </c>
      <c r="D45" s="59" t="str">
        <f t="shared" si="4"/>
        <v>Triglav</v>
      </c>
      <c r="E45" s="59" t="str">
        <f t="shared" si="4"/>
        <v>Sava</v>
      </c>
      <c r="F45" s="59" t="str">
        <f t="shared" si="4"/>
        <v>Evroins</v>
      </c>
      <c r="G45" s="59" t="str">
        <f t="shared" si="4"/>
        <v>Winner</v>
      </c>
      <c r="H45" s="59" t="str">
        <f t="shared" si="4"/>
        <v>Eurolink</v>
      </c>
      <c r="I45" s="59" t="str">
        <f t="shared" si="4"/>
        <v>Grawe</v>
      </c>
      <c r="J45" s="59" t="str">
        <f t="shared" si="4"/>
        <v>Uniqa</v>
      </c>
      <c r="K45" s="59" t="str">
        <f t="shared" si="4"/>
        <v>Insurance policy</v>
      </c>
      <c r="L45" s="59" t="str">
        <f t="shared" si="4"/>
        <v>Halk</v>
      </c>
      <c r="M45" s="59" t="str">
        <f t="shared" si="4"/>
        <v>Croatia nonlife</v>
      </c>
      <c r="N45" s="60"/>
      <c r="O45" s="59" t="str">
        <f>O4</f>
        <v>Croatia life</v>
      </c>
      <c r="P45" s="59" t="str">
        <f>P4</f>
        <v>Grawe life</v>
      </c>
      <c r="Q45" s="59" t="str">
        <f>Q4</f>
        <v>Winner life</v>
      </c>
      <c r="R45" s="59" t="str">
        <f>R4</f>
        <v>Uniqa life</v>
      </c>
      <c r="S45" s="59" t="str">
        <f>S4</f>
        <v>Triglav life</v>
      </c>
      <c r="T45" s="61"/>
    </row>
    <row r="46" spans="1:21" s="5" customFormat="1" ht="14.25" customHeight="1" thickBot="1" x14ac:dyDescent="0.3">
      <c r="A46" s="171" t="s">
        <v>91</v>
      </c>
      <c r="B46" s="172"/>
      <c r="C46" s="62">
        <f t="shared" ref="C46:M46" si="5">IF(($U$30+$U$41)=0,0,(C30+C41)/($U$30+$U$41))</f>
        <v>5.6832225990800539E-2</v>
      </c>
      <c r="D46" s="62">
        <f t="shared" si="5"/>
        <v>0.14844584862705013</v>
      </c>
      <c r="E46" s="62">
        <f t="shared" si="5"/>
        <v>8.8110393532500123E-2</v>
      </c>
      <c r="F46" s="62">
        <f t="shared" si="5"/>
        <v>5.9313292756585978E-2</v>
      </c>
      <c r="G46" s="62">
        <f t="shared" si="5"/>
        <v>5.4555591692607909E-2</v>
      </c>
      <c r="H46" s="62">
        <f t="shared" si="5"/>
        <v>0.12738001208010036</v>
      </c>
      <c r="I46" s="62">
        <f t="shared" si="5"/>
        <v>1.9662686428471868E-2</v>
      </c>
      <c r="J46" s="62">
        <f t="shared" si="5"/>
        <v>6.5260419086558566E-2</v>
      </c>
      <c r="K46" s="62">
        <f t="shared" si="5"/>
        <v>3.6611996468893744E-2</v>
      </c>
      <c r="L46" s="62">
        <f t="shared" si="5"/>
        <v>0.13060446963713238</v>
      </c>
      <c r="M46" s="62">
        <f t="shared" si="5"/>
        <v>0.17154671746503741</v>
      </c>
      <c r="N46" s="63"/>
      <c r="O46" s="62">
        <f>IF(($U$30+$U$41)=0,0,(O30+O41)/($U$30+$U$41))</f>
        <v>2.1957905496445662E-2</v>
      </c>
      <c r="P46" s="62">
        <f>IF(($U$30+$U$41)=0,0,(P30+P41)/($U$30+$U$41))</f>
        <v>8.0750824699159039E-3</v>
      </c>
      <c r="Q46" s="62">
        <f>IF(($U$30+$U$41)=0,0,(Q30+Q41)/($U$30+$U$41))</f>
        <v>5.5568461645681367E-3</v>
      </c>
      <c r="R46" s="62">
        <f>IF(($U$30+$U$41)=0,0,(R30+R41)/($U$30+$U$41))</f>
        <v>3.2430423268131766E-3</v>
      </c>
      <c r="S46" s="62">
        <f>IF(($U$30+$U$41)=0,0,(S30+S41)/($U$30+$U$41))</f>
        <v>2.8434697765181436E-3</v>
      </c>
      <c r="T46" s="61"/>
    </row>
    <row r="47" spans="1:21" s="5" customFormat="1" ht="14.2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21" s="5" customFormat="1" ht="14.25" customHeigh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s="5" customFormat="1" ht="14.25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s="5" customFormat="1" ht="14.25" customHeigh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s="5" customFormat="1" ht="14.25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s="5" customFormat="1" ht="14.2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s="5" customFormat="1" ht="14.25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s="5" customFormat="1" ht="14.25" customHeigh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</sheetData>
  <mergeCells count="2">
    <mergeCell ref="A46:B46"/>
    <mergeCell ref="A45:B45"/>
  </mergeCells>
  <pageMargins left="0" right="0" top="0.75" bottom="0.75" header="0.3" footer="0.3"/>
  <pageSetup paperSize="9" scale="98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="145" zoomScaleNormal="145" workbookViewId="0">
      <selection activeCell="A2" sqref="A2"/>
    </sheetView>
  </sheetViews>
  <sheetFormatPr defaultColWidth="9.140625" defaultRowHeight="12" x14ac:dyDescent="0.2"/>
  <cols>
    <col min="1" max="1" width="31" style="97" customWidth="1"/>
    <col min="2" max="2" width="5.7109375" style="98" customWidth="1"/>
    <col min="3" max="9" width="18.28515625" style="97" customWidth="1"/>
    <col min="10" max="10" width="9.140625" style="97" customWidth="1"/>
    <col min="11" max="16384" width="9.140625" style="97"/>
  </cols>
  <sheetData>
    <row r="1" spans="1:9" s="5" customFormat="1" ht="15" customHeight="1" x14ac:dyDescent="0.25"/>
    <row r="2" spans="1:9" s="5" customFormat="1" ht="15" customHeight="1" x14ac:dyDescent="0.25">
      <c r="A2" s="67" t="s">
        <v>144</v>
      </c>
      <c r="B2" s="90"/>
      <c r="C2" s="90"/>
      <c r="D2" s="90"/>
      <c r="E2" s="90"/>
      <c r="F2" s="90"/>
      <c r="G2" s="90"/>
    </row>
    <row r="3" spans="1:9" s="5" customFormat="1" ht="15" customHeight="1" thickBot="1" x14ac:dyDescent="0.3"/>
    <row r="4" spans="1:9" s="99" customFormat="1" ht="72.75" customHeight="1" x14ac:dyDescent="0.2">
      <c r="A4" s="72" t="s">
        <v>108</v>
      </c>
      <c r="B4" s="73"/>
      <c r="C4" s="73" t="s">
        <v>109</v>
      </c>
      <c r="D4" s="73" t="s">
        <v>110</v>
      </c>
      <c r="E4" s="73" t="s">
        <v>111</v>
      </c>
      <c r="F4" s="73" t="s">
        <v>112</v>
      </c>
      <c r="G4" s="73" t="s">
        <v>113</v>
      </c>
      <c r="H4" s="73" t="s">
        <v>114</v>
      </c>
      <c r="I4" s="74" t="s">
        <v>115</v>
      </c>
    </row>
    <row r="5" spans="1:9" s="100" customFormat="1" ht="16.5" customHeight="1" x14ac:dyDescent="0.2">
      <c r="A5" s="75"/>
      <c r="B5" s="76"/>
      <c r="C5" s="77">
        <v>1</v>
      </c>
      <c r="D5" s="77">
        <v>2</v>
      </c>
      <c r="E5" s="77">
        <v>3</v>
      </c>
      <c r="F5" s="77">
        <v>4</v>
      </c>
      <c r="G5" s="77" t="s">
        <v>116</v>
      </c>
      <c r="H5" s="77" t="s">
        <v>117</v>
      </c>
      <c r="I5" s="78" t="s">
        <v>118</v>
      </c>
    </row>
    <row r="6" spans="1:9" s="5" customFormat="1" ht="13.5" customHeight="1" x14ac:dyDescent="0.25">
      <c r="A6" s="83" t="s">
        <v>1</v>
      </c>
      <c r="B6" s="80">
        <f t="shared" ref="B6:B16" si="0">ROW()-ROW($B$5)</f>
        <v>1</v>
      </c>
      <c r="C6" s="84">
        <v>771</v>
      </c>
      <c r="D6" s="84">
        <v>6698</v>
      </c>
      <c r="E6" s="84">
        <v>6116</v>
      </c>
      <c r="F6" s="84">
        <v>422</v>
      </c>
      <c r="G6" s="84">
        <v>931</v>
      </c>
      <c r="H6" s="84">
        <v>132</v>
      </c>
      <c r="I6" s="101">
        <f t="shared" ref="I6:I24" si="1">IF(C6+D6&lt;&gt;0,(E6+F6)/(C6+D6),0)</f>
        <v>0.87535145267104031</v>
      </c>
    </row>
    <row r="7" spans="1:9" s="5" customFormat="1" ht="13.5" customHeight="1" x14ac:dyDescent="0.25">
      <c r="A7" s="83" t="s">
        <v>2</v>
      </c>
      <c r="B7" s="80">
        <f t="shared" si="0"/>
        <v>2</v>
      </c>
      <c r="C7" s="84">
        <v>1993</v>
      </c>
      <c r="D7" s="84">
        <v>19928</v>
      </c>
      <c r="E7" s="84">
        <v>15975</v>
      </c>
      <c r="F7" s="84">
        <v>3396</v>
      </c>
      <c r="G7" s="84">
        <v>2548</v>
      </c>
      <c r="H7" s="84">
        <v>269</v>
      </c>
      <c r="I7" s="101">
        <f t="shared" si="1"/>
        <v>0.88367319009169287</v>
      </c>
    </row>
    <row r="8" spans="1:9" s="5" customFormat="1" ht="13.5" customHeight="1" x14ac:dyDescent="0.25">
      <c r="A8" s="83" t="s">
        <v>3</v>
      </c>
      <c r="B8" s="80">
        <f t="shared" si="0"/>
        <v>3</v>
      </c>
      <c r="C8" s="84">
        <v>1708</v>
      </c>
      <c r="D8" s="84">
        <v>12757</v>
      </c>
      <c r="E8" s="84">
        <v>9482</v>
      </c>
      <c r="F8" s="84">
        <v>2304</v>
      </c>
      <c r="G8" s="84">
        <v>2679</v>
      </c>
      <c r="H8" s="84">
        <v>229</v>
      </c>
      <c r="I8" s="101">
        <f t="shared" si="1"/>
        <v>0.81479433114414102</v>
      </c>
    </row>
    <row r="9" spans="1:9" s="5" customFormat="1" ht="13.5" customHeight="1" x14ac:dyDescent="0.25">
      <c r="A9" s="83" t="s">
        <v>4</v>
      </c>
      <c r="B9" s="80">
        <f t="shared" si="0"/>
        <v>4</v>
      </c>
      <c r="C9" s="84">
        <v>1474</v>
      </c>
      <c r="D9" s="84">
        <v>7481</v>
      </c>
      <c r="E9" s="84">
        <v>6383</v>
      </c>
      <c r="F9" s="84">
        <v>1150</v>
      </c>
      <c r="G9" s="84">
        <v>1422</v>
      </c>
      <c r="H9" s="84">
        <v>126</v>
      </c>
      <c r="I9" s="101">
        <f t="shared" si="1"/>
        <v>0.84120603015075379</v>
      </c>
    </row>
    <row r="10" spans="1:9" s="5" customFormat="1" ht="13.5" customHeight="1" x14ac:dyDescent="0.25">
      <c r="A10" s="83" t="s">
        <v>5</v>
      </c>
      <c r="B10" s="80">
        <f t="shared" si="0"/>
        <v>5</v>
      </c>
      <c r="C10" s="84">
        <v>579</v>
      </c>
      <c r="D10" s="84">
        <v>7236</v>
      </c>
      <c r="E10" s="84">
        <v>5871</v>
      </c>
      <c r="F10" s="84">
        <v>1077</v>
      </c>
      <c r="G10" s="84">
        <v>867</v>
      </c>
      <c r="H10" s="84">
        <v>221</v>
      </c>
      <c r="I10" s="101">
        <f t="shared" si="1"/>
        <v>0.88905950095969288</v>
      </c>
    </row>
    <row r="11" spans="1:9" s="5" customFormat="1" ht="13.5" customHeight="1" x14ac:dyDescent="0.25">
      <c r="A11" s="83" t="s">
        <v>6</v>
      </c>
      <c r="B11" s="80">
        <f t="shared" si="0"/>
        <v>6</v>
      </c>
      <c r="C11" s="84">
        <v>2768</v>
      </c>
      <c r="D11" s="84">
        <v>15608</v>
      </c>
      <c r="E11" s="84">
        <v>13708</v>
      </c>
      <c r="F11" s="84">
        <v>1417</v>
      </c>
      <c r="G11" s="84">
        <v>3250</v>
      </c>
      <c r="H11" s="84">
        <v>197</v>
      </c>
      <c r="I11" s="101">
        <f t="shared" si="1"/>
        <v>0.82308445798868091</v>
      </c>
    </row>
    <row r="12" spans="1:9" s="5" customFormat="1" ht="13.5" customHeight="1" x14ac:dyDescent="0.25">
      <c r="A12" s="83" t="s">
        <v>7</v>
      </c>
      <c r="B12" s="80">
        <f t="shared" si="0"/>
        <v>7</v>
      </c>
      <c r="C12" s="84">
        <v>1249</v>
      </c>
      <c r="D12" s="84">
        <v>2504</v>
      </c>
      <c r="E12" s="84">
        <v>2116</v>
      </c>
      <c r="F12" s="84">
        <v>139</v>
      </c>
      <c r="G12" s="84">
        <v>1958</v>
      </c>
      <c r="H12" s="84">
        <v>226</v>
      </c>
      <c r="I12" s="101">
        <f t="shared" si="1"/>
        <v>0.60085265121236342</v>
      </c>
    </row>
    <row r="13" spans="1:9" s="5" customFormat="1" ht="13.5" customHeight="1" x14ac:dyDescent="0.25">
      <c r="A13" s="83" t="s">
        <v>8</v>
      </c>
      <c r="B13" s="80">
        <f t="shared" si="0"/>
        <v>8</v>
      </c>
      <c r="C13" s="84">
        <v>1320</v>
      </c>
      <c r="D13" s="84">
        <v>8607</v>
      </c>
      <c r="E13" s="84">
        <v>7023</v>
      </c>
      <c r="F13" s="84">
        <v>1760</v>
      </c>
      <c r="G13" s="84">
        <v>1144</v>
      </c>
      <c r="H13" s="84">
        <v>260</v>
      </c>
      <c r="I13" s="101">
        <f t="shared" si="1"/>
        <v>0.88475873879319034</v>
      </c>
    </row>
    <row r="14" spans="1:9" s="5" customFormat="1" ht="13.5" customHeight="1" x14ac:dyDescent="0.25">
      <c r="A14" s="83" t="s">
        <v>9</v>
      </c>
      <c r="B14" s="80">
        <f t="shared" si="0"/>
        <v>9</v>
      </c>
      <c r="C14" s="84">
        <v>1290</v>
      </c>
      <c r="D14" s="84">
        <v>4809</v>
      </c>
      <c r="E14" s="84">
        <v>3940</v>
      </c>
      <c r="F14" s="84">
        <v>1058</v>
      </c>
      <c r="G14" s="84">
        <v>1101</v>
      </c>
      <c r="H14" s="84">
        <v>193</v>
      </c>
      <c r="I14" s="101">
        <f t="shared" si="1"/>
        <v>0.81947860304968023</v>
      </c>
    </row>
    <row r="15" spans="1:9" s="5" customFormat="1" ht="13.5" customHeight="1" x14ac:dyDescent="0.25">
      <c r="A15" s="83" t="s">
        <v>10</v>
      </c>
      <c r="B15" s="80">
        <f t="shared" si="0"/>
        <v>10</v>
      </c>
      <c r="C15" s="84">
        <v>1430</v>
      </c>
      <c r="D15" s="84">
        <v>16871</v>
      </c>
      <c r="E15" s="84">
        <v>14055</v>
      </c>
      <c r="F15" s="84">
        <v>2026</v>
      </c>
      <c r="G15" s="84">
        <v>2220</v>
      </c>
      <c r="H15" s="84">
        <v>294</v>
      </c>
      <c r="I15" s="101">
        <f t="shared" si="1"/>
        <v>0.87869515327031311</v>
      </c>
    </row>
    <row r="16" spans="1:9" s="5" customFormat="1" ht="13.5" customHeight="1" x14ac:dyDescent="0.25">
      <c r="A16" s="83" t="s">
        <v>11</v>
      </c>
      <c r="B16" s="80">
        <f t="shared" si="0"/>
        <v>11</v>
      </c>
      <c r="C16" s="84">
        <v>2287</v>
      </c>
      <c r="D16" s="84">
        <v>23195</v>
      </c>
      <c r="E16" s="84">
        <v>18461</v>
      </c>
      <c r="F16" s="84">
        <v>2954</v>
      </c>
      <c r="G16" s="84">
        <v>4067</v>
      </c>
      <c r="H16" s="84">
        <v>146</v>
      </c>
      <c r="I16" s="101">
        <f t="shared" si="1"/>
        <v>0.8403971430813908</v>
      </c>
    </row>
    <row r="17" spans="1:9" s="5" customFormat="1" ht="13.5" customHeight="1" x14ac:dyDescent="0.25">
      <c r="A17" s="79" t="s">
        <v>99</v>
      </c>
      <c r="B17" s="80">
        <v>100</v>
      </c>
      <c r="C17" s="81">
        <f t="shared" ref="C17:H17" si="2">SUM(C6:C16)</f>
        <v>16869</v>
      </c>
      <c r="D17" s="81">
        <f t="shared" si="2"/>
        <v>125694</v>
      </c>
      <c r="E17" s="81">
        <f t="shared" si="2"/>
        <v>103130</v>
      </c>
      <c r="F17" s="81">
        <f t="shared" si="2"/>
        <v>17703</v>
      </c>
      <c r="G17" s="81">
        <f t="shared" si="2"/>
        <v>22187</v>
      </c>
      <c r="H17" s="81">
        <f t="shared" si="2"/>
        <v>2293</v>
      </c>
      <c r="I17" s="102">
        <f t="shared" si="1"/>
        <v>0.84757615931202346</v>
      </c>
    </row>
    <row r="18" spans="1:9" s="5" customFormat="1" ht="13.5" customHeight="1" x14ac:dyDescent="0.25">
      <c r="A18" s="83" t="s">
        <v>13</v>
      </c>
      <c r="B18" s="80">
        <f>B17+1</f>
        <v>101</v>
      </c>
      <c r="C18" s="84">
        <v>234</v>
      </c>
      <c r="D18" s="84">
        <v>2545</v>
      </c>
      <c r="E18" s="84">
        <v>2363</v>
      </c>
      <c r="F18" s="84">
        <v>145</v>
      </c>
      <c r="G18" s="84">
        <v>271</v>
      </c>
      <c r="H18" s="84">
        <v>1</v>
      </c>
      <c r="I18" s="101">
        <f t="shared" si="1"/>
        <v>0.90248290752069094</v>
      </c>
    </row>
    <row r="19" spans="1:9" s="5" customFormat="1" ht="13.5" customHeight="1" x14ac:dyDescent="0.25">
      <c r="A19" s="83" t="s">
        <v>14</v>
      </c>
      <c r="B19" s="80">
        <f>B18+1</f>
        <v>102</v>
      </c>
      <c r="C19" s="84">
        <v>261</v>
      </c>
      <c r="D19" s="84">
        <v>914</v>
      </c>
      <c r="E19" s="84">
        <v>869</v>
      </c>
      <c r="F19" s="84">
        <v>36</v>
      </c>
      <c r="G19" s="84">
        <v>270</v>
      </c>
      <c r="H19" s="84">
        <v>3</v>
      </c>
      <c r="I19" s="101">
        <f t="shared" si="1"/>
        <v>0.77021276595744681</v>
      </c>
    </row>
    <row r="20" spans="1:9" s="5" customFormat="1" ht="13.5" customHeight="1" x14ac:dyDescent="0.25">
      <c r="A20" s="83" t="s">
        <v>15</v>
      </c>
      <c r="B20" s="80">
        <f>B19+1</f>
        <v>103</v>
      </c>
      <c r="C20" s="84">
        <v>43</v>
      </c>
      <c r="D20" s="84">
        <v>634</v>
      </c>
      <c r="E20" s="84">
        <v>598</v>
      </c>
      <c r="F20" s="84">
        <v>39</v>
      </c>
      <c r="G20" s="84">
        <v>29</v>
      </c>
      <c r="H20" s="84">
        <v>0</v>
      </c>
      <c r="I20" s="101">
        <f t="shared" si="1"/>
        <v>0.94091580502215655</v>
      </c>
    </row>
    <row r="21" spans="1:9" s="5" customFormat="1" ht="13.5" customHeight="1" x14ac:dyDescent="0.25">
      <c r="A21" s="83" t="s">
        <v>16</v>
      </c>
      <c r="B21" s="80">
        <f>B20+1</f>
        <v>104</v>
      </c>
      <c r="C21" s="84">
        <v>25</v>
      </c>
      <c r="D21" s="84">
        <v>348</v>
      </c>
      <c r="E21" s="84">
        <v>349</v>
      </c>
      <c r="F21" s="84">
        <v>34</v>
      </c>
      <c r="G21" s="84">
        <v>36</v>
      </c>
      <c r="H21" s="84">
        <v>1</v>
      </c>
      <c r="I21" s="101">
        <f t="shared" si="1"/>
        <v>1.0268096514745308</v>
      </c>
    </row>
    <row r="22" spans="1:9" s="5" customFormat="1" ht="13.5" customHeight="1" x14ac:dyDescent="0.25">
      <c r="A22" s="83" t="s">
        <v>17</v>
      </c>
      <c r="B22" s="80">
        <f>B18+1</f>
        <v>102</v>
      </c>
      <c r="C22" s="84">
        <v>2</v>
      </c>
      <c r="D22" s="84">
        <v>334</v>
      </c>
      <c r="E22" s="84">
        <v>306</v>
      </c>
      <c r="F22" s="84">
        <v>19</v>
      </c>
      <c r="G22" s="84">
        <v>11</v>
      </c>
      <c r="H22" s="84">
        <v>0</v>
      </c>
      <c r="I22" s="101">
        <f t="shared" si="1"/>
        <v>0.96726190476190477</v>
      </c>
    </row>
    <row r="23" spans="1:9" s="5" customFormat="1" ht="13.5" customHeight="1" x14ac:dyDescent="0.25">
      <c r="A23" s="79" t="s">
        <v>100</v>
      </c>
      <c r="B23" s="80">
        <v>200</v>
      </c>
      <c r="C23" s="81">
        <f t="shared" ref="C23:H23" si="3">SUM(C18:C22)</f>
        <v>565</v>
      </c>
      <c r="D23" s="81">
        <f t="shared" si="3"/>
        <v>4775</v>
      </c>
      <c r="E23" s="81">
        <f t="shared" si="3"/>
        <v>4485</v>
      </c>
      <c r="F23" s="81">
        <f t="shared" si="3"/>
        <v>273</v>
      </c>
      <c r="G23" s="81">
        <f t="shared" si="3"/>
        <v>617</v>
      </c>
      <c r="H23" s="81">
        <f t="shared" si="3"/>
        <v>5</v>
      </c>
      <c r="I23" s="102">
        <f t="shared" si="1"/>
        <v>0.89101123595505616</v>
      </c>
    </row>
    <row r="24" spans="1:9" s="5" customFormat="1" ht="13.5" customHeight="1" thickBot="1" x14ac:dyDescent="0.3">
      <c r="A24" s="95" t="s">
        <v>101</v>
      </c>
      <c r="B24" s="86">
        <v>300</v>
      </c>
      <c r="C24" s="87">
        <f t="shared" ref="C24:H24" si="4">C17+C23</f>
        <v>17434</v>
      </c>
      <c r="D24" s="87">
        <f t="shared" si="4"/>
        <v>130469</v>
      </c>
      <c r="E24" s="87">
        <f t="shared" si="4"/>
        <v>107615</v>
      </c>
      <c r="F24" s="87">
        <f t="shared" si="4"/>
        <v>17976</v>
      </c>
      <c r="G24" s="87">
        <f t="shared" si="4"/>
        <v>22804</v>
      </c>
      <c r="H24" s="87">
        <f t="shared" si="4"/>
        <v>2298</v>
      </c>
      <c r="I24" s="103">
        <f t="shared" si="1"/>
        <v>0.84914437164898615</v>
      </c>
    </row>
    <row r="29" spans="1:9" x14ac:dyDescent="0.2">
      <c r="B29" s="97"/>
    </row>
    <row r="30" spans="1:9" x14ac:dyDescent="0.2">
      <c r="B30" s="97"/>
    </row>
    <row r="31" spans="1:9" x14ac:dyDescent="0.2">
      <c r="B31" s="97"/>
    </row>
    <row r="32" spans="1:9" x14ac:dyDescent="0.2">
      <c r="B32" s="97"/>
    </row>
    <row r="33" spans="2:2" x14ac:dyDescent="0.2">
      <c r="B33" s="97"/>
    </row>
  </sheetData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145" zoomScaleNormal="145" workbookViewId="0">
      <selection activeCell="A2" sqref="A2"/>
    </sheetView>
  </sheetViews>
  <sheetFormatPr defaultColWidth="9.140625" defaultRowHeight="15" x14ac:dyDescent="0.25"/>
  <cols>
    <col min="1" max="1" width="31.42578125" style="64" customWidth="1"/>
    <col min="2" max="2" width="5.5703125" style="64" customWidth="1"/>
    <col min="3" max="5" width="23" style="64" customWidth="1"/>
    <col min="6" max="6" width="9.140625" style="64" customWidth="1"/>
    <col min="7" max="16384" width="9.140625" style="64"/>
  </cols>
  <sheetData>
    <row r="1" spans="1:5" s="97" customFormat="1" ht="15" customHeight="1" x14ac:dyDescent="0.2">
      <c r="B1" s="98"/>
    </row>
    <row r="2" spans="1:5" s="97" customFormat="1" ht="15" customHeight="1" x14ac:dyDescent="0.2">
      <c r="A2" s="67" t="s">
        <v>145</v>
      </c>
      <c r="B2" s="90"/>
      <c r="C2" s="90"/>
      <c r="D2" s="90"/>
      <c r="E2" s="90"/>
    </row>
    <row r="3" spans="1:5" s="97" customFormat="1" ht="15" customHeight="1" thickBot="1" x14ac:dyDescent="0.25">
      <c r="B3" s="98"/>
      <c r="E3" s="104" t="s">
        <v>119</v>
      </c>
    </row>
    <row r="4" spans="1:5" s="5" customFormat="1" ht="35.25" customHeight="1" x14ac:dyDescent="0.25">
      <c r="A4" s="72" t="s">
        <v>93</v>
      </c>
      <c r="B4" s="73" t="s">
        <v>94</v>
      </c>
      <c r="C4" s="73" t="s">
        <v>120</v>
      </c>
      <c r="D4" s="73" t="s">
        <v>121</v>
      </c>
      <c r="E4" s="74" t="s">
        <v>122</v>
      </c>
    </row>
    <row r="5" spans="1:5" x14ac:dyDescent="0.2">
      <c r="A5" s="75"/>
      <c r="B5" s="76"/>
      <c r="C5" s="77">
        <v>1</v>
      </c>
      <c r="D5" s="77">
        <v>2</v>
      </c>
      <c r="E5" s="78">
        <v>3</v>
      </c>
    </row>
    <row r="6" spans="1:5" s="5" customFormat="1" ht="18" customHeight="1" x14ac:dyDescent="0.25">
      <c r="A6" s="79" t="s">
        <v>99</v>
      </c>
      <c r="B6" s="80">
        <f t="shared" ref="B6:B24" si="0">ROW()-ROW($A$5)</f>
        <v>1</v>
      </c>
      <c r="C6" s="81">
        <f>SUM(C7:C17)</f>
        <v>1722771.6410000003</v>
      </c>
      <c r="D6" s="81">
        <f>SUM(D7:D17)</f>
        <v>1609418</v>
      </c>
      <c r="E6" s="82">
        <f>SUM(E7:E17)</f>
        <v>1291457.3359999999</v>
      </c>
    </row>
    <row r="7" spans="1:5" s="5" customFormat="1" ht="18" customHeight="1" x14ac:dyDescent="0.25">
      <c r="A7" s="83" t="s">
        <v>1</v>
      </c>
      <c r="B7" s="80">
        <f t="shared" si="0"/>
        <v>2</v>
      </c>
      <c r="C7" s="84">
        <v>216099.34</v>
      </c>
      <c r="D7" s="84">
        <v>204164</v>
      </c>
      <c r="E7" s="85">
        <v>110599.20699999999</v>
      </c>
    </row>
    <row r="8" spans="1:5" s="5" customFormat="1" ht="18" customHeight="1" x14ac:dyDescent="0.25">
      <c r="A8" s="83" t="s">
        <v>2</v>
      </c>
      <c r="B8" s="80">
        <f t="shared" si="0"/>
        <v>3</v>
      </c>
      <c r="C8" s="84">
        <v>304154.26</v>
      </c>
      <c r="D8" s="84">
        <v>120142</v>
      </c>
      <c r="E8" s="85">
        <v>141439.83799999999</v>
      </c>
    </row>
    <row r="9" spans="1:5" s="5" customFormat="1" ht="18" customHeight="1" x14ac:dyDescent="0.25">
      <c r="A9" s="83" t="s">
        <v>3</v>
      </c>
      <c r="B9" s="80">
        <f t="shared" si="0"/>
        <v>4</v>
      </c>
      <c r="C9" s="84">
        <v>198363.54800000001</v>
      </c>
      <c r="D9" s="84">
        <v>89090</v>
      </c>
      <c r="E9" s="85">
        <v>207540.856</v>
      </c>
    </row>
    <row r="10" spans="1:5" s="5" customFormat="1" ht="18" customHeight="1" x14ac:dyDescent="0.25">
      <c r="A10" s="83" t="s">
        <v>4</v>
      </c>
      <c r="B10" s="80">
        <f t="shared" si="0"/>
        <v>5</v>
      </c>
      <c r="C10" s="84">
        <v>97002.426000000007</v>
      </c>
      <c r="D10" s="84">
        <v>190509</v>
      </c>
      <c r="E10" s="85">
        <v>125466.962</v>
      </c>
    </row>
    <row r="11" spans="1:5" s="5" customFormat="1" ht="18" customHeight="1" x14ac:dyDescent="0.25">
      <c r="A11" s="83" t="s">
        <v>5</v>
      </c>
      <c r="B11" s="80">
        <f t="shared" si="0"/>
        <v>6</v>
      </c>
      <c r="C11" s="84">
        <v>150069.10200000001</v>
      </c>
      <c r="D11" s="84">
        <v>199347</v>
      </c>
      <c r="E11" s="85">
        <v>81299.875</v>
      </c>
    </row>
    <row r="12" spans="1:5" s="5" customFormat="1" ht="18" customHeight="1" x14ac:dyDescent="0.25">
      <c r="A12" s="83" t="s">
        <v>6</v>
      </c>
      <c r="B12" s="80">
        <f t="shared" si="0"/>
        <v>7</v>
      </c>
      <c r="C12" s="84">
        <v>188248.81700000001</v>
      </c>
      <c r="D12" s="84">
        <v>70655</v>
      </c>
      <c r="E12" s="85">
        <v>158814.41899999999</v>
      </c>
    </row>
    <row r="13" spans="1:5" s="5" customFormat="1" ht="18" customHeight="1" x14ac:dyDescent="0.25">
      <c r="A13" s="83" t="s">
        <v>7</v>
      </c>
      <c r="B13" s="80">
        <f t="shared" si="0"/>
        <v>8</v>
      </c>
      <c r="C13" s="84">
        <v>45546.120999999999</v>
      </c>
      <c r="D13" s="84">
        <v>94058</v>
      </c>
      <c r="E13" s="85">
        <v>39275.129999999997</v>
      </c>
    </row>
    <row r="14" spans="1:5" s="5" customFormat="1" ht="18" customHeight="1" x14ac:dyDescent="0.25">
      <c r="A14" s="83" t="s">
        <v>8</v>
      </c>
      <c r="B14" s="80">
        <f t="shared" si="0"/>
        <v>9</v>
      </c>
      <c r="C14" s="84">
        <v>158476.76699999999</v>
      </c>
      <c r="D14" s="84">
        <v>260455</v>
      </c>
      <c r="E14" s="85">
        <v>113708.804</v>
      </c>
    </row>
    <row r="15" spans="1:5" s="5" customFormat="1" ht="18" customHeight="1" x14ac:dyDescent="0.25">
      <c r="A15" s="83" t="s">
        <v>9</v>
      </c>
      <c r="B15" s="80">
        <f t="shared" si="0"/>
        <v>10</v>
      </c>
      <c r="C15" s="84">
        <v>107677.91099999999</v>
      </c>
      <c r="D15" s="84">
        <v>119237</v>
      </c>
      <c r="E15" s="85">
        <v>74952.095000000001</v>
      </c>
    </row>
    <row r="16" spans="1:5" s="5" customFormat="1" ht="18" customHeight="1" x14ac:dyDescent="0.25">
      <c r="A16" s="83" t="s">
        <v>10</v>
      </c>
      <c r="B16" s="80">
        <f t="shared" si="0"/>
        <v>11</v>
      </c>
      <c r="C16" s="84">
        <v>140204.09400000001</v>
      </c>
      <c r="D16" s="84">
        <v>66861</v>
      </c>
      <c r="E16" s="85">
        <v>194634.52799999999</v>
      </c>
    </row>
    <row r="17" spans="1:5" s="5" customFormat="1" ht="18" customHeight="1" x14ac:dyDescent="0.25">
      <c r="A17" s="83" t="s">
        <v>11</v>
      </c>
      <c r="B17" s="80">
        <f t="shared" si="0"/>
        <v>12</v>
      </c>
      <c r="C17" s="84">
        <v>116929.255</v>
      </c>
      <c r="D17" s="84">
        <v>194900</v>
      </c>
      <c r="E17" s="85">
        <v>43725.622000000003</v>
      </c>
    </row>
    <row r="18" spans="1:5" s="5" customFormat="1" ht="18" customHeight="1" x14ac:dyDescent="0.25">
      <c r="A18" s="79" t="s">
        <v>100</v>
      </c>
      <c r="B18" s="80">
        <f t="shared" si="0"/>
        <v>13</v>
      </c>
      <c r="C18" s="81">
        <f>SUM(C19:C23)</f>
        <v>390058.84904500004</v>
      </c>
      <c r="D18" s="81">
        <f>SUM(D19:D23)</f>
        <v>330801</v>
      </c>
      <c r="E18" s="82">
        <f>SUM(E19:E23)</f>
        <v>102072.973</v>
      </c>
    </row>
    <row r="19" spans="1:5" s="5" customFormat="1" ht="18" customHeight="1" x14ac:dyDescent="0.25">
      <c r="A19" s="83" t="s">
        <v>13</v>
      </c>
      <c r="B19" s="80">
        <f t="shared" si="0"/>
        <v>14</v>
      </c>
      <c r="C19" s="84">
        <v>92824.066454</v>
      </c>
      <c r="D19" s="84">
        <v>71052</v>
      </c>
      <c r="E19" s="85">
        <v>50083.669000000002</v>
      </c>
    </row>
    <row r="20" spans="1:5" s="5" customFormat="1" ht="18" customHeight="1" x14ac:dyDescent="0.25">
      <c r="A20" s="83" t="s">
        <v>14</v>
      </c>
      <c r="B20" s="80">
        <f t="shared" si="0"/>
        <v>15</v>
      </c>
      <c r="C20" s="84">
        <v>45859.740507000002</v>
      </c>
      <c r="D20" s="84">
        <v>54760</v>
      </c>
      <c r="E20" s="85">
        <v>15354.531999999999</v>
      </c>
    </row>
    <row r="21" spans="1:5" s="5" customFormat="1" ht="18" customHeight="1" x14ac:dyDescent="0.25">
      <c r="A21" s="83" t="s">
        <v>15</v>
      </c>
      <c r="B21" s="80">
        <f t="shared" si="0"/>
        <v>16</v>
      </c>
      <c r="C21" s="84">
        <v>119565.559242</v>
      </c>
      <c r="D21" s="84">
        <v>79634</v>
      </c>
      <c r="E21" s="85">
        <v>5922.5370000000003</v>
      </c>
    </row>
    <row r="22" spans="1:5" s="5" customFormat="1" ht="18" customHeight="1" x14ac:dyDescent="0.25">
      <c r="A22" s="83" t="s">
        <v>16</v>
      </c>
      <c r="B22" s="80">
        <f t="shared" si="0"/>
        <v>17</v>
      </c>
      <c r="C22" s="84">
        <v>63747.065917</v>
      </c>
      <c r="D22" s="84">
        <v>80724</v>
      </c>
      <c r="E22" s="85">
        <v>4932.0209999999997</v>
      </c>
    </row>
    <row r="23" spans="1:5" s="5" customFormat="1" ht="18" customHeight="1" x14ac:dyDescent="0.25">
      <c r="A23" s="83" t="s">
        <v>17</v>
      </c>
      <c r="B23" s="80">
        <f t="shared" si="0"/>
        <v>18</v>
      </c>
      <c r="C23" s="84">
        <v>68062.416924999998</v>
      </c>
      <c r="D23" s="84">
        <v>44631</v>
      </c>
      <c r="E23" s="85">
        <v>25780.214</v>
      </c>
    </row>
    <row r="24" spans="1:5" s="5" customFormat="1" ht="18" customHeight="1" thickBot="1" x14ac:dyDescent="0.3">
      <c r="A24" s="79" t="s">
        <v>101</v>
      </c>
      <c r="B24" s="80">
        <f t="shared" si="0"/>
        <v>19</v>
      </c>
      <c r="C24" s="87">
        <f>C6+C18</f>
        <v>2112830.4900450003</v>
      </c>
      <c r="D24" s="87">
        <f>D6+D18</f>
        <v>1940219</v>
      </c>
      <c r="E24" s="88">
        <f>E6+E18</f>
        <v>1393530.3089999999</v>
      </c>
    </row>
    <row r="26" spans="1:5" s="65" customFormat="1" ht="15" customHeight="1" x14ac:dyDescent="0.25">
      <c r="A26" s="64"/>
      <c r="B26" s="64"/>
      <c r="C26" s="64"/>
      <c r="D26" s="64"/>
      <c r="E26" s="64"/>
    </row>
    <row r="27" spans="1:5" s="65" customFormat="1" ht="15" customHeight="1" x14ac:dyDescent="0.25">
      <c r="A27" s="64"/>
      <c r="B27" s="64"/>
      <c r="C27" s="64"/>
      <c r="D27" s="64"/>
      <c r="E27" s="64"/>
    </row>
    <row r="28" spans="1:5" s="65" customFormat="1" ht="15" customHeight="1" x14ac:dyDescent="0.25">
      <c r="A28" s="64"/>
      <c r="B28" s="64"/>
      <c r="C28" s="64"/>
      <c r="D28" s="64"/>
      <c r="E28" s="64"/>
    </row>
    <row r="29" spans="1:5" s="65" customFormat="1" ht="15" customHeight="1" x14ac:dyDescent="0.25">
      <c r="A29" s="64"/>
      <c r="B29" s="64"/>
      <c r="C29" s="64"/>
      <c r="D29" s="64"/>
      <c r="E29" s="64"/>
    </row>
    <row r="30" spans="1:5" s="65" customFormat="1" ht="15" customHeight="1" x14ac:dyDescent="0.25">
      <c r="A30" s="64"/>
      <c r="B30" s="64"/>
      <c r="C30" s="64"/>
      <c r="D30" s="64"/>
      <c r="E30" s="64"/>
    </row>
    <row r="31" spans="1:5" s="65" customFormat="1" ht="15" customHeight="1" x14ac:dyDescent="0.25">
      <c r="A31" s="64"/>
      <c r="B31" s="64"/>
      <c r="C31" s="64"/>
      <c r="D31" s="64"/>
      <c r="E31" s="64"/>
    </row>
    <row r="32" spans="1:5" s="65" customFormat="1" ht="15" customHeight="1" x14ac:dyDescent="0.25">
      <c r="A32" s="64"/>
      <c r="B32" s="64"/>
      <c r="C32" s="64"/>
      <c r="D32" s="64"/>
      <c r="E32" s="64"/>
    </row>
    <row r="33" spans="1:5" s="65" customFormat="1" ht="15" customHeight="1" x14ac:dyDescent="0.25">
      <c r="A33" s="64"/>
      <c r="B33" s="64"/>
      <c r="C33" s="64"/>
      <c r="D33" s="64"/>
      <c r="E33" s="64"/>
    </row>
    <row r="34" spans="1:5" s="65" customFormat="1" ht="15" customHeight="1" x14ac:dyDescent="0.25">
      <c r="A34" s="64"/>
      <c r="B34" s="64"/>
      <c r="C34" s="64"/>
      <c r="D34" s="64"/>
      <c r="E34" s="64"/>
    </row>
    <row r="35" spans="1:5" s="65" customFormat="1" ht="15" customHeight="1" x14ac:dyDescent="0.25">
      <c r="A35" s="64"/>
      <c r="B35" s="64"/>
      <c r="C35" s="64"/>
      <c r="D35" s="64"/>
      <c r="E35" s="64"/>
    </row>
    <row r="36" spans="1:5" s="65" customFormat="1" ht="15" customHeight="1" x14ac:dyDescent="0.25">
      <c r="A36" s="64"/>
      <c r="B36" s="64"/>
      <c r="C36" s="64"/>
      <c r="D36" s="64"/>
      <c r="E36" s="64"/>
    </row>
    <row r="37" spans="1:5" s="65" customFormat="1" ht="15" customHeight="1" x14ac:dyDescent="0.25">
      <c r="A37" s="64"/>
      <c r="B37" s="64"/>
      <c r="C37" s="64"/>
      <c r="D37" s="64"/>
      <c r="E37" s="64"/>
    </row>
    <row r="38" spans="1:5" s="65" customFormat="1" ht="15" customHeight="1" x14ac:dyDescent="0.25">
      <c r="A38" s="64"/>
      <c r="B38" s="64"/>
      <c r="C38" s="64"/>
      <c r="D38" s="64"/>
      <c r="E38" s="64"/>
    </row>
    <row r="39" spans="1:5" s="65" customFormat="1" ht="15" customHeight="1" x14ac:dyDescent="0.25">
      <c r="A39" s="64"/>
      <c r="B39" s="64"/>
      <c r="C39" s="64"/>
      <c r="D39" s="64"/>
      <c r="E39" s="64"/>
    </row>
  </sheetData>
  <printOptions horizontalCentered="1"/>
  <pageMargins left="0" right="0" top="1.9685039370078741" bottom="0" header="0.31496062992125984" footer="0.31496062992125984"/>
  <pageSetup paperSize="9" orientation="portrait"/>
  <headerFooter>
    <oddHeader>&amp;L&amp;G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0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10 11</vt:lpstr>
      <vt:lpstr>Table 12</vt:lpstr>
      <vt:lpstr>Table 13</vt:lpstr>
      <vt:lpstr>'0'!Print_Area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 Smileska</cp:lastModifiedBy>
  <dcterms:modified xsi:type="dcterms:W3CDTF">2023-02-23T12:24:37Z</dcterms:modified>
  <cp:category/>
</cp:coreProperties>
</file>