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RedirectedFolders\Kosta.Spaseski\Documents\Drustva za osiguruvanje\23Q1\Web_23Q1\"/>
    </mc:Choice>
  </mc:AlternateContent>
  <xr:revisionPtr revIDLastSave="0" documentId="13_ncr:1_{6293BBEC-985D-4299-AC2B-1E02367C69D0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0" sheetId="11" r:id="rId1"/>
    <sheet name="Tabela 1" sheetId="1" r:id="rId2"/>
    <sheet name="Tabela 2" sheetId="2" r:id="rId3"/>
    <sheet name="Tabela 3" sheetId="3" r:id="rId4"/>
    <sheet name="Tabela 4" sheetId="4" r:id="rId5"/>
    <sheet name="Tabela 5" sheetId="5" r:id="rId6"/>
    <sheet name="Tabela 6" sheetId="6" r:id="rId7"/>
    <sheet name="Tabela 7" sheetId="7" r:id="rId8"/>
    <sheet name="Tabela 8" sheetId="8" r:id="rId9"/>
    <sheet name="Tabela 10 11" sheetId="9" r:id="rId10"/>
    <sheet name="Tabela 12" sheetId="10" r:id="rId11"/>
  </sheets>
  <definedNames>
    <definedName name="_xlnm.Print_Area" localSheetId="1">'Tabela 1'!$A$1:$U$42</definedName>
    <definedName name="_xlnm.Print_Area" localSheetId="10">'Tabela 12'!$A$1:$T$6</definedName>
    <definedName name="_xlnm.Print_Area" localSheetId="4">'Tabela 4'!$A$1:$U$42</definedName>
    <definedName name="_xlnm.Print_Area" localSheetId="5">'Tabela 5'!$A$1:$U$42</definedName>
    <definedName name="_xlnm.Print_Area" localSheetId="6">'Tabela 6'!$A$1:$U$42</definedName>
  </definedNames>
  <calcPr calcId="191029"/>
</workbook>
</file>

<file path=xl/calcChain.xml><?xml version="1.0" encoding="utf-8"?>
<calcChain xmlns="http://schemas.openxmlformats.org/spreadsheetml/2006/main">
  <c r="S6" i="10" l="1"/>
  <c r="M6" i="10"/>
  <c r="T6" i="10" s="1"/>
  <c r="S5" i="10"/>
  <c r="M5" i="10"/>
  <c r="T5" i="10" s="1"/>
  <c r="F52" i="9"/>
  <c r="D52" i="9"/>
  <c r="B52" i="9"/>
  <c r="L51" i="9"/>
  <c r="B51" i="9"/>
  <c r="L50" i="9"/>
  <c r="B50" i="9"/>
  <c r="L49" i="9"/>
  <c r="B49" i="9"/>
  <c r="L48" i="9"/>
  <c r="B48" i="9"/>
  <c r="L47" i="9"/>
  <c r="B47" i="9"/>
  <c r="K46" i="9"/>
  <c r="K52" i="9" s="1"/>
  <c r="J46" i="9"/>
  <c r="I46" i="9"/>
  <c r="H46" i="9"/>
  <c r="G46" i="9"/>
  <c r="F46" i="9"/>
  <c r="E46" i="9"/>
  <c r="D46" i="9"/>
  <c r="C46" i="9"/>
  <c r="C52" i="9" s="1"/>
  <c r="B46" i="9"/>
  <c r="L45" i="9"/>
  <c r="B45" i="9"/>
  <c r="L44" i="9"/>
  <c r="B44" i="9"/>
  <c r="L43" i="9"/>
  <c r="B43" i="9"/>
  <c r="L42" i="9"/>
  <c r="B42" i="9"/>
  <c r="L41" i="9"/>
  <c r="B41" i="9"/>
  <c r="L40" i="9"/>
  <c r="B40" i="9"/>
  <c r="L39" i="9"/>
  <c r="B39" i="9"/>
  <c r="L38" i="9"/>
  <c r="B38" i="9"/>
  <c r="L37" i="9"/>
  <c r="B37" i="9"/>
  <c r="L36" i="9"/>
  <c r="B36" i="9"/>
  <c r="L35" i="9"/>
  <c r="B35" i="9"/>
  <c r="K34" i="9"/>
  <c r="J34" i="9"/>
  <c r="J52" i="9" s="1"/>
  <c r="I34" i="9"/>
  <c r="I52" i="9" s="1"/>
  <c r="H34" i="9"/>
  <c r="H52" i="9" s="1"/>
  <c r="G34" i="9"/>
  <c r="G52" i="9" s="1"/>
  <c r="F34" i="9"/>
  <c r="E34" i="9"/>
  <c r="E52" i="9" s="1"/>
  <c r="D34" i="9"/>
  <c r="C34" i="9"/>
  <c r="B34" i="9"/>
  <c r="G25" i="9"/>
  <c r="E25" i="9"/>
  <c r="B25" i="9"/>
  <c r="L24" i="9"/>
  <c r="B24" i="9"/>
  <c r="L23" i="9"/>
  <c r="B23" i="9"/>
  <c r="L22" i="9"/>
  <c r="B22" i="9"/>
  <c r="L21" i="9"/>
  <c r="B21" i="9"/>
  <c r="L20" i="9"/>
  <c r="B20" i="9"/>
  <c r="K19" i="9"/>
  <c r="J19" i="9"/>
  <c r="L19" i="9" s="1"/>
  <c r="I19" i="9"/>
  <c r="H19" i="9"/>
  <c r="G19" i="9"/>
  <c r="F19" i="9"/>
  <c r="E19" i="9"/>
  <c r="D19" i="9"/>
  <c r="D25" i="9" s="1"/>
  <c r="C19" i="9"/>
  <c r="B19" i="9"/>
  <c r="L18" i="9"/>
  <c r="B18" i="9"/>
  <c r="L17" i="9"/>
  <c r="B17" i="9"/>
  <c r="L16" i="9"/>
  <c r="B16" i="9"/>
  <c r="L15" i="9"/>
  <c r="B15" i="9"/>
  <c r="L14" i="9"/>
  <c r="B14" i="9"/>
  <c r="L13" i="9"/>
  <c r="B13" i="9"/>
  <c r="L12" i="9"/>
  <c r="B12" i="9"/>
  <c r="L11" i="9"/>
  <c r="B11" i="9"/>
  <c r="L10" i="9"/>
  <c r="B10" i="9"/>
  <c r="L9" i="9"/>
  <c r="B9" i="9"/>
  <c r="L8" i="9"/>
  <c r="B8" i="9"/>
  <c r="K7" i="9"/>
  <c r="K25" i="9" s="1"/>
  <c r="J7" i="9"/>
  <c r="J25" i="9" s="1"/>
  <c r="I7" i="9"/>
  <c r="I25" i="9" s="1"/>
  <c r="H7" i="9"/>
  <c r="H25" i="9" s="1"/>
  <c r="G7" i="9"/>
  <c r="F7" i="9"/>
  <c r="F25" i="9" s="1"/>
  <c r="E7" i="9"/>
  <c r="D7" i="9"/>
  <c r="C7" i="9"/>
  <c r="C25" i="9" s="1"/>
  <c r="B7" i="9"/>
  <c r="B24" i="8"/>
  <c r="B23" i="8"/>
  <c r="B22" i="8"/>
  <c r="B21" i="8"/>
  <c r="B20" i="8"/>
  <c r="B19" i="8"/>
  <c r="E18" i="8"/>
  <c r="D18" i="8"/>
  <c r="C18" i="8"/>
  <c r="B18" i="8"/>
  <c r="B17" i="8"/>
  <c r="B16" i="8"/>
  <c r="B15" i="8"/>
  <c r="B14" i="8"/>
  <c r="B13" i="8"/>
  <c r="B12" i="8"/>
  <c r="B11" i="8"/>
  <c r="B10" i="8"/>
  <c r="B9" i="8"/>
  <c r="B8" i="8"/>
  <c r="B7" i="8"/>
  <c r="E6" i="8"/>
  <c r="E24" i="8" s="1"/>
  <c r="D6" i="8"/>
  <c r="D24" i="8" s="1"/>
  <c r="C6" i="8"/>
  <c r="C24" i="8" s="1"/>
  <c r="B6" i="8"/>
  <c r="H23" i="7"/>
  <c r="G23" i="7"/>
  <c r="F23" i="7"/>
  <c r="E23" i="7"/>
  <c r="D23" i="7"/>
  <c r="C23" i="7"/>
  <c r="I23" i="7" s="1"/>
  <c r="I22" i="7"/>
  <c r="I21" i="7"/>
  <c r="I20" i="7"/>
  <c r="I19" i="7"/>
  <c r="B19" i="7"/>
  <c r="B20" i="7" s="1"/>
  <c r="B21" i="7" s="1"/>
  <c r="I18" i="7"/>
  <c r="B18" i="7"/>
  <c r="B22" i="7" s="1"/>
  <c r="I17" i="7"/>
  <c r="H17" i="7"/>
  <c r="H24" i="7" s="1"/>
  <c r="G17" i="7"/>
  <c r="G24" i="7" s="1"/>
  <c r="F17" i="7"/>
  <c r="F24" i="7" s="1"/>
  <c r="E17" i="7"/>
  <c r="E24" i="7" s="1"/>
  <c r="D17" i="7"/>
  <c r="D24" i="7" s="1"/>
  <c r="C17" i="7"/>
  <c r="C24" i="7" s="1"/>
  <c r="I24" i="7" s="1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S45" i="6"/>
  <c r="R45" i="6"/>
  <c r="Q45" i="6"/>
  <c r="P45" i="6"/>
  <c r="O45" i="6"/>
  <c r="M45" i="6"/>
  <c r="L45" i="6"/>
  <c r="K45" i="6"/>
  <c r="J45" i="6"/>
  <c r="I45" i="6"/>
  <c r="H45" i="6"/>
  <c r="G45" i="6"/>
  <c r="F45" i="6"/>
  <c r="E45" i="6"/>
  <c r="D45" i="6"/>
  <c r="C45" i="6"/>
  <c r="S42" i="6"/>
  <c r="R42" i="6"/>
  <c r="Q42" i="6"/>
  <c r="P42" i="6"/>
  <c r="O42" i="6"/>
  <c r="M42" i="6"/>
  <c r="L42" i="6"/>
  <c r="K42" i="6"/>
  <c r="J42" i="6"/>
  <c r="I42" i="6"/>
  <c r="H42" i="6"/>
  <c r="G42" i="6"/>
  <c r="F42" i="6"/>
  <c r="E42" i="6"/>
  <c r="D42" i="6"/>
  <c r="C42" i="6"/>
  <c r="T41" i="6"/>
  <c r="N41" i="6"/>
  <c r="U41" i="6" s="1"/>
  <c r="T40" i="6"/>
  <c r="N40" i="6"/>
  <c r="U40" i="6" s="1"/>
  <c r="T39" i="6"/>
  <c r="N39" i="6"/>
  <c r="U39" i="6" s="1"/>
  <c r="T38" i="6"/>
  <c r="N38" i="6"/>
  <c r="U38" i="6" s="1"/>
  <c r="T37" i="6"/>
  <c r="N37" i="6"/>
  <c r="U37" i="6" s="1"/>
  <c r="T36" i="6"/>
  <c r="N36" i="6"/>
  <c r="U36" i="6" s="1"/>
  <c r="U35" i="6"/>
  <c r="T35" i="6"/>
  <c r="N35" i="6"/>
  <c r="T34" i="6"/>
  <c r="N34" i="6"/>
  <c r="U34" i="6" s="1"/>
  <c r="T33" i="6"/>
  <c r="N33" i="6"/>
  <c r="U33" i="6" s="1"/>
  <c r="T32" i="6"/>
  <c r="N32" i="6"/>
  <c r="U32" i="6" s="1"/>
  <c r="T31" i="6"/>
  <c r="N31" i="6"/>
  <c r="U31" i="6" s="1"/>
  <c r="T30" i="6"/>
  <c r="T42" i="6" s="1"/>
  <c r="N30" i="6"/>
  <c r="N42" i="6" s="1"/>
  <c r="T29" i="6"/>
  <c r="N29" i="6"/>
  <c r="U29" i="6" s="1"/>
  <c r="T28" i="6"/>
  <c r="N28" i="6"/>
  <c r="U28" i="6" s="1"/>
  <c r="U27" i="6"/>
  <c r="T27" i="6"/>
  <c r="N27" i="6"/>
  <c r="T26" i="6"/>
  <c r="N26" i="6"/>
  <c r="U26" i="6" s="1"/>
  <c r="T25" i="6"/>
  <c r="N25" i="6"/>
  <c r="U25" i="6" s="1"/>
  <c r="T24" i="6"/>
  <c r="N24" i="6"/>
  <c r="U24" i="6" s="1"/>
  <c r="T23" i="6"/>
  <c r="N23" i="6"/>
  <c r="U23" i="6" s="1"/>
  <c r="T22" i="6"/>
  <c r="U22" i="6" s="1"/>
  <c r="N22" i="6"/>
  <c r="T21" i="6"/>
  <c r="N21" i="6"/>
  <c r="U21" i="6" s="1"/>
  <c r="T20" i="6"/>
  <c r="N20" i="6"/>
  <c r="U20" i="6" s="1"/>
  <c r="U19" i="6"/>
  <c r="T19" i="6"/>
  <c r="N19" i="6"/>
  <c r="T18" i="6"/>
  <c r="N18" i="6"/>
  <c r="U18" i="6" s="1"/>
  <c r="T17" i="6"/>
  <c r="N17" i="6"/>
  <c r="U17" i="6" s="1"/>
  <c r="T16" i="6"/>
  <c r="N16" i="6"/>
  <c r="U16" i="6" s="1"/>
  <c r="T15" i="6"/>
  <c r="N15" i="6"/>
  <c r="U15" i="6" s="1"/>
  <c r="T14" i="6"/>
  <c r="U14" i="6" s="1"/>
  <c r="N14" i="6"/>
  <c r="T13" i="6"/>
  <c r="N13" i="6"/>
  <c r="U13" i="6" s="1"/>
  <c r="T12" i="6"/>
  <c r="N12" i="6"/>
  <c r="U12" i="6" s="1"/>
  <c r="U11" i="6"/>
  <c r="T11" i="6"/>
  <c r="N11" i="6"/>
  <c r="T10" i="6"/>
  <c r="N10" i="6"/>
  <c r="U10" i="6" s="1"/>
  <c r="T9" i="6"/>
  <c r="N9" i="6"/>
  <c r="U9" i="6" s="1"/>
  <c r="T8" i="6"/>
  <c r="N8" i="6"/>
  <c r="U8" i="6" s="1"/>
  <c r="T7" i="6"/>
  <c r="N7" i="6"/>
  <c r="U7" i="6" s="1"/>
  <c r="T6" i="6"/>
  <c r="N6" i="6"/>
  <c r="U6" i="6" s="1"/>
  <c r="S45" i="5"/>
  <c r="R45" i="5"/>
  <c r="Q45" i="5"/>
  <c r="P45" i="5"/>
  <c r="O45" i="5"/>
  <c r="M45" i="5"/>
  <c r="L45" i="5"/>
  <c r="K45" i="5"/>
  <c r="J45" i="5"/>
  <c r="I45" i="5"/>
  <c r="H45" i="5"/>
  <c r="G45" i="5"/>
  <c r="F45" i="5"/>
  <c r="E45" i="5"/>
  <c r="D45" i="5"/>
  <c r="C45" i="5"/>
  <c r="Q42" i="5"/>
  <c r="O42" i="5"/>
  <c r="I42" i="5"/>
  <c r="G42" i="5"/>
  <c r="S41" i="5"/>
  <c r="R41" i="5"/>
  <c r="T41" i="5" s="1"/>
  <c r="Q41" i="5"/>
  <c r="P41" i="5"/>
  <c r="O41" i="5"/>
  <c r="M41" i="5"/>
  <c r="L41" i="5"/>
  <c r="K41" i="5"/>
  <c r="J41" i="5"/>
  <c r="I41" i="5"/>
  <c r="H41" i="5"/>
  <c r="G41" i="5"/>
  <c r="F41" i="5"/>
  <c r="E41" i="5"/>
  <c r="D41" i="5"/>
  <c r="C41" i="5"/>
  <c r="N41" i="5" s="1"/>
  <c r="U40" i="5"/>
  <c r="T40" i="5"/>
  <c r="N40" i="5"/>
  <c r="T39" i="5"/>
  <c r="N39" i="5"/>
  <c r="U39" i="5" s="1"/>
  <c r="T38" i="5"/>
  <c r="N38" i="5"/>
  <c r="U38" i="5" s="1"/>
  <c r="T37" i="5"/>
  <c r="U37" i="5" s="1"/>
  <c r="N37" i="5"/>
  <c r="T36" i="5"/>
  <c r="N36" i="5"/>
  <c r="U36" i="5" s="1"/>
  <c r="T35" i="5"/>
  <c r="N35" i="5"/>
  <c r="U35" i="5" s="1"/>
  <c r="U34" i="5"/>
  <c r="T34" i="5"/>
  <c r="N34" i="5"/>
  <c r="T33" i="5"/>
  <c r="U33" i="5" s="1"/>
  <c r="N33" i="5"/>
  <c r="U32" i="5"/>
  <c r="T32" i="5"/>
  <c r="N32" i="5"/>
  <c r="T31" i="5"/>
  <c r="N31" i="5"/>
  <c r="U31" i="5" s="1"/>
  <c r="S30" i="5"/>
  <c r="S42" i="5" s="1"/>
  <c r="R30" i="5"/>
  <c r="R42" i="5" s="1"/>
  <c r="Q30" i="5"/>
  <c r="P30" i="5"/>
  <c r="P42" i="5" s="1"/>
  <c r="O30" i="5"/>
  <c r="T30" i="5" s="1"/>
  <c r="M30" i="5"/>
  <c r="M42" i="5" s="1"/>
  <c r="L30" i="5"/>
  <c r="L42" i="5" s="1"/>
  <c r="K30" i="5"/>
  <c r="K42" i="5" s="1"/>
  <c r="J30" i="5"/>
  <c r="J42" i="5" s="1"/>
  <c r="I30" i="5"/>
  <c r="H30" i="5"/>
  <c r="H42" i="5" s="1"/>
  <c r="G30" i="5"/>
  <c r="F30" i="5"/>
  <c r="F42" i="5" s="1"/>
  <c r="E30" i="5"/>
  <c r="E42" i="5" s="1"/>
  <c r="D30" i="5"/>
  <c r="D42" i="5" s="1"/>
  <c r="C30" i="5"/>
  <c r="C42" i="5" s="1"/>
  <c r="T29" i="5"/>
  <c r="N29" i="5"/>
  <c r="U29" i="5" s="1"/>
  <c r="T28" i="5"/>
  <c r="N28" i="5"/>
  <c r="U28" i="5" s="1"/>
  <c r="T27" i="5"/>
  <c r="N27" i="5"/>
  <c r="U27" i="5" s="1"/>
  <c r="U26" i="5"/>
  <c r="T26" i="5"/>
  <c r="N26" i="5"/>
  <c r="T25" i="5"/>
  <c r="U25" i="5" s="1"/>
  <c r="N25" i="5"/>
  <c r="U24" i="5"/>
  <c r="T24" i="5"/>
  <c r="N24" i="5"/>
  <c r="T23" i="5"/>
  <c r="N23" i="5"/>
  <c r="U23" i="5" s="1"/>
  <c r="T22" i="5"/>
  <c r="N22" i="5"/>
  <c r="U22" i="5" s="1"/>
  <c r="T21" i="5"/>
  <c r="N21" i="5"/>
  <c r="U21" i="5" s="1"/>
  <c r="T20" i="5"/>
  <c r="N20" i="5"/>
  <c r="U20" i="5" s="1"/>
  <c r="T19" i="5"/>
  <c r="N19" i="5"/>
  <c r="U19" i="5" s="1"/>
  <c r="U18" i="5"/>
  <c r="T18" i="5"/>
  <c r="N18" i="5"/>
  <c r="T17" i="5"/>
  <c r="U17" i="5" s="1"/>
  <c r="N17" i="5"/>
  <c r="U16" i="5"/>
  <c r="T16" i="5"/>
  <c r="N16" i="5"/>
  <c r="T15" i="5"/>
  <c r="N15" i="5"/>
  <c r="U15" i="5" s="1"/>
  <c r="T14" i="5"/>
  <c r="N14" i="5"/>
  <c r="U14" i="5" s="1"/>
  <c r="T13" i="5"/>
  <c r="N13" i="5"/>
  <c r="U13" i="5" s="1"/>
  <c r="T12" i="5"/>
  <c r="N12" i="5"/>
  <c r="U12" i="5" s="1"/>
  <c r="T11" i="5"/>
  <c r="N11" i="5"/>
  <c r="U11" i="5" s="1"/>
  <c r="U10" i="5"/>
  <c r="T10" i="5"/>
  <c r="N10" i="5"/>
  <c r="T9" i="5"/>
  <c r="U9" i="5" s="1"/>
  <c r="N9" i="5"/>
  <c r="U8" i="5"/>
  <c r="T8" i="5"/>
  <c r="N8" i="5"/>
  <c r="T7" i="5"/>
  <c r="N7" i="5"/>
  <c r="U7" i="5" s="1"/>
  <c r="T6" i="5"/>
  <c r="N6" i="5"/>
  <c r="U6" i="5" s="1"/>
  <c r="S45" i="4"/>
  <c r="R45" i="4"/>
  <c r="Q45" i="4"/>
  <c r="P45" i="4"/>
  <c r="O45" i="4"/>
  <c r="M45" i="4"/>
  <c r="L45" i="4"/>
  <c r="K45" i="4"/>
  <c r="J45" i="4"/>
  <c r="I45" i="4"/>
  <c r="H45" i="4"/>
  <c r="G45" i="4"/>
  <c r="F45" i="4"/>
  <c r="E45" i="4"/>
  <c r="D45" i="4"/>
  <c r="C45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T41" i="4"/>
  <c r="N41" i="4"/>
  <c r="U41" i="4" s="1"/>
  <c r="T40" i="4"/>
  <c r="N40" i="4"/>
  <c r="U40" i="4" s="1"/>
  <c r="U39" i="4"/>
  <c r="T39" i="4"/>
  <c r="N39" i="4"/>
  <c r="T38" i="4"/>
  <c r="U38" i="4" s="1"/>
  <c r="N38" i="4"/>
  <c r="U37" i="4"/>
  <c r="T37" i="4"/>
  <c r="N37" i="4"/>
  <c r="T36" i="4"/>
  <c r="N36" i="4"/>
  <c r="U36" i="4" s="1"/>
  <c r="T35" i="4"/>
  <c r="N35" i="4"/>
  <c r="U35" i="4" s="1"/>
  <c r="T34" i="4"/>
  <c r="N34" i="4"/>
  <c r="U34" i="4" s="1"/>
  <c r="T33" i="4"/>
  <c r="N33" i="4"/>
  <c r="U33" i="4" s="1"/>
  <c r="T32" i="4"/>
  <c r="N32" i="4"/>
  <c r="U32" i="4" s="1"/>
  <c r="U31" i="4"/>
  <c r="T31" i="4"/>
  <c r="N31" i="4"/>
  <c r="T30" i="4"/>
  <c r="T42" i="4" s="1"/>
  <c r="N30" i="4"/>
  <c r="U29" i="4"/>
  <c r="T29" i="4"/>
  <c r="N29" i="4"/>
  <c r="T28" i="4"/>
  <c r="N28" i="4"/>
  <c r="U28" i="4" s="1"/>
  <c r="T27" i="4"/>
  <c r="N27" i="4"/>
  <c r="U27" i="4" s="1"/>
  <c r="T26" i="4"/>
  <c r="N26" i="4"/>
  <c r="U26" i="4" s="1"/>
  <c r="T25" i="4"/>
  <c r="N25" i="4"/>
  <c r="U25" i="4" s="1"/>
  <c r="T24" i="4"/>
  <c r="N24" i="4"/>
  <c r="U24" i="4" s="1"/>
  <c r="U23" i="4"/>
  <c r="T23" i="4"/>
  <c r="N23" i="4"/>
  <c r="T22" i="4"/>
  <c r="U22" i="4" s="1"/>
  <c r="N22" i="4"/>
  <c r="U21" i="4"/>
  <c r="T21" i="4"/>
  <c r="N21" i="4"/>
  <c r="T20" i="4"/>
  <c r="N20" i="4"/>
  <c r="U20" i="4" s="1"/>
  <c r="T19" i="4"/>
  <c r="N19" i="4"/>
  <c r="U19" i="4" s="1"/>
  <c r="T18" i="4"/>
  <c r="N18" i="4"/>
  <c r="U18" i="4" s="1"/>
  <c r="T17" i="4"/>
  <c r="N17" i="4"/>
  <c r="U17" i="4" s="1"/>
  <c r="T16" i="4"/>
  <c r="N16" i="4"/>
  <c r="U16" i="4" s="1"/>
  <c r="U15" i="4"/>
  <c r="T15" i="4"/>
  <c r="N15" i="4"/>
  <c r="T14" i="4"/>
  <c r="U14" i="4" s="1"/>
  <c r="N14" i="4"/>
  <c r="U13" i="4"/>
  <c r="T13" i="4"/>
  <c r="N13" i="4"/>
  <c r="T12" i="4"/>
  <c r="N12" i="4"/>
  <c r="U12" i="4" s="1"/>
  <c r="T11" i="4"/>
  <c r="N11" i="4"/>
  <c r="U11" i="4" s="1"/>
  <c r="T10" i="4"/>
  <c r="N10" i="4"/>
  <c r="U10" i="4" s="1"/>
  <c r="T9" i="4"/>
  <c r="N9" i="4"/>
  <c r="U9" i="4" s="1"/>
  <c r="T8" i="4"/>
  <c r="N8" i="4"/>
  <c r="U8" i="4" s="1"/>
  <c r="U7" i="4"/>
  <c r="T7" i="4"/>
  <c r="N7" i="4"/>
  <c r="T6" i="4"/>
  <c r="U6" i="4" s="1"/>
  <c r="N6" i="4"/>
  <c r="E31" i="3"/>
  <c r="D31" i="3"/>
  <c r="C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31" i="3" s="1"/>
  <c r="F9" i="3"/>
  <c r="F8" i="3"/>
  <c r="F7" i="3"/>
  <c r="F6" i="3"/>
  <c r="C24" i="2"/>
  <c r="B24" i="2"/>
  <c r="F23" i="2"/>
  <c r="B23" i="2"/>
  <c r="F22" i="2"/>
  <c r="B22" i="2"/>
  <c r="F21" i="2"/>
  <c r="B21" i="2"/>
  <c r="F20" i="2"/>
  <c r="B20" i="2"/>
  <c r="F19" i="2"/>
  <c r="F18" i="2" s="1"/>
  <c r="B19" i="2"/>
  <c r="E18" i="2"/>
  <c r="D18" i="2"/>
  <c r="C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F10" i="2"/>
  <c r="B10" i="2"/>
  <c r="F9" i="2"/>
  <c r="B9" i="2"/>
  <c r="F8" i="2"/>
  <c r="B8" i="2"/>
  <c r="F7" i="2"/>
  <c r="F6" i="2" s="1"/>
  <c r="F24" i="2" s="1"/>
  <c r="B7" i="2"/>
  <c r="E6" i="2"/>
  <c r="E24" i="2" s="1"/>
  <c r="D6" i="2"/>
  <c r="D24" i="2" s="1"/>
  <c r="C6" i="2"/>
  <c r="B6" i="2"/>
  <c r="S45" i="1"/>
  <c r="R45" i="1"/>
  <c r="Q45" i="1"/>
  <c r="P45" i="1"/>
  <c r="O45" i="1"/>
  <c r="M45" i="1"/>
  <c r="L45" i="1"/>
  <c r="K45" i="1"/>
  <c r="J45" i="1"/>
  <c r="I45" i="1"/>
  <c r="H45" i="1"/>
  <c r="G45" i="1"/>
  <c r="F45" i="1"/>
  <c r="E45" i="1"/>
  <c r="D45" i="1"/>
  <c r="C45" i="1"/>
  <c r="R42" i="1"/>
  <c r="P42" i="1"/>
  <c r="J42" i="1"/>
  <c r="H42" i="1"/>
  <c r="S41" i="1"/>
  <c r="R41" i="1"/>
  <c r="Q41" i="1"/>
  <c r="P41" i="1"/>
  <c r="O41" i="1"/>
  <c r="T41" i="1" s="1"/>
  <c r="M41" i="1"/>
  <c r="L41" i="1"/>
  <c r="K41" i="1"/>
  <c r="J41" i="1"/>
  <c r="I41" i="1"/>
  <c r="H41" i="1"/>
  <c r="G41" i="1"/>
  <c r="F41" i="1"/>
  <c r="E41" i="1"/>
  <c r="D41" i="1"/>
  <c r="C41" i="1"/>
  <c r="N41" i="1" s="1"/>
  <c r="U41" i="1" s="1"/>
  <c r="T40" i="1"/>
  <c r="U40" i="1" s="1"/>
  <c r="N40" i="1"/>
  <c r="T39" i="1"/>
  <c r="N39" i="1"/>
  <c r="U39" i="1" s="1"/>
  <c r="T38" i="1"/>
  <c r="N38" i="1"/>
  <c r="U38" i="1" s="1"/>
  <c r="T37" i="1"/>
  <c r="N37" i="1"/>
  <c r="U37" i="1" s="1"/>
  <c r="T36" i="1"/>
  <c r="N36" i="1"/>
  <c r="U36" i="1" s="1"/>
  <c r="U35" i="1"/>
  <c r="T35" i="1"/>
  <c r="N35" i="1"/>
  <c r="T34" i="1"/>
  <c r="N34" i="1"/>
  <c r="U34" i="1" s="1"/>
  <c r="T33" i="1"/>
  <c r="N33" i="1"/>
  <c r="U33" i="1" s="1"/>
  <c r="T32" i="1"/>
  <c r="U32" i="1" s="1"/>
  <c r="N32" i="1"/>
  <c r="T31" i="1"/>
  <c r="N31" i="1"/>
  <c r="U31" i="1" s="1"/>
  <c r="T30" i="1"/>
  <c r="T42" i="1" s="1"/>
  <c r="S30" i="1"/>
  <c r="S42" i="1" s="1"/>
  <c r="R30" i="1"/>
  <c r="Q30" i="1"/>
  <c r="Q42" i="1" s="1"/>
  <c r="P30" i="1"/>
  <c r="O30" i="1"/>
  <c r="O42" i="1" s="1"/>
  <c r="M30" i="1"/>
  <c r="M42" i="1" s="1"/>
  <c r="L30" i="1"/>
  <c r="L42" i="1" s="1"/>
  <c r="K30" i="1"/>
  <c r="K42" i="1" s="1"/>
  <c r="J30" i="1"/>
  <c r="I30" i="1"/>
  <c r="I42" i="1" s="1"/>
  <c r="H30" i="1"/>
  <c r="G30" i="1"/>
  <c r="G42" i="1" s="1"/>
  <c r="F30" i="1"/>
  <c r="F42" i="1" s="1"/>
  <c r="E30" i="1"/>
  <c r="E42" i="1" s="1"/>
  <c r="D30" i="1"/>
  <c r="N30" i="1" s="1"/>
  <c r="C30" i="1"/>
  <c r="C42" i="1" s="1"/>
  <c r="T29" i="1"/>
  <c r="N29" i="1"/>
  <c r="U29" i="1" s="1"/>
  <c r="T28" i="1"/>
  <c r="N28" i="1"/>
  <c r="U28" i="1" s="1"/>
  <c r="U27" i="1"/>
  <c r="T27" i="1"/>
  <c r="N27" i="1"/>
  <c r="U26" i="1"/>
  <c r="T26" i="1"/>
  <c r="N26" i="1"/>
  <c r="T25" i="1"/>
  <c r="N25" i="1"/>
  <c r="U25" i="1" s="1"/>
  <c r="T24" i="1"/>
  <c r="N24" i="1"/>
  <c r="U24" i="1" s="1"/>
  <c r="T23" i="1"/>
  <c r="N23" i="1"/>
  <c r="U23" i="1" s="1"/>
  <c r="T22" i="1"/>
  <c r="N22" i="1"/>
  <c r="U22" i="1" s="1"/>
  <c r="T21" i="1"/>
  <c r="U21" i="1" s="1"/>
  <c r="N21" i="1"/>
  <c r="T20" i="1"/>
  <c r="N20" i="1"/>
  <c r="U20" i="1" s="1"/>
  <c r="U19" i="1"/>
  <c r="T19" i="1"/>
  <c r="N19" i="1"/>
  <c r="U18" i="1"/>
  <c r="T18" i="1"/>
  <c r="N18" i="1"/>
  <c r="T17" i="1"/>
  <c r="N17" i="1"/>
  <c r="U17" i="1" s="1"/>
  <c r="T16" i="1"/>
  <c r="N16" i="1"/>
  <c r="U16" i="1" s="1"/>
  <c r="T15" i="1"/>
  <c r="N15" i="1"/>
  <c r="U15" i="1" s="1"/>
  <c r="T14" i="1"/>
  <c r="N14" i="1"/>
  <c r="U14" i="1" s="1"/>
  <c r="T13" i="1"/>
  <c r="U13" i="1" s="1"/>
  <c r="N13" i="1"/>
  <c r="T12" i="1"/>
  <c r="U12" i="1" s="1"/>
  <c r="N12" i="1"/>
  <c r="U11" i="1"/>
  <c r="T11" i="1"/>
  <c r="N11" i="1"/>
  <c r="U10" i="1"/>
  <c r="T10" i="1"/>
  <c r="N10" i="1"/>
  <c r="T9" i="1"/>
  <c r="N9" i="1"/>
  <c r="U9" i="1" s="1"/>
  <c r="T8" i="1"/>
  <c r="N8" i="1"/>
  <c r="U8" i="1" s="1"/>
  <c r="T7" i="1"/>
  <c r="N7" i="1"/>
  <c r="U7" i="1" s="1"/>
  <c r="T6" i="1"/>
  <c r="N6" i="1"/>
  <c r="U6" i="1" s="1"/>
  <c r="U41" i="5" l="1"/>
  <c r="N42" i="1"/>
  <c r="U30" i="1"/>
  <c r="L52" i="9"/>
  <c r="T42" i="5"/>
  <c r="L25" i="9"/>
  <c r="U30" i="6"/>
  <c r="L7" i="9"/>
  <c r="U30" i="4"/>
  <c r="N30" i="5"/>
  <c r="L46" i="9"/>
  <c r="D42" i="1"/>
  <c r="L34" i="9"/>
  <c r="S46" i="1" l="1"/>
  <c r="L46" i="1"/>
  <c r="D46" i="1"/>
  <c r="P46" i="1"/>
  <c r="K46" i="1"/>
  <c r="C46" i="1"/>
  <c r="E46" i="1"/>
  <c r="J46" i="1"/>
  <c r="U42" i="1"/>
  <c r="G46" i="1"/>
  <c r="M46" i="1"/>
  <c r="R46" i="1"/>
  <c r="I46" i="1"/>
  <c r="Q46" i="1"/>
  <c r="H46" i="1"/>
  <c r="O46" i="1"/>
  <c r="F46" i="1"/>
  <c r="N42" i="5"/>
  <c r="U30" i="5"/>
  <c r="L46" i="6"/>
  <c r="D46" i="6"/>
  <c r="K46" i="6"/>
  <c r="C46" i="6"/>
  <c r="S46" i="6"/>
  <c r="J46" i="6"/>
  <c r="U42" i="6"/>
  <c r="P46" i="6"/>
  <c r="R46" i="6"/>
  <c r="I46" i="6"/>
  <c r="G46" i="6"/>
  <c r="Q46" i="6"/>
  <c r="H46" i="6"/>
  <c r="O46" i="6"/>
  <c r="F46" i="6"/>
  <c r="M46" i="6"/>
  <c r="E46" i="6"/>
  <c r="S46" i="4"/>
  <c r="J46" i="4"/>
  <c r="U42" i="4"/>
  <c r="C46" i="4"/>
  <c r="R46" i="4"/>
  <c r="I46" i="4"/>
  <c r="K46" i="4"/>
  <c r="Q46" i="4"/>
  <c r="H46" i="4"/>
  <c r="M46" i="4"/>
  <c r="P46" i="4"/>
  <c r="G46" i="4"/>
  <c r="E46" i="4"/>
  <c r="O46" i="4"/>
  <c r="F46" i="4"/>
  <c r="L46" i="4"/>
  <c r="D46" i="4"/>
  <c r="K46" i="5" l="1"/>
  <c r="C46" i="5"/>
  <c r="O46" i="5"/>
  <c r="S46" i="5"/>
  <c r="J46" i="5"/>
  <c r="U42" i="5"/>
  <c r="F46" i="5"/>
  <c r="R46" i="5"/>
  <c r="I46" i="5"/>
  <c r="Q46" i="5"/>
  <c r="H46" i="5"/>
  <c r="D46" i="5"/>
  <c r="P46" i="5"/>
  <c r="G46" i="5"/>
  <c r="M46" i="5"/>
  <c r="E46" i="5"/>
  <c r="L46" i="5"/>
</calcChain>
</file>

<file path=xl/sharedStrings.xml><?xml version="1.0" encoding="utf-8"?>
<sst xmlns="http://schemas.openxmlformats.org/spreadsheetml/2006/main" count="601" uniqueCount="155">
  <si>
    <t>Tabela: Primi i shkruar bruto (000mkd) / 2023Q1</t>
  </si>
  <si>
    <t>Klasa e sigurimit</t>
  </si>
  <si>
    <t>Makedonija</t>
  </si>
  <si>
    <t>Triglav jojetë</t>
  </si>
  <si>
    <t>Sava</t>
  </si>
  <si>
    <t>Evroins</t>
  </si>
  <si>
    <t>Viner jojetë</t>
  </si>
  <si>
    <t>Eurolink</t>
  </si>
  <si>
    <t>Grave jojetë</t>
  </si>
  <si>
    <t>Unika</t>
  </si>
  <si>
    <t>Osiguritelna polisa</t>
  </si>
  <si>
    <t>Halk</t>
  </si>
  <si>
    <t>Kroacija jojetë</t>
  </si>
  <si>
    <t>GJITHSEJ JOJETË</t>
  </si>
  <si>
    <t>Kroacia jetë</t>
  </si>
  <si>
    <t>Grave jetë</t>
  </si>
  <si>
    <t>Viner jetë</t>
  </si>
  <si>
    <t>Unika jetë</t>
  </si>
  <si>
    <t>Triglav jetë</t>
  </si>
  <si>
    <t>GJITHSEJ JETË</t>
  </si>
  <si>
    <t>GJITHSEJ</t>
  </si>
  <si>
    <t>01. Aksidente</t>
  </si>
  <si>
    <t>01</t>
  </si>
  <si>
    <t>02. Sigurimi shëndetësor</t>
  </si>
  <si>
    <t>02</t>
  </si>
  <si>
    <t>03. Kasko automjete motorike</t>
  </si>
  <si>
    <t>03</t>
  </si>
  <si>
    <t>04. Kasko automjete hekurudhore</t>
  </si>
  <si>
    <t>04</t>
  </si>
  <si>
    <t>05. Kasko mjete ajrore</t>
  </si>
  <si>
    <t>05</t>
  </si>
  <si>
    <t>06. Kasko objekte lundruese</t>
  </si>
  <si>
    <t>06</t>
  </si>
  <si>
    <t>07. Mallra në transport (Kargo)</t>
  </si>
  <si>
    <t>07</t>
  </si>
  <si>
    <t>08. Prona nga zjarri dhe fatkeqësi natyrore</t>
  </si>
  <si>
    <t>08</t>
  </si>
  <si>
    <t xml:space="preserve">09. Sigurime të tjera të pronës </t>
  </si>
  <si>
    <t>09</t>
  </si>
  <si>
    <t>89. Sigurimi i pronës (totoal)</t>
  </si>
  <si>
    <t>89</t>
  </si>
  <si>
    <t>8901. Sigurimi i pronës të personave fizikë</t>
  </si>
  <si>
    <t>8901</t>
  </si>
  <si>
    <t>8902. Sigurimi i pronës të personave juridikë</t>
  </si>
  <si>
    <t>8902</t>
  </si>
  <si>
    <t>10. Përgjegjësisë nga përdorimi i mjeteve motorike (gjithsej)</t>
  </si>
  <si>
    <t>10</t>
  </si>
  <si>
    <t>1001. DTPL</t>
  </si>
  <si>
    <t>1001</t>
  </si>
  <si>
    <t>1002. Karton jeshil (KJ)</t>
  </si>
  <si>
    <t>1002</t>
  </si>
  <si>
    <t>1003. Sigurimi kufitar (PK)</t>
  </si>
  <si>
    <t>1003</t>
  </si>
  <si>
    <t>11. Përgjegjësia e mjeteve ajrore</t>
  </si>
  <si>
    <t>11</t>
  </si>
  <si>
    <t>12. Përgjegjësia e objekteve lundruese</t>
  </si>
  <si>
    <t>12</t>
  </si>
  <si>
    <t>13. Përgjegjësia e përgjithshme</t>
  </si>
  <si>
    <t>13</t>
  </si>
  <si>
    <t xml:space="preserve">14. Kredite </t>
  </si>
  <si>
    <t>14</t>
  </si>
  <si>
    <t>15. Garanci</t>
  </si>
  <si>
    <t>15</t>
  </si>
  <si>
    <t>16. Humbje financiare</t>
  </si>
  <si>
    <t>16</t>
  </si>
  <si>
    <t>17. Mbrojtje juridike</t>
  </si>
  <si>
    <t>17</t>
  </si>
  <si>
    <t>18. Asistencë turistike</t>
  </si>
  <si>
    <t>18</t>
  </si>
  <si>
    <t>GJITHËSEJ JOJETË</t>
  </si>
  <si>
    <t>0001</t>
  </si>
  <si>
    <t>19. Jetë</t>
  </si>
  <si>
    <t>19</t>
  </si>
  <si>
    <t>19xx01. Bazë</t>
  </si>
  <si>
    <t>19xx01</t>
  </si>
  <si>
    <t>19xx02. Shtesë</t>
  </si>
  <si>
    <t>19xx02</t>
  </si>
  <si>
    <t>19xx03. Rent</t>
  </si>
  <si>
    <t>19xx03</t>
  </si>
  <si>
    <t>20. Martesë dhe lindje</t>
  </si>
  <si>
    <t>20</t>
  </si>
  <si>
    <t>21. Sigurimi i jetës kur rreziku nga investimet mbartet në kurriz të të siguruarit</t>
  </si>
  <si>
    <t>21</t>
  </si>
  <si>
    <t>22. Tontinë</t>
  </si>
  <si>
    <t>22</t>
  </si>
  <si>
    <t>23. Fonde për kapital</t>
  </si>
  <si>
    <t>23</t>
  </si>
  <si>
    <t>24. Pensione nga shtylla e dytë</t>
  </si>
  <si>
    <t>24</t>
  </si>
  <si>
    <t>25. Pensione nga shtylla e tretë</t>
  </si>
  <si>
    <t>25</t>
  </si>
  <si>
    <t>0002</t>
  </si>
  <si>
    <t>0000</t>
  </si>
  <si>
    <t>Pjesa e tregut</t>
  </si>
  <si>
    <t>Tabela: Struktura e primit, sipas shoqërive të sigurimeve / 2023Q1</t>
  </si>
  <si>
    <r>
      <t xml:space="preserve">000 </t>
    </r>
    <r>
      <rPr>
        <sz val="8"/>
        <rFont val="Calibri"/>
        <family val="2"/>
        <scheme val="minor"/>
      </rPr>
      <t>MKD</t>
    </r>
  </si>
  <si>
    <t>Shoqëritë e sigurimeve</t>
  </si>
  <si>
    <t>Nr. ren.</t>
  </si>
  <si>
    <t>Primi i shkruar bruto</t>
  </si>
  <si>
    <t>Prime të dhëna për risigurime ose bashkësigurime</t>
  </si>
  <si>
    <t>Primi teknik</t>
  </si>
  <si>
    <t>Pjesa për kryerjen e veprimtarisë</t>
  </si>
  <si>
    <t>Gjithsej (jojetë)</t>
  </si>
  <si>
    <t>Gjithsej (jetë)</t>
  </si>
  <si>
    <t>Gjithsej</t>
  </si>
  <si>
    <t>Tabela: Struktura e primit, sipas klasave të sigurimeve / 2023Q1</t>
  </si>
  <si>
    <t xml:space="preserve">Klasa e sigurimeve </t>
  </si>
  <si>
    <t>No.</t>
  </si>
  <si>
    <t xml:space="preserve">Prime të dhëna për risigurime ose bashkësigurime </t>
  </si>
  <si>
    <t>10. Përgjegjësisë nga përdorimi i mjeteve motorike</t>
  </si>
  <si>
    <t>25. Pensione nga shtylla e  tretë</t>
  </si>
  <si>
    <t>Tabela: Numri i kontratave të lidhura / 2023Q1</t>
  </si>
  <si>
    <t>Tabela: Dëme të paguara (të likuiduara) bruto (000mkd) / 2023Q1</t>
  </si>
  <si>
    <t>Tabela: Numri i dëmeve të likuiduara / 2023Q1</t>
  </si>
  <si>
    <t>Tabela: Struktura e dëmeve, sipas shoqërive për sigurime  / 2023Q1</t>
  </si>
  <si>
    <t xml:space="preserve">Shoqëria e sigurimeve </t>
  </si>
  <si>
    <t xml:space="preserve">Numri i dëmve të pazgjidhura në fillim të periudhës </t>
  </si>
  <si>
    <t xml:space="preserve">Numri i dëmeve të njoftuara dhe përsëri të hapuara </t>
  </si>
  <si>
    <t xml:space="preserve">Numri I dëmeve të likuiduara </t>
  </si>
  <si>
    <t xml:space="preserve">Numri I dëmeve të refuzuara </t>
  </si>
  <si>
    <t xml:space="preserve">Numri I dëmve të pazgjidhura në fund të periudhës </t>
  </si>
  <si>
    <t>Numri i dëmeve në procedurë gjyqësore  (pjesë nga kolona e mëparshme)</t>
  </si>
  <si>
    <t>Dinamika e zgjidhjes së dëmeve</t>
  </si>
  <si>
    <t>5</t>
  </si>
  <si>
    <t>6</t>
  </si>
  <si>
    <t>7</t>
  </si>
  <si>
    <t>Tabela: Shpenzime / 2023Q1</t>
  </si>
  <si>
    <r>
      <t xml:space="preserve">000 </t>
    </r>
    <r>
      <rPr>
        <sz val="8"/>
        <color theme="1"/>
        <rFont val="Calibri"/>
        <family val="2"/>
        <scheme val="minor"/>
      </rPr>
      <t>MKD</t>
    </r>
  </si>
  <si>
    <t>Shpenzime administrative</t>
  </si>
  <si>
    <t>Shpenzime për komisione</t>
  </si>
  <si>
    <t xml:space="preserve">Shpenzime të tjera për kryerjen e sigurimeve </t>
  </si>
  <si>
    <t>Tabela: Rezervat teknike bruto / 2023Q1</t>
  </si>
  <si>
    <t xml:space="preserve">Shoqëritë e sigurimeve </t>
  </si>
  <si>
    <t>Рezerva për rreziqe të paskaduara</t>
  </si>
  <si>
    <t>Rezerva për bonuse dhe lirime</t>
  </si>
  <si>
    <t>Rezerva për dëme</t>
  </si>
  <si>
    <t>Rezerva për barazim</t>
  </si>
  <si>
    <t>Rezerava matematike</t>
  </si>
  <si>
    <t>Rezerava të veçanta</t>
  </si>
  <si>
    <t>Rezerva të tjera teknike</t>
  </si>
  <si>
    <t xml:space="preserve">Rezerva për dëme të ndodhura të njoftuara </t>
  </si>
  <si>
    <t xml:space="preserve">Rezerva për dëme të ndodhura të panjoftuara </t>
  </si>
  <si>
    <t>Gjithsej rezerva për dëmet</t>
  </si>
  <si>
    <t>Tabela: Rezervat teknike neto / 2023Q1</t>
  </si>
  <si>
    <t>Tabela: Kapitali dhe marzhi i aftësisë paguese / 2023Q1</t>
  </si>
  <si>
    <r>
      <t xml:space="preserve">000 </t>
    </r>
    <r>
      <rPr>
        <sz val="9"/>
        <color theme="1"/>
        <rFont val="Calibri"/>
        <family val="2"/>
        <scheme val="minor"/>
      </rPr>
      <t>MKD</t>
    </r>
  </si>
  <si>
    <t>GJITHSEJ
JOJETË</t>
  </si>
  <si>
    <t>GJITHSEJ
JETË</t>
  </si>
  <si>
    <t>Totali i kapitalit</t>
  </si>
  <si>
    <t>Marzhi I aftësisë paguese</t>
  </si>
  <si>
    <t>AGJENCIA E MBIKËQYRJES SË SIGURIMEVE</t>
  </si>
  <si>
    <t>Republika e Maqedonisë së Veriut</t>
  </si>
  <si>
    <t>Shkup, 2023</t>
  </si>
  <si>
    <t xml:space="preserve">RAPORT                                                                                                                         për punën e shoqërive të sigurimeve                                                                                                                                                                               për periudhën 1.1-31.3.2023                                                                                                                                                                                                                                                     </t>
  </si>
  <si>
    <t>Shënim:Të dhënat janë marë nga ana e shoqërive të sigurimeve gjatë njoftimeve të rregullta sipas nenit 104 të Ligjit për mbikëqyrje të sigurimeve   (“Gazeta zyrtare e Republikës së Maqedonisë ” nr. 27/02, 84/02, 98/02, 33/04, 88/05, 79/07, 8/08, 88/08, 56/09, 67/10, 44/11, 188/13, 43/14, 112/14, 153/15, 192/15, 23/16, 83/18,  198/18 dhe “Gazeta zyrtare e Republikës së Maqedonisë së Veriut” nr. 101/19, 31/20 dhe 173/22). Strukturat drejtuese të shoqërive të sigurimeve janë përgjegjëse për përgatitjen dhe prezantimin objektiv të të dhënave. 
Kursi i këmbimit më date 31.12.2022: 1 EUR =  61.6950 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</si>
</sst>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6"/>
      <color theme="0" tint="-0.49995422223578601"/>
      <name val="Calibri"/>
      <family val="2"/>
      <charset val="204"/>
      <scheme val="minor"/>
    </font>
    <font>
      <b/>
      <sz val="16"/>
      <color theme="0" tint="-0.4999542222357860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color theme="0" tint="-0.4999542222357860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</fills>
  <borders count="67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15" fillId="2" borderId="37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0" xfId="2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49" fontId="5" fillId="3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/>
    </xf>
    <xf numFmtId="3" fontId="6" fillId="4" borderId="11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/>
    </xf>
    <xf numFmtId="3" fontId="9" fillId="4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6" fillId="2" borderId="22" xfId="0" applyNumberFormat="1" applyFont="1" applyFill="1" applyBorder="1" applyAlignment="1">
      <alignment horizontal="right" vertical="center"/>
    </xf>
    <xf numFmtId="0" fontId="6" fillId="4" borderId="23" xfId="0" applyFont="1" applyFill="1" applyBorder="1" applyAlignment="1">
      <alignment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right" vertical="center"/>
    </xf>
    <xf numFmtId="3" fontId="6" fillId="4" borderId="26" xfId="0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8" fillId="3" borderId="9" xfId="0" quotePrefix="1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vertical="center"/>
    </xf>
    <xf numFmtId="49" fontId="6" fillId="4" borderId="31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10" fontId="4" fillId="0" borderId="43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3" fontId="10" fillId="0" borderId="0" xfId="1" applyNumberFormat="1" applyFont="1" applyAlignment="1">
      <alignment vertical="center" wrapText="1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vertical="center" wrapText="1"/>
    </xf>
    <xf numFmtId="3" fontId="14" fillId="0" borderId="0" xfId="1" applyNumberFormat="1" applyFont="1" applyAlignment="1">
      <alignment horizontal="center" vertical="center" wrapText="1"/>
    </xf>
    <xf numFmtId="3" fontId="5" fillId="0" borderId="0" xfId="1" quotePrefix="1" applyNumberFormat="1" applyFont="1" applyAlignment="1">
      <alignment horizontal="right" vertical="top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3" fontId="10" fillId="5" borderId="47" xfId="1" applyNumberFormat="1" applyFont="1" applyFill="1" applyBorder="1" applyAlignment="1">
      <alignment horizontal="center" vertical="center"/>
    </xf>
    <xf numFmtId="3" fontId="16" fillId="5" borderId="26" xfId="1" applyNumberFormat="1" applyFont="1" applyFill="1" applyBorder="1" applyAlignment="1">
      <alignment vertical="center" wrapText="1"/>
    </xf>
    <xf numFmtId="3" fontId="6" fillId="5" borderId="26" xfId="1" applyNumberFormat="1" applyFont="1" applyFill="1" applyBorder="1" applyAlignment="1">
      <alignment horizontal="center" wrapText="1"/>
    </xf>
    <xf numFmtId="3" fontId="6" fillId="5" borderId="48" xfId="1" applyNumberFormat="1" applyFont="1" applyFill="1" applyBorder="1" applyAlignment="1">
      <alignment horizontal="center" wrapText="1"/>
    </xf>
    <xf numFmtId="0" fontId="17" fillId="4" borderId="47" xfId="1" applyFont="1" applyFill="1" applyBorder="1" applyAlignment="1">
      <alignment horizontal="left" vertical="center"/>
    </xf>
    <xf numFmtId="3" fontId="6" fillId="5" borderId="26" xfId="1" applyNumberFormat="1" applyFont="1" applyFill="1" applyBorder="1" applyAlignment="1">
      <alignment horizontal="center" vertical="center" wrapText="1"/>
    </xf>
    <xf numFmtId="3" fontId="6" fillId="4" borderId="26" xfId="1" applyNumberFormat="1" applyFont="1" applyFill="1" applyBorder="1" applyAlignment="1">
      <alignment vertical="center" wrapText="1"/>
    </xf>
    <xf numFmtId="3" fontId="6" fillId="4" borderId="48" xfId="1" applyNumberFormat="1" applyFont="1" applyFill="1" applyBorder="1" applyAlignment="1">
      <alignment vertical="center" wrapText="1"/>
    </xf>
    <xf numFmtId="0" fontId="18" fillId="0" borderId="47" xfId="1" applyFont="1" applyBorder="1" applyAlignment="1">
      <alignment horizontal="left" vertical="center"/>
    </xf>
    <xf numFmtId="3" fontId="5" fillId="0" borderId="26" xfId="1" applyNumberFormat="1" applyFont="1" applyBorder="1" applyAlignment="1">
      <alignment vertical="center" wrapText="1"/>
    </xf>
    <xf numFmtId="3" fontId="5" fillId="0" borderId="48" xfId="1" applyNumberFormat="1" applyFont="1" applyBorder="1" applyAlignment="1">
      <alignment vertical="center" wrapText="1"/>
    </xf>
    <xf numFmtId="3" fontId="6" fillId="5" borderId="43" xfId="1" applyNumberFormat="1" applyFont="1" applyFill="1" applyBorder="1" applyAlignment="1">
      <alignment horizontal="center" vertical="center" wrapText="1"/>
    </xf>
    <xf numFmtId="3" fontId="6" fillId="4" borderId="43" xfId="1" applyNumberFormat="1" applyFont="1" applyFill="1" applyBorder="1" applyAlignment="1">
      <alignment vertical="center" wrapText="1"/>
    </xf>
    <xf numFmtId="3" fontId="6" fillId="4" borderId="49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10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center" vertical="center" wrapText="1"/>
    </xf>
    <xf numFmtId="3" fontId="4" fillId="0" borderId="47" xfId="1" applyNumberFormat="1" applyFont="1" applyBorder="1" applyAlignment="1">
      <alignment horizontal="left" vertical="center" wrapText="1"/>
    </xf>
    <xf numFmtId="3" fontId="4" fillId="0" borderId="26" xfId="1" applyNumberFormat="1" applyFont="1" applyBorder="1" applyAlignment="1">
      <alignment vertical="center" wrapText="1"/>
    </xf>
    <xf numFmtId="3" fontId="4" fillId="0" borderId="48" xfId="1" applyNumberFormat="1" applyFont="1" applyBorder="1" applyAlignment="1">
      <alignment vertical="center" wrapText="1"/>
    </xf>
    <xf numFmtId="0" fontId="17" fillId="4" borderId="50" xfId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164" fontId="5" fillId="0" borderId="48" xfId="1" applyNumberFormat="1" applyFont="1" applyBorder="1" applyAlignment="1">
      <alignment vertical="center" wrapText="1"/>
    </xf>
    <xf numFmtId="164" fontId="6" fillId="4" borderId="48" xfId="1" applyNumberFormat="1" applyFont="1" applyFill="1" applyBorder="1" applyAlignment="1">
      <alignment vertical="center" wrapText="1"/>
    </xf>
    <xf numFmtId="164" fontId="6" fillId="4" borderId="49" xfId="1" applyNumberFormat="1" applyFont="1" applyFill="1" applyBorder="1" applyAlignment="1">
      <alignment vertical="center" wrapText="1"/>
    </xf>
    <xf numFmtId="0" fontId="3" fillId="0" borderId="0" xfId="0" quotePrefix="1" applyFont="1" applyAlignment="1">
      <alignment horizontal="right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3" fontId="6" fillId="6" borderId="26" xfId="1" applyNumberFormat="1" applyFont="1" applyFill="1" applyBorder="1" applyAlignment="1">
      <alignment horizontal="center" wrapText="1"/>
    </xf>
    <xf numFmtId="3" fontId="6" fillId="6" borderId="26" xfId="1" applyNumberFormat="1" applyFont="1" applyFill="1" applyBorder="1" applyAlignment="1">
      <alignment vertical="center" wrapText="1"/>
    </xf>
    <xf numFmtId="3" fontId="6" fillId="2" borderId="48" xfId="1" applyNumberFormat="1" applyFont="1" applyFill="1" applyBorder="1" applyAlignment="1">
      <alignment vertical="center" wrapText="1"/>
    </xf>
    <xf numFmtId="3" fontId="5" fillId="2" borderId="48" xfId="1" applyNumberFormat="1" applyFont="1" applyFill="1" applyBorder="1" applyAlignment="1">
      <alignment vertical="center" wrapText="1"/>
    </xf>
    <xf numFmtId="3" fontId="6" fillId="6" borderId="43" xfId="1" applyNumberFormat="1" applyFont="1" applyFill="1" applyBorder="1" applyAlignment="1">
      <alignment vertical="center" wrapText="1"/>
    </xf>
    <xf numFmtId="3" fontId="6" fillId="2" borderId="49" xfId="1" applyNumberFormat="1" applyFont="1" applyFill="1" applyBorder="1" applyAlignment="1">
      <alignment vertical="center" wrapText="1"/>
    </xf>
    <xf numFmtId="0" fontId="1" fillId="0" borderId="0" xfId="0" quotePrefix="1" applyFont="1" applyAlignment="1">
      <alignment horizontal="right"/>
    </xf>
    <xf numFmtId="0" fontId="17" fillId="4" borderId="47" xfId="1" applyFont="1" applyFill="1" applyBorder="1" applyAlignment="1">
      <alignment horizontal="left" vertical="center" wrapText="1"/>
    </xf>
    <xf numFmtId="0" fontId="17" fillId="4" borderId="50" xfId="1" applyFont="1" applyFill="1" applyBorder="1" applyAlignment="1">
      <alignment horizontal="left" vertical="center" wrapText="1"/>
    </xf>
    <xf numFmtId="3" fontId="5" fillId="0" borderId="43" xfId="1" applyNumberFormat="1" applyFont="1" applyBorder="1" applyAlignment="1">
      <alignment vertical="center" wrapText="1"/>
    </xf>
    <xf numFmtId="0" fontId="1" fillId="3" borderId="59" xfId="3" applyFill="1" applyBorder="1"/>
    <xf numFmtId="0" fontId="1" fillId="3" borderId="60" xfId="3" applyFill="1" applyBorder="1"/>
    <xf numFmtId="0" fontId="1" fillId="3" borderId="61" xfId="3" applyFill="1" applyBorder="1"/>
    <xf numFmtId="0" fontId="1" fillId="0" borderId="0" xfId="3"/>
    <xf numFmtId="0" fontId="1" fillId="3" borderId="62" xfId="3" applyFill="1" applyBorder="1"/>
    <xf numFmtId="0" fontId="1" fillId="3" borderId="0" xfId="3" applyFill="1"/>
    <xf numFmtId="0" fontId="1" fillId="3" borderId="63" xfId="3" applyFill="1" applyBorder="1"/>
    <xf numFmtId="0" fontId="20" fillId="3" borderId="0" xfId="3" applyFont="1" applyFill="1" applyAlignment="1">
      <alignment horizontal="center" wrapText="1"/>
    </xf>
    <xf numFmtId="0" fontId="20" fillId="3" borderId="0" xfId="3" applyFont="1" applyFill="1" applyAlignment="1">
      <alignment horizontal="center" wrapText="1"/>
    </xf>
    <xf numFmtId="0" fontId="21" fillId="3" borderId="0" xfId="3" applyFont="1" applyFill="1"/>
    <xf numFmtId="0" fontId="22" fillId="3" borderId="62" xfId="3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 vertical="center" wrapText="1"/>
    </xf>
    <xf numFmtId="0" fontId="22" fillId="3" borderId="63" xfId="3" applyFont="1" applyFill="1" applyBorder="1" applyAlignment="1">
      <alignment horizontal="center" vertical="center" wrapText="1"/>
    </xf>
    <xf numFmtId="0" fontId="23" fillId="3" borderId="62" xfId="3" applyFont="1" applyFill="1" applyBorder="1" applyAlignment="1">
      <alignment vertical="center" wrapText="1"/>
    </xf>
    <xf numFmtId="0" fontId="23" fillId="3" borderId="0" xfId="3" applyFont="1" applyFill="1" applyAlignment="1">
      <alignment vertical="center" wrapText="1"/>
    </xf>
    <xf numFmtId="0" fontId="23" fillId="3" borderId="63" xfId="3" applyFont="1" applyFill="1" applyBorder="1" applyAlignment="1">
      <alignment vertical="center" wrapText="1"/>
    </xf>
    <xf numFmtId="0" fontId="24" fillId="3" borderId="62" xfId="3" applyFont="1" applyFill="1" applyBorder="1" applyAlignment="1">
      <alignment horizontal="center" vertical="center" wrapText="1"/>
    </xf>
    <xf numFmtId="0" fontId="24" fillId="3" borderId="0" xfId="3" applyFont="1" applyFill="1" applyAlignment="1">
      <alignment horizontal="center" vertical="center" wrapText="1"/>
    </xf>
    <xf numFmtId="0" fontId="24" fillId="3" borderId="63" xfId="3" applyFont="1" applyFill="1" applyBorder="1" applyAlignment="1">
      <alignment horizontal="center" vertical="center" wrapText="1"/>
    </xf>
    <xf numFmtId="0" fontId="25" fillId="3" borderId="0" xfId="3" applyFont="1" applyFill="1" applyAlignment="1">
      <alignment horizontal="center"/>
    </xf>
    <xf numFmtId="0" fontId="26" fillId="3" borderId="0" xfId="3" applyFont="1" applyFill="1" applyAlignment="1">
      <alignment horizontal="center"/>
    </xf>
    <xf numFmtId="0" fontId="1" fillId="3" borderId="64" xfId="3" applyFill="1" applyBorder="1"/>
    <xf numFmtId="0" fontId="1" fillId="3" borderId="65" xfId="3" applyFill="1" applyBorder="1"/>
    <xf numFmtId="0" fontId="1" fillId="3" borderId="66" xfId="3" applyFill="1" applyBorder="1"/>
    <xf numFmtId="0" fontId="1" fillId="0" borderId="0" xfId="3" applyAlignment="1">
      <alignment horizontal="justify" wrapText="1"/>
    </xf>
  </cellXfs>
  <cellStyles count="4">
    <cellStyle name="Normal" xfId="0" builtinId="0"/>
    <cellStyle name="Normal 2" xfId="3" xr:uid="{CF6E9886-E19B-46C3-AC02-BD7AD35F3C1C}"/>
    <cellStyle name="Normal 5" xfId="1" xr:uid="{00000000-0005-0000-0000-000006000000}"/>
    <cellStyle name="Normal 6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fld id="{82A0F167-18DB-4225-8E3E-2F4A1A2A111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12830C3-D661-42AA-B6C4-D4CEE4D47B31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A77-43D6-B14C-B1C3F85457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3D46F7-5664-4A23-A3B2-D96B72EEC20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BE1AFE7-036C-46EA-ACD3-AD61E9A593C1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A77-43D6-B14C-B1C3F85457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5AFBE5-04D3-4CF0-8E7F-6B434AA9F4F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7C72A67-A9F3-4F08-9D6E-A7DE7A6CA38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A77-43D6-B14C-B1C3F85457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F246768-83A0-4000-B537-CD817FF9125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FDDCA02-AF4D-45DE-9E33-0CE965ADA3C2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A77-43D6-B14C-B1C3F85457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F1F7B0-18EC-42FA-8B04-882B11C33F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F806772-4641-4A84-9077-DE65DDA14C56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A77-43D6-B14C-B1C3F85457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9A89755-2E46-433F-BF79-F53DAD9C2F6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9F31310-883F-42FB-BCE6-76DFD3DA8305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A77-43D6-B14C-B1C3F85457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4C2BF5-2D6C-4E66-85BB-D6CAAA4FE5F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7F0588C-FA3A-4E0D-8C47-4727DCCF29D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A77-43D6-B14C-B1C3F85457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BFA168D-9BCB-4B02-AE91-19A5A606F88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7EE36FA-D8A2-4E73-9171-03D1E912CBCA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A77-43D6-B14C-B1C3F85457E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183BA27-A0E0-4F0A-9FB8-4A4BF27389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C80755C-4BC4-475F-B0B5-8C25EEF92C6B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A77-43D6-B14C-B1C3F85457E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EEEBE7F-04AF-408E-BFF2-E564269583D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B61D526-6005-4CD9-84F2-9B4B8B163A81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A77-43D6-B14C-B1C3F85457E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CCC087-45D6-4A61-9ECF-82B3FA83D8E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20EA65-C3CF-4CC7-8CFE-02E1D18F8ADD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A77-43D6-B14C-B1C3F85457E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5CDD789-179D-45A5-8C61-46C9F1593BA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36FE4F-FF6B-4FBA-AADC-F23E82DEE7B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A77-43D6-B14C-B1C3F85457E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400BF58-895B-4163-BE22-BAD95845E87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C10993F-24AC-4780-ACA0-55A86217731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A77-43D6-B14C-B1C3F85457E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7962F65-363C-491F-BA92-C47B68086D7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03683B1-B39B-4985-ABB2-2D31FFA27254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A77-43D6-B14C-B1C3F85457E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BA4CCA2-EEF0-424F-9A7E-97E731DC2C5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F041AD-7AD2-43AC-8361-38DF3F8F05E2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A77-43D6-B14C-B1C3F85457E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9518538-CB97-4C0E-A5D1-E4D2EC78755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9FB19AF-C13F-4B90-BFAF-8064CA104B84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A77-43D6-B14C-B1C3F85457E5}"/>
                </c:ext>
              </c:extLst>
            </c:dLbl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strRef>
              <c:f>('Tabela 1'!$C$45:$M$45,'Tabela 1'!$O$45:$S$45)</c:f>
              <c:strCache>
                <c:ptCount val="16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1">
                  <c:v>Kroacia jetë</c:v>
                </c:pt>
                <c:pt idx="12">
                  <c:v>Grave jetë</c:v>
                </c:pt>
                <c:pt idx="13">
                  <c:v>Viner jetë</c:v>
                </c:pt>
                <c:pt idx="14">
                  <c:v>Unika jetë</c:v>
                </c:pt>
                <c:pt idx="15">
                  <c:v>Triglav jetë</c:v>
                </c:pt>
              </c:strCache>
            </c:strRef>
          </c:xVal>
          <c:yVal>
            <c:numRef>
              <c:f>('Tabela 1'!$C$46:$M$46,'Tabela 1'!$O$46:$S$46)</c:f>
              <c:numCache>
                <c:formatCode>0.00%</c:formatCode>
                <c:ptCount val="16"/>
                <c:pt idx="0">
                  <c:v>8.0080493770976729E-2</c:v>
                </c:pt>
                <c:pt idx="1">
                  <c:v>0.10554866602195802</c:v>
                </c:pt>
                <c:pt idx="2">
                  <c:v>8.5743785198247907E-2</c:v>
                </c:pt>
                <c:pt idx="3">
                  <c:v>7.142641788497639E-2</c:v>
                </c:pt>
                <c:pt idx="4">
                  <c:v>6.7781728198418573E-2</c:v>
                </c:pt>
                <c:pt idx="5">
                  <c:v>0.12524375675521929</c:v>
                </c:pt>
                <c:pt idx="6">
                  <c:v>2.721229876557256E-2</c:v>
                </c:pt>
                <c:pt idx="7">
                  <c:v>8.9988338358268388E-2</c:v>
                </c:pt>
                <c:pt idx="8">
                  <c:v>4.7504977530007396E-2</c:v>
                </c:pt>
                <c:pt idx="9">
                  <c:v>6.0526764889925477E-2</c:v>
                </c:pt>
                <c:pt idx="10">
                  <c:v>8.5827123272086012E-2</c:v>
                </c:pt>
                <c:pt idx="11">
                  <c:v>4.4111439786108424E-2</c:v>
                </c:pt>
                <c:pt idx="12">
                  <c:v>3.0563456396837135E-2</c:v>
                </c:pt>
                <c:pt idx="13">
                  <c:v>3.1864724955913304E-2</c:v>
                </c:pt>
                <c:pt idx="14">
                  <c:v>1.7820410717333181E-2</c:v>
                </c:pt>
                <c:pt idx="15">
                  <c:v>2.8755617498151202E-2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('Tabela 1'!$C$45:$M$45,'Tabela 1'!$O$45:$S$45)</c15:f>
                <c15:dlblRangeCache>
                  <c:ptCount val="16"/>
                  <c:pt idx="0">
                    <c:v>Makedonija</c:v>
                  </c:pt>
                  <c:pt idx="1">
                    <c:v>Triglav jojetë</c:v>
                  </c:pt>
                  <c:pt idx="2">
                    <c:v>Sava</c:v>
                  </c:pt>
                  <c:pt idx="3">
                    <c:v>Evroins</c:v>
                  </c:pt>
                  <c:pt idx="4">
                    <c:v>Viner jojetë</c:v>
                  </c:pt>
                  <c:pt idx="5">
                    <c:v>Eurolink</c:v>
                  </c:pt>
                  <c:pt idx="6">
                    <c:v>Grave jojetë</c:v>
                  </c:pt>
                  <c:pt idx="7">
                    <c:v>Unika</c:v>
                  </c:pt>
                  <c:pt idx="8">
                    <c:v>Osiguritelna polisa</c:v>
                  </c:pt>
                  <c:pt idx="9">
                    <c:v>Halk</c:v>
                  </c:pt>
                  <c:pt idx="10">
                    <c:v>Kroacija jojetë</c:v>
                  </c:pt>
                  <c:pt idx="11">
                    <c:v>Kroacia jetë</c:v>
                  </c:pt>
                  <c:pt idx="12">
                    <c:v>Grave jetë</c:v>
                  </c:pt>
                  <c:pt idx="13">
                    <c:v>Viner jetë</c:v>
                  </c:pt>
                  <c:pt idx="14">
                    <c:v>Unika jetë</c:v>
                  </c:pt>
                  <c:pt idx="15">
                    <c:v>Triglav jetë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12782"/>
        <c:axId val="-264041331"/>
      </c:scatterChart>
      <c:valAx>
        <c:axId val="13551278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64041331"/>
        <c:crosses val="autoZero"/>
        <c:crossBetween val="midCat"/>
        <c:majorUnit val="1"/>
      </c:valAx>
      <c:valAx>
        <c:axId val="-26404133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35512782"/>
        <c:crosses val="autoZero"/>
        <c:crossBetween val="midCat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fld id="{39C5686F-B45C-450C-ADCA-AD651E503C3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085E1B3-82E3-4D9F-B3DB-40B3FD299140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70-4169-A99D-D5FB17C1AD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04BA78-3558-4838-9910-57A45A03525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39B98C7-A267-4680-9CFB-EF3DC33994A4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169-A99D-D5FB17C1AD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89896E-8555-4524-8180-8AF10CCED50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126C16A-132C-4569-AAF6-4CDA94BE56E6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169-A99D-D5FB17C1AD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CE6C47-2E1E-4900-8F89-5D1510A7D7D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A8CF65-3194-4E25-B69D-16126269A59B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169-A99D-D5FB17C1AD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9C3CE0-3FB8-4544-A691-28E5E50A6E0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37F706D-C9A8-4258-B965-3437ED604C30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169-A99D-D5FB17C1AD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E91B77-ACAC-4CAA-B2D4-695008BE9B0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C8B356D-A6E3-46DD-A615-A3554CF0D9C3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169-A99D-D5FB17C1AD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B9FC911-D6D8-4D93-9A9E-AB24C0E3DD6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D30871B-86D4-455B-97DD-0036B0157FF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169-A99D-D5FB17C1AD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07E1EDB-685D-4B2F-8605-B77B1E85F9F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2D584CA-7693-44FD-9D3E-7EA07C24371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169-A99D-D5FB17C1AD0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DCE515-21B5-4A9C-8254-1602D76E0D2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F6A192E-4D0A-4301-BC2E-BCEEC5AC486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169-A99D-D5FB17C1AD0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08F1290-FD70-42F7-97DE-14925498834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C2BB884-9639-46EC-B504-1CCAFF0D069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169-A99D-D5FB17C1AD0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56F2E38-33EA-4F15-BFAA-C1C7C56F2F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852D38C-89AF-4E60-B8BC-C07AE4DA8FB2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169-A99D-D5FB17C1AD0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F5641B0-0368-4018-A71B-11147D9A79D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C8A7AF4-782B-47C2-88E4-A349A0597646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169-A99D-D5FB17C1AD0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459AC79-DBB0-425D-BA13-302DE6B5DE2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1325ED7-4050-4D4C-9D4A-C24D706322D3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169-A99D-D5FB17C1AD0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5DAF51D-449C-4EC1-A7DF-D2A1697EBFEC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38FC5AA-928E-4527-AE22-C0EE0BE34B87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169-A99D-D5FB17C1AD0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520A48C-2368-4C77-B5CD-994DEF906C5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647564-6400-4F44-9E60-C95302D2084D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169-A99D-D5FB17C1AD0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0C01161-9407-4564-B4A0-3C245F24E08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D4485FC-7D8D-4981-9CA6-A23CE8DBACF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169-A99D-D5FB17C1AD0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strRef>
              <c:f>('Tabela 5'!$C$45:$M$45,'Tabela 5'!$O$45:$S$45)</c:f>
              <c:strCache>
                <c:ptCount val="16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1">
                  <c:v>Kroacia jetë</c:v>
                </c:pt>
                <c:pt idx="12">
                  <c:v>Grave jetë</c:v>
                </c:pt>
                <c:pt idx="13">
                  <c:v>Viner jetë</c:v>
                </c:pt>
                <c:pt idx="14">
                  <c:v>Unika jetë</c:v>
                </c:pt>
                <c:pt idx="15">
                  <c:v>Triglav jetë</c:v>
                </c:pt>
              </c:strCache>
            </c:strRef>
          </c:xVal>
          <c:yVal>
            <c:numRef>
              <c:f>('Tabela 5'!$C$46:$M$46,'Tabela 5'!$O$46:$S$46)</c:f>
              <c:numCache>
                <c:formatCode>0.00%</c:formatCode>
                <c:ptCount val="16"/>
                <c:pt idx="0">
                  <c:v>8.8983230200639071E-2</c:v>
                </c:pt>
                <c:pt idx="1">
                  <c:v>0.1041297385283597</c:v>
                </c:pt>
                <c:pt idx="2">
                  <c:v>8.1593765849550776E-2</c:v>
                </c:pt>
                <c:pt idx="3">
                  <c:v>4.5594725269502701E-2</c:v>
                </c:pt>
                <c:pt idx="4">
                  <c:v>7.0878262826115535E-2</c:v>
                </c:pt>
                <c:pt idx="5">
                  <c:v>7.8337530176802089E-2</c:v>
                </c:pt>
                <c:pt idx="6">
                  <c:v>2.6759054154503741E-2</c:v>
                </c:pt>
                <c:pt idx="7">
                  <c:v>8.9898095046437559E-2</c:v>
                </c:pt>
                <c:pt idx="8">
                  <c:v>4.4039752065686111E-2</c:v>
                </c:pt>
                <c:pt idx="9">
                  <c:v>7.7712273520826172E-2</c:v>
                </c:pt>
                <c:pt idx="10">
                  <c:v>0.14683506516555564</c:v>
                </c:pt>
                <c:pt idx="11">
                  <c:v>5.3311669650621132E-2</c:v>
                </c:pt>
                <c:pt idx="12">
                  <c:v>3.0003408465618681E-2</c:v>
                </c:pt>
                <c:pt idx="13">
                  <c:v>1.7310401315266732E-2</c:v>
                </c:pt>
                <c:pt idx="14">
                  <c:v>6.0750887203550744E-3</c:v>
                </c:pt>
                <c:pt idx="15">
                  <c:v>3.8537939044159308E-2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('Tabela 5'!$C$45:$M$45,'Tabela 5'!$O$45:$S$45)</c15:f>
                <c15:dlblRangeCache>
                  <c:ptCount val="16"/>
                  <c:pt idx="0">
                    <c:v>Makedonija</c:v>
                  </c:pt>
                  <c:pt idx="1">
                    <c:v>Triglav jojetë</c:v>
                  </c:pt>
                  <c:pt idx="2">
                    <c:v>Sava</c:v>
                  </c:pt>
                  <c:pt idx="3">
                    <c:v>Evroins</c:v>
                  </c:pt>
                  <c:pt idx="4">
                    <c:v>Viner jojetë</c:v>
                  </c:pt>
                  <c:pt idx="5">
                    <c:v>Eurolink</c:v>
                  </c:pt>
                  <c:pt idx="6">
                    <c:v>Grave jojetë</c:v>
                  </c:pt>
                  <c:pt idx="7">
                    <c:v>Unika</c:v>
                  </c:pt>
                  <c:pt idx="8">
                    <c:v>Osiguritelna polisa</c:v>
                  </c:pt>
                  <c:pt idx="9">
                    <c:v>Halk</c:v>
                  </c:pt>
                  <c:pt idx="10">
                    <c:v>Kroacija jojetë</c:v>
                  </c:pt>
                  <c:pt idx="11">
                    <c:v>Kroacia jetë</c:v>
                  </c:pt>
                  <c:pt idx="12">
                    <c:v>Grave jetë</c:v>
                  </c:pt>
                  <c:pt idx="13">
                    <c:v>Viner jetë</c:v>
                  </c:pt>
                  <c:pt idx="14">
                    <c:v>Unika jetë</c:v>
                  </c:pt>
                  <c:pt idx="15">
                    <c:v>Triglav jetë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5007569"/>
        <c:axId val="864053493"/>
      </c:scatterChart>
      <c:valAx>
        <c:axId val="25500756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053493"/>
        <c:crosses val="autoZero"/>
        <c:crossBetween val="midCat"/>
        <c:majorUnit val="1"/>
      </c:valAx>
      <c:valAx>
        <c:axId val="864053493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255007569"/>
        <c:crosses val="autoZero"/>
        <c:crossBetween val="midCat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Kapitali dhe marzhi i aftësisë paguese (000 mkd) - Jojetë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12'!$A$5</c:f>
              <c:strCache>
                <c:ptCount val="1"/>
                <c:pt idx="0">
                  <c:v>Totali i kapitalit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12'!$B$4:$L$4</c:f>
              <c:strCache>
                <c:ptCount val="11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</c:strCache>
            </c:strRef>
          </c:cat>
          <c:val>
            <c:numRef>
              <c:f>'Tabela 12'!$B$5:$L$5</c:f>
              <c:numCache>
                <c:formatCode>#,##0</c:formatCode>
                <c:ptCount val="11"/>
                <c:pt idx="0">
                  <c:v>1428884</c:v>
                </c:pt>
                <c:pt idx="1">
                  <c:v>668443</c:v>
                </c:pt>
                <c:pt idx="2">
                  <c:v>476757</c:v>
                </c:pt>
                <c:pt idx="3">
                  <c:v>353349</c:v>
                </c:pt>
                <c:pt idx="4">
                  <c:v>429235</c:v>
                </c:pt>
                <c:pt idx="5">
                  <c:v>621667</c:v>
                </c:pt>
                <c:pt idx="6">
                  <c:v>247821</c:v>
                </c:pt>
                <c:pt idx="7">
                  <c:v>386299</c:v>
                </c:pt>
                <c:pt idx="8">
                  <c:v>526328</c:v>
                </c:pt>
                <c:pt idx="9">
                  <c:v>211532</c:v>
                </c:pt>
                <c:pt idx="10">
                  <c:v>352828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3-43B4-A7E6-078AE4983093}"/>
            </c:ext>
          </c:extLst>
        </c:ser>
        <c:ser>
          <c:idx val="1"/>
          <c:order val="1"/>
          <c:tx>
            <c:strRef>
              <c:f>'Tabela 12'!$A$6</c:f>
              <c:strCache>
                <c:ptCount val="1"/>
                <c:pt idx="0">
                  <c:v>Marzhi I aftësisë paguese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12'!$B$4:$L$4</c:f>
              <c:strCache>
                <c:ptCount val="11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</c:strCache>
            </c:strRef>
          </c:cat>
          <c:val>
            <c:numRef>
              <c:f>'Tabela 12'!$B$6:$L$6</c:f>
              <c:numCache>
                <c:formatCode>#,##0</c:formatCode>
                <c:ptCount val="11"/>
                <c:pt idx="0">
                  <c:v>113556</c:v>
                </c:pt>
                <c:pt idx="1">
                  <c:v>211298</c:v>
                </c:pt>
                <c:pt idx="2">
                  <c:v>166090</c:v>
                </c:pt>
                <c:pt idx="3">
                  <c:v>152617</c:v>
                </c:pt>
                <c:pt idx="4">
                  <c:v>89305</c:v>
                </c:pt>
                <c:pt idx="5">
                  <c:v>207196</c:v>
                </c:pt>
                <c:pt idx="6">
                  <c:v>71922</c:v>
                </c:pt>
                <c:pt idx="7">
                  <c:v>197069</c:v>
                </c:pt>
                <c:pt idx="8">
                  <c:v>120935</c:v>
                </c:pt>
                <c:pt idx="9">
                  <c:v>121849</c:v>
                </c:pt>
                <c:pt idx="10">
                  <c:v>113518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3-43B4-A7E6-078AE498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66353079"/>
        <c:axId val="1077025458"/>
      </c:barChart>
      <c:catAx>
        <c:axId val="-1266353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077025458"/>
        <c:crosses val="autoZero"/>
        <c:auto val="0"/>
        <c:lblAlgn val="ctr"/>
        <c:lblOffset val="100"/>
        <c:noMultiLvlLbl val="0"/>
      </c:catAx>
      <c:valAx>
        <c:axId val="107702545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-126635307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Kapitali dhe marzhi i aftësisë paguese (000 mkd) - Jetë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12'!$A$5</c:f>
              <c:strCache>
                <c:ptCount val="1"/>
                <c:pt idx="0">
                  <c:v>Totali i kapitalit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12'!$N$4:$R$4</c:f>
              <c:strCache>
                <c:ptCount val="5"/>
                <c:pt idx="0">
                  <c:v>Kroacia jetë</c:v>
                </c:pt>
                <c:pt idx="1">
                  <c:v>Grave jetë</c:v>
                </c:pt>
                <c:pt idx="2">
                  <c:v>Viner jetë</c:v>
                </c:pt>
                <c:pt idx="3">
                  <c:v>Unika jetë</c:v>
                </c:pt>
                <c:pt idx="4">
                  <c:v>Triglav jetë</c:v>
                </c:pt>
              </c:strCache>
            </c:strRef>
          </c:cat>
          <c:val>
            <c:numRef>
              <c:f>'Tabela 12'!$N$5:$R$5</c:f>
              <c:numCache>
                <c:formatCode>#,##0</c:formatCode>
                <c:ptCount val="5"/>
                <c:pt idx="0">
                  <c:v>594114</c:v>
                </c:pt>
                <c:pt idx="1">
                  <c:v>599337</c:v>
                </c:pt>
                <c:pt idx="2">
                  <c:v>280596</c:v>
                </c:pt>
                <c:pt idx="3">
                  <c:v>358979</c:v>
                </c:pt>
                <c:pt idx="4">
                  <c:v>293067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7-406D-A4DA-0E9ED5664208}"/>
            </c:ext>
          </c:extLst>
        </c:ser>
        <c:ser>
          <c:idx val="1"/>
          <c:order val="1"/>
          <c:tx>
            <c:strRef>
              <c:f>'Tabela 12'!$A$6</c:f>
              <c:strCache>
                <c:ptCount val="1"/>
                <c:pt idx="0">
                  <c:v>Marzhi I aftësisë paguese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12'!$N$4:$R$4</c:f>
              <c:strCache>
                <c:ptCount val="5"/>
                <c:pt idx="0">
                  <c:v>Kroacia jetë</c:v>
                </c:pt>
                <c:pt idx="1">
                  <c:v>Grave jetë</c:v>
                </c:pt>
                <c:pt idx="2">
                  <c:v>Viner jetë</c:v>
                </c:pt>
                <c:pt idx="3">
                  <c:v>Unika jetë</c:v>
                </c:pt>
                <c:pt idx="4">
                  <c:v>Triglav jetë</c:v>
                </c:pt>
              </c:strCache>
            </c:strRef>
          </c:cat>
          <c:val>
            <c:numRef>
              <c:f>'Tabela 12'!$N$6:$R$6</c:f>
              <c:numCache>
                <c:formatCode>#,##0</c:formatCode>
                <c:ptCount val="5"/>
                <c:pt idx="0">
                  <c:v>200363</c:v>
                </c:pt>
                <c:pt idx="1">
                  <c:v>156148</c:v>
                </c:pt>
                <c:pt idx="2">
                  <c:v>74947</c:v>
                </c:pt>
                <c:pt idx="3">
                  <c:v>70370</c:v>
                </c:pt>
                <c:pt idx="4">
                  <c:v>51921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7-406D-A4DA-0E9ED566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77432"/>
        <c:axId val="2062962483"/>
      </c:barChart>
      <c:catAx>
        <c:axId val="35687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2062962483"/>
        <c:crosses val="autoZero"/>
        <c:auto val="0"/>
        <c:lblAlgn val="ctr"/>
        <c:lblOffset val="100"/>
        <c:noMultiLvlLbl val="0"/>
      </c:catAx>
      <c:valAx>
        <c:axId val="2062962483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35687743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19</xdr:row>
      <xdr:rowOff>133350</xdr:rowOff>
    </xdr:from>
    <xdr:ext cx="3209925" cy="2505075"/>
    <xdr:pic>
      <xdr:nvPicPr>
        <xdr:cNvPr id="2" name="Picture 1" descr="http://illingworthresearch.com/wp-content/uploads/2011/08/GraphStatistics-1024x759.jpg">
          <a:extLst>
            <a:ext uri="{FF2B5EF4-FFF2-40B4-BE49-F238E27FC236}">
              <a16:creationId xmlns:a16="http://schemas.microsoft.com/office/drawing/2014/main" id="{15F732AA-A975-4674-A7D5-F9F1BE25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4025" y="4143375"/>
          <a:ext cx="320992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428625</xdr:colOff>
      <xdr:row>1</xdr:row>
      <xdr:rowOff>66675</xdr:rowOff>
    </xdr:from>
    <xdr:ext cx="1419225" cy="1419225"/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30EEDDA8-1409-4547-ADD8-56A4AF5E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647825" y="266700"/>
          <a:ext cx="1419225" cy="14192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12</xdr:col>
      <xdr:colOff>867833</xdr:colOff>
      <xdr:row>69</xdr:row>
      <xdr:rowOff>121064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12</xdr:col>
      <xdr:colOff>941916</xdr:colOff>
      <xdr:row>69</xdr:row>
      <xdr:rowOff>121064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28574</xdr:rowOff>
    </xdr:from>
    <xdr:to>
      <xdr:col>20</xdr:col>
      <xdr:colOff>0</xdr:colOff>
      <xdr:row>29</xdr:row>
      <xdr:rowOff>167393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32</xdr:row>
      <xdr:rowOff>180975</xdr:rowOff>
    </xdr:from>
    <xdr:to>
      <xdr:col>20</xdr:col>
      <xdr:colOff>9525</xdr:colOff>
      <xdr:row>52</xdr:row>
      <xdr:rowOff>129294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D86D-AE9A-404D-A81A-ED9CC033F81F}">
  <dimension ref="A1:K46"/>
  <sheetViews>
    <sheetView showGridLines="0" zoomScale="70" zoomScaleNormal="70" workbookViewId="0">
      <selection activeCell="A47" sqref="A47"/>
    </sheetView>
  </sheetViews>
  <sheetFormatPr defaultRowHeight="15" x14ac:dyDescent="0.25"/>
  <cols>
    <col min="1" max="16384" width="9.140625" style="142"/>
  </cols>
  <sheetData>
    <row r="1" spans="1:11" ht="15.75" thickTop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1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1" ht="21" customHeight="1" x14ac:dyDescent="0.25">
      <c r="A4" s="143"/>
      <c r="B4" s="144"/>
      <c r="C4" s="144"/>
      <c r="D4" s="144"/>
      <c r="E4" s="144"/>
      <c r="F4" s="146" t="s">
        <v>150</v>
      </c>
      <c r="G4" s="146"/>
      <c r="H4" s="146"/>
      <c r="I4" s="144"/>
      <c r="J4" s="144"/>
      <c r="K4" s="145"/>
    </row>
    <row r="5" spans="1:11" ht="21" customHeight="1" x14ac:dyDescent="0.25">
      <c r="A5" s="143"/>
      <c r="B5" s="144"/>
      <c r="C5" s="144"/>
      <c r="D5" s="144"/>
      <c r="E5" s="144"/>
      <c r="F5" s="146"/>
      <c r="G5" s="146"/>
      <c r="H5" s="146"/>
      <c r="I5" s="144"/>
      <c r="J5" s="144"/>
      <c r="K5" s="145"/>
    </row>
    <row r="6" spans="1:11" ht="21" customHeight="1" x14ac:dyDescent="0.25">
      <c r="A6" s="143"/>
      <c r="B6" s="144"/>
      <c r="C6" s="144"/>
      <c r="D6" s="144"/>
      <c r="E6" s="144"/>
      <c r="F6" s="146"/>
      <c r="G6" s="146"/>
      <c r="H6" s="146"/>
      <c r="I6" s="144"/>
      <c r="J6" s="144"/>
      <c r="K6" s="145"/>
    </row>
    <row r="7" spans="1:11" ht="21" x14ac:dyDescent="0.35">
      <c r="A7" s="143"/>
      <c r="B7" s="144"/>
      <c r="C7" s="144"/>
      <c r="D7" s="144"/>
      <c r="E7" s="144"/>
      <c r="F7" s="147"/>
      <c r="G7" s="147"/>
      <c r="H7" s="147"/>
      <c r="I7" s="144"/>
      <c r="J7" s="144"/>
      <c r="K7" s="145"/>
    </row>
    <row r="8" spans="1:11" ht="21" x14ac:dyDescent="0.35">
      <c r="A8" s="143"/>
      <c r="B8" s="144"/>
      <c r="C8" s="144"/>
      <c r="D8" s="144"/>
      <c r="E8" s="144"/>
      <c r="F8" s="148"/>
      <c r="G8" s="148"/>
      <c r="H8" s="144"/>
      <c r="I8" s="144"/>
      <c r="J8" s="144"/>
      <c r="K8" s="145"/>
    </row>
    <row r="9" spans="1:11" ht="15" customHeight="1" x14ac:dyDescent="0.25">
      <c r="A9" s="149" t="s">
        <v>151</v>
      </c>
      <c r="B9" s="150"/>
      <c r="C9" s="150"/>
      <c r="D9" s="150"/>
      <c r="E9" s="150"/>
      <c r="F9" s="150"/>
      <c r="G9" s="150"/>
      <c r="H9" s="150"/>
      <c r="I9" s="150"/>
      <c r="J9" s="150"/>
      <c r="K9" s="151"/>
    </row>
    <row r="10" spans="1:11" ht="15" customHeight="1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1"/>
    </row>
    <row r="11" spans="1:11" ht="15" customHeight="1" x14ac:dyDescent="0.25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4"/>
    </row>
    <row r="12" spans="1:11" ht="15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4"/>
    </row>
    <row r="13" spans="1:11" ht="15" customHeight="1" x14ac:dyDescent="0.25">
      <c r="A13" s="152"/>
      <c r="B13" s="153"/>
      <c r="C13" s="153"/>
      <c r="D13" s="153"/>
      <c r="E13" s="153"/>
      <c r="F13" s="153"/>
      <c r="G13" s="153"/>
      <c r="H13" s="153"/>
      <c r="I13" s="153"/>
      <c r="J13" s="153"/>
      <c r="K13" s="154"/>
    </row>
    <row r="14" spans="1:11" ht="15" customHeight="1" x14ac:dyDescent="0.25">
      <c r="A14" s="155" t="s">
        <v>153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7"/>
    </row>
    <row r="15" spans="1:11" ht="15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7"/>
    </row>
    <row r="16" spans="1:11" ht="1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7"/>
    </row>
    <row r="17" spans="1:11" ht="15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7"/>
    </row>
    <row r="18" spans="1:11" ht="15" customHeight="1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7"/>
    </row>
    <row r="19" spans="1:11" ht="15" customHeigh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7"/>
    </row>
    <row r="20" spans="1:11" ht="15" customHeight="1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7"/>
    </row>
    <row r="21" spans="1:11" ht="15" customHeight="1" x14ac:dyDescent="0.25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5"/>
    </row>
    <row r="22" spans="1:11" x14ac:dyDescent="0.25">
      <c r="A22" s="143"/>
      <c r="B22" s="144"/>
      <c r="C22" s="144"/>
      <c r="D22" s="144"/>
      <c r="E22" s="144"/>
      <c r="F22" s="144"/>
      <c r="G22" s="144"/>
      <c r="H22" s="144"/>
      <c r="I22" s="144"/>
      <c r="J22" s="144"/>
      <c r="K22" s="145"/>
    </row>
    <row r="23" spans="1:11" x14ac:dyDescent="0.25">
      <c r="A23" s="143"/>
      <c r="B23" s="144"/>
      <c r="C23" s="144"/>
      <c r="D23" s="144"/>
      <c r="E23" s="144"/>
      <c r="F23" s="144"/>
      <c r="G23" s="144"/>
      <c r="H23" s="144"/>
      <c r="I23" s="144"/>
      <c r="J23" s="144"/>
      <c r="K23" s="145"/>
    </row>
    <row r="24" spans="1:11" x14ac:dyDescent="0.25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5"/>
    </row>
    <row r="25" spans="1:11" x14ac:dyDescent="0.25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5"/>
    </row>
    <row r="26" spans="1:1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5"/>
    </row>
    <row r="27" spans="1:11" x14ac:dyDescent="0.25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5"/>
    </row>
    <row r="28" spans="1:11" x14ac:dyDescent="0.25">
      <c r="A28" s="143"/>
      <c r="B28" s="144"/>
      <c r="C28" s="144"/>
      <c r="D28" s="144"/>
      <c r="E28" s="144"/>
      <c r="F28" s="144"/>
      <c r="G28" s="158"/>
      <c r="H28" s="144"/>
      <c r="I28" s="144"/>
      <c r="J28" s="144"/>
      <c r="K28" s="145"/>
    </row>
    <row r="29" spans="1:11" x14ac:dyDescent="0.25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11" x14ac:dyDescent="0.2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5"/>
    </row>
    <row r="31" spans="1:11" x14ac:dyDescent="0.2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/>
    </row>
    <row r="32" spans="1:11" x14ac:dyDescent="0.2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5"/>
    </row>
    <row r="33" spans="1:11" x14ac:dyDescent="0.2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1:11" x14ac:dyDescent="0.25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5"/>
    </row>
    <row r="35" spans="1:11" x14ac:dyDescent="0.2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5"/>
    </row>
    <row r="36" spans="1:11" x14ac:dyDescent="0.2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1:11" ht="18.75" customHeight="1" x14ac:dyDescent="0.35">
      <c r="A37" s="143"/>
      <c r="B37" s="144"/>
      <c r="C37" s="144"/>
      <c r="D37" s="159" t="s">
        <v>152</v>
      </c>
      <c r="E37" s="159"/>
      <c r="F37" s="159"/>
      <c r="G37" s="159"/>
      <c r="H37" s="159"/>
      <c r="I37" s="144"/>
      <c r="J37" s="144"/>
      <c r="K37" s="145"/>
    </row>
    <row r="38" spans="1:11" x14ac:dyDescent="0.25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5"/>
    </row>
    <row r="39" spans="1:11" x14ac:dyDescent="0.2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5"/>
    </row>
    <row r="40" spans="1:11" x14ac:dyDescent="0.2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5"/>
    </row>
    <row r="41" spans="1:11" ht="15.75" thickBot="1" x14ac:dyDescent="0.3">
      <c r="A41" s="160"/>
      <c r="B41" s="161"/>
      <c r="C41" s="161"/>
      <c r="D41" s="161"/>
      <c r="E41" s="161"/>
      <c r="F41" s="161"/>
      <c r="G41" s="161"/>
      <c r="H41" s="161"/>
      <c r="I41" s="161"/>
      <c r="J41" s="161"/>
      <c r="K41" s="162"/>
    </row>
    <row r="42" spans="1:11" ht="15.75" thickTop="1" x14ac:dyDescent="0.25"/>
    <row r="43" spans="1:11" ht="15" customHeight="1" x14ac:dyDescent="0.25">
      <c r="A43" s="163" t="s">
        <v>154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ht="45" customHeight="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</sheetData>
  <mergeCells count="5">
    <mergeCell ref="F4:H6"/>
    <mergeCell ref="A9:K10"/>
    <mergeCell ref="A14:K20"/>
    <mergeCell ref="D37:H37"/>
    <mergeCell ref="A43:K46"/>
  </mergeCells>
  <printOptions horizontalCentered="1" verticalCentered="1"/>
  <pageMargins left="0.62992125984251968" right="0.62992125984251968" top="0" bottom="0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CD4E-2349-4C47-B9F5-916A7A5E0433}">
  <dimension ref="A1:L58"/>
  <sheetViews>
    <sheetView showGridLines="0" zoomScaleNormal="100" workbookViewId="0">
      <selection activeCell="E9" sqref="E9"/>
    </sheetView>
  </sheetViews>
  <sheetFormatPr defaultColWidth="9.140625" defaultRowHeight="12" x14ac:dyDescent="0.2"/>
  <cols>
    <col min="1" max="1" width="20.42578125" style="115" customWidth="1"/>
    <col min="2" max="2" width="7.42578125" style="116" customWidth="1"/>
    <col min="3" max="12" width="17.42578125" style="115" customWidth="1"/>
    <col min="13" max="13" width="9.140625" style="115" customWidth="1"/>
    <col min="14" max="16384" width="9.140625" style="115"/>
  </cols>
  <sheetData>
    <row r="1" spans="1:12" s="18" customFormat="1" ht="15" customHeight="1" x14ac:dyDescent="0.25"/>
    <row r="2" spans="1:12" s="18" customFormat="1" ht="15" customHeight="1" x14ac:dyDescent="0.25">
      <c r="A2" s="85" t="s">
        <v>131</v>
      </c>
      <c r="B2" s="108"/>
      <c r="C2" s="108"/>
      <c r="D2" s="108"/>
      <c r="E2" s="108"/>
      <c r="F2" s="108"/>
      <c r="G2" s="108"/>
    </row>
    <row r="3" spans="1:12" s="18" customFormat="1" ht="15" customHeight="1" thickBot="1" x14ac:dyDescent="0.3">
      <c r="L3" s="89" t="s">
        <v>95</v>
      </c>
    </row>
    <row r="4" spans="1:12" s="117" customFormat="1" ht="23.25" customHeight="1" x14ac:dyDescent="0.2">
      <c r="A4" s="5" t="s">
        <v>132</v>
      </c>
      <c r="B4" s="9" t="s">
        <v>97</v>
      </c>
      <c r="C4" s="9" t="s">
        <v>133</v>
      </c>
      <c r="D4" s="9" t="s">
        <v>134</v>
      </c>
      <c r="E4" s="3" t="s">
        <v>135</v>
      </c>
      <c r="F4" s="2"/>
      <c r="G4" s="1"/>
      <c r="H4" s="9" t="s">
        <v>136</v>
      </c>
      <c r="I4" s="9" t="s">
        <v>137</v>
      </c>
      <c r="J4" s="9" t="s">
        <v>138</v>
      </c>
      <c r="K4" s="9" t="s">
        <v>139</v>
      </c>
      <c r="L4" s="7" t="s">
        <v>104</v>
      </c>
    </row>
    <row r="5" spans="1:12" s="117" customFormat="1" ht="51" customHeight="1" x14ac:dyDescent="0.2">
      <c r="A5" s="4"/>
      <c r="B5" s="8"/>
      <c r="C5" s="8"/>
      <c r="D5" s="8"/>
      <c r="E5" s="127" t="s">
        <v>140</v>
      </c>
      <c r="F5" s="127" t="s">
        <v>141</v>
      </c>
      <c r="G5" s="128" t="s">
        <v>142</v>
      </c>
      <c r="H5" s="8"/>
      <c r="I5" s="8"/>
      <c r="J5" s="8"/>
      <c r="K5" s="8"/>
      <c r="L5" s="6"/>
    </row>
    <row r="6" spans="1:12" s="118" customFormat="1" ht="16.5" customHeight="1" x14ac:dyDescent="0.2">
      <c r="A6" s="93"/>
      <c r="B6" s="94"/>
      <c r="C6" s="95">
        <v>1</v>
      </c>
      <c r="D6" s="95">
        <v>2</v>
      </c>
      <c r="E6" s="129">
        <v>3</v>
      </c>
      <c r="F6" s="129">
        <v>4</v>
      </c>
      <c r="G6" s="95" t="s">
        <v>123</v>
      </c>
      <c r="H6" s="95">
        <v>6</v>
      </c>
      <c r="I6" s="95">
        <v>7</v>
      </c>
      <c r="J6" s="95">
        <v>8</v>
      </c>
      <c r="K6" s="95">
        <v>9</v>
      </c>
      <c r="L6" s="95">
        <v>10</v>
      </c>
    </row>
    <row r="7" spans="1:12" s="18" customFormat="1" ht="13.5" customHeight="1" x14ac:dyDescent="0.25">
      <c r="A7" s="97" t="s">
        <v>102</v>
      </c>
      <c r="B7" s="98">
        <f t="shared" ref="B7:B25" si="0">ROW()-ROW($A$6)</f>
        <v>1</v>
      </c>
      <c r="C7" s="99">
        <f t="shared" ref="C7:K7" si="1">SUM(C8:C18)</f>
        <v>5168127</v>
      </c>
      <c r="D7" s="99">
        <f t="shared" si="1"/>
        <v>85853</v>
      </c>
      <c r="E7" s="130">
        <f t="shared" si="1"/>
        <v>2893944</v>
      </c>
      <c r="F7" s="130">
        <f t="shared" si="1"/>
        <v>2497864</v>
      </c>
      <c r="G7" s="99">
        <f t="shared" si="1"/>
        <v>5546628</v>
      </c>
      <c r="H7" s="99">
        <f t="shared" si="1"/>
        <v>0</v>
      </c>
      <c r="I7" s="99">
        <f t="shared" si="1"/>
        <v>0</v>
      </c>
      <c r="J7" s="99">
        <f t="shared" si="1"/>
        <v>0</v>
      </c>
      <c r="K7" s="99">
        <f t="shared" si="1"/>
        <v>18633</v>
      </c>
      <c r="L7" s="131">
        <f t="shared" ref="L7:L25" si="2">SUM(C7:D7)+SUM(G7:K7)</f>
        <v>10819241</v>
      </c>
    </row>
    <row r="8" spans="1:12" s="18" customFormat="1" ht="13.5" customHeight="1" x14ac:dyDescent="0.25">
      <c r="A8" s="101" t="s">
        <v>2</v>
      </c>
      <c r="B8" s="98">
        <f t="shared" si="0"/>
        <v>2</v>
      </c>
      <c r="C8" s="102">
        <v>436749</v>
      </c>
      <c r="D8" s="102">
        <v>2527</v>
      </c>
      <c r="E8" s="102">
        <v>166723</v>
      </c>
      <c r="F8" s="102">
        <v>144677</v>
      </c>
      <c r="G8" s="102">
        <v>316071</v>
      </c>
      <c r="H8" s="102">
        <v>0</v>
      </c>
      <c r="I8" s="102">
        <v>0</v>
      </c>
      <c r="J8" s="102">
        <v>0</v>
      </c>
      <c r="K8" s="102">
        <v>0</v>
      </c>
      <c r="L8" s="132">
        <f t="shared" si="2"/>
        <v>755347</v>
      </c>
    </row>
    <row r="9" spans="1:12" s="18" customFormat="1" ht="13.5" customHeight="1" x14ac:dyDescent="0.25">
      <c r="A9" s="101" t="s">
        <v>3</v>
      </c>
      <c r="B9" s="98">
        <f t="shared" si="0"/>
        <v>3</v>
      </c>
      <c r="C9" s="102">
        <v>600830</v>
      </c>
      <c r="D9" s="102">
        <v>48309</v>
      </c>
      <c r="E9" s="102">
        <v>417209</v>
      </c>
      <c r="F9" s="102">
        <v>276183</v>
      </c>
      <c r="G9" s="102">
        <v>755797</v>
      </c>
      <c r="H9" s="102">
        <v>0</v>
      </c>
      <c r="I9" s="102">
        <v>0</v>
      </c>
      <c r="J9" s="102">
        <v>0</v>
      </c>
      <c r="K9" s="102">
        <v>0</v>
      </c>
      <c r="L9" s="132">
        <f t="shared" si="2"/>
        <v>1404936</v>
      </c>
    </row>
    <row r="10" spans="1:12" s="18" customFormat="1" ht="13.5" customHeight="1" x14ac:dyDescent="0.25">
      <c r="A10" s="101" t="s">
        <v>4</v>
      </c>
      <c r="B10" s="98">
        <f t="shared" si="0"/>
        <v>4</v>
      </c>
      <c r="C10" s="102">
        <v>548900</v>
      </c>
      <c r="D10" s="102">
        <v>3796</v>
      </c>
      <c r="E10" s="102">
        <v>304839</v>
      </c>
      <c r="F10" s="102">
        <v>202013</v>
      </c>
      <c r="G10" s="102">
        <v>526112</v>
      </c>
      <c r="H10" s="102">
        <v>0</v>
      </c>
      <c r="I10" s="102">
        <v>0</v>
      </c>
      <c r="J10" s="102">
        <v>0</v>
      </c>
      <c r="K10" s="102">
        <v>0</v>
      </c>
      <c r="L10" s="132">
        <f t="shared" si="2"/>
        <v>1078808</v>
      </c>
    </row>
    <row r="11" spans="1:12" s="18" customFormat="1" ht="13.5" customHeight="1" x14ac:dyDescent="0.25">
      <c r="A11" s="101" t="s">
        <v>5</v>
      </c>
      <c r="B11" s="98">
        <f t="shared" si="0"/>
        <v>5</v>
      </c>
      <c r="C11" s="102">
        <v>391656</v>
      </c>
      <c r="D11" s="102">
        <v>2208</v>
      </c>
      <c r="E11" s="102">
        <v>135515</v>
      </c>
      <c r="F11" s="102">
        <v>292946</v>
      </c>
      <c r="G11" s="102">
        <v>447066</v>
      </c>
      <c r="H11" s="102">
        <v>0</v>
      </c>
      <c r="I11" s="102">
        <v>0</v>
      </c>
      <c r="J11" s="102">
        <v>0</v>
      </c>
      <c r="K11" s="102">
        <v>0</v>
      </c>
      <c r="L11" s="132">
        <f t="shared" si="2"/>
        <v>840930</v>
      </c>
    </row>
    <row r="12" spans="1:12" s="18" customFormat="1" ht="13.5" customHeight="1" x14ac:dyDescent="0.25">
      <c r="A12" s="101" t="s">
        <v>6</v>
      </c>
      <c r="B12" s="98">
        <f t="shared" si="0"/>
        <v>6</v>
      </c>
      <c r="C12" s="102">
        <v>517336</v>
      </c>
      <c r="D12" s="102">
        <v>0</v>
      </c>
      <c r="E12" s="102">
        <v>307490</v>
      </c>
      <c r="F12" s="102">
        <v>178637</v>
      </c>
      <c r="G12" s="102">
        <v>490988</v>
      </c>
      <c r="H12" s="102">
        <v>0</v>
      </c>
      <c r="I12" s="102">
        <v>0</v>
      </c>
      <c r="J12" s="102">
        <v>0</v>
      </c>
      <c r="K12" s="102">
        <v>0</v>
      </c>
      <c r="L12" s="132">
        <f t="shared" si="2"/>
        <v>1008324</v>
      </c>
    </row>
    <row r="13" spans="1:12" s="18" customFormat="1" ht="13.5" customHeight="1" x14ac:dyDescent="0.25">
      <c r="A13" s="101" t="s">
        <v>7</v>
      </c>
      <c r="B13" s="98">
        <f t="shared" si="0"/>
        <v>7</v>
      </c>
      <c r="C13" s="102">
        <v>668249</v>
      </c>
      <c r="D13" s="102">
        <v>13485</v>
      </c>
      <c r="E13" s="102">
        <v>328849</v>
      </c>
      <c r="F13" s="102">
        <v>212140</v>
      </c>
      <c r="G13" s="102">
        <v>545932</v>
      </c>
      <c r="H13" s="102">
        <v>0</v>
      </c>
      <c r="I13" s="102">
        <v>0</v>
      </c>
      <c r="J13" s="102">
        <v>0</v>
      </c>
      <c r="K13" s="102">
        <v>0</v>
      </c>
      <c r="L13" s="132">
        <f t="shared" si="2"/>
        <v>1227666</v>
      </c>
    </row>
    <row r="14" spans="1:12" s="18" customFormat="1" ht="13.5" customHeight="1" x14ac:dyDescent="0.25">
      <c r="A14" s="101" t="s">
        <v>8</v>
      </c>
      <c r="B14" s="98">
        <f t="shared" si="0"/>
        <v>8</v>
      </c>
      <c r="C14" s="102">
        <v>195981</v>
      </c>
      <c r="D14" s="102">
        <v>0</v>
      </c>
      <c r="E14" s="102">
        <v>288774</v>
      </c>
      <c r="F14" s="102">
        <v>207501</v>
      </c>
      <c r="G14" s="102">
        <v>499649</v>
      </c>
      <c r="H14" s="102">
        <v>0</v>
      </c>
      <c r="I14" s="102">
        <v>0</v>
      </c>
      <c r="J14" s="102">
        <v>0</v>
      </c>
      <c r="K14" s="102">
        <v>0</v>
      </c>
      <c r="L14" s="132">
        <f t="shared" si="2"/>
        <v>695630</v>
      </c>
    </row>
    <row r="15" spans="1:12" s="18" customFormat="1" ht="13.5" customHeight="1" x14ac:dyDescent="0.25">
      <c r="A15" s="101" t="s">
        <v>9</v>
      </c>
      <c r="B15" s="98">
        <f t="shared" si="0"/>
        <v>9</v>
      </c>
      <c r="C15" s="102">
        <v>582229</v>
      </c>
      <c r="D15" s="102">
        <v>70</v>
      </c>
      <c r="E15" s="102">
        <v>150261</v>
      </c>
      <c r="F15" s="102">
        <v>243972</v>
      </c>
      <c r="G15" s="102">
        <v>401329</v>
      </c>
      <c r="H15" s="102">
        <v>0</v>
      </c>
      <c r="I15" s="102">
        <v>0</v>
      </c>
      <c r="J15" s="102">
        <v>0</v>
      </c>
      <c r="K15" s="102">
        <v>0</v>
      </c>
      <c r="L15" s="132">
        <f t="shared" si="2"/>
        <v>983628</v>
      </c>
    </row>
    <row r="16" spans="1:12" s="18" customFormat="1" ht="13.5" customHeight="1" x14ac:dyDescent="0.25">
      <c r="A16" s="101" t="s">
        <v>10</v>
      </c>
      <c r="B16" s="98">
        <f t="shared" si="0"/>
        <v>10</v>
      </c>
      <c r="C16" s="102">
        <v>345715</v>
      </c>
      <c r="D16" s="102">
        <v>7185</v>
      </c>
      <c r="E16" s="102">
        <v>204587</v>
      </c>
      <c r="F16" s="102">
        <v>252839</v>
      </c>
      <c r="G16" s="102">
        <v>464675</v>
      </c>
      <c r="H16" s="102">
        <v>0</v>
      </c>
      <c r="I16" s="102">
        <v>0</v>
      </c>
      <c r="J16" s="102">
        <v>0</v>
      </c>
      <c r="K16" s="102">
        <v>18633</v>
      </c>
      <c r="L16" s="132">
        <f t="shared" si="2"/>
        <v>836208</v>
      </c>
    </row>
    <row r="17" spans="1:12" s="18" customFormat="1" ht="13.5" customHeight="1" x14ac:dyDescent="0.25">
      <c r="A17" s="101" t="s">
        <v>11</v>
      </c>
      <c r="B17" s="98">
        <f t="shared" si="0"/>
        <v>11</v>
      </c>
      <c r="C17" s="102">
        <v>370845</v>
      </c>
      <c r="D17" s="102">
        <v>1041</v>
      </c>
      <c r="E17" s="102">
        <v>334931</v>
      </c>
      <c r="F17" s="102">
        <v>238581</v>
      </c>
      <c r="G17" s="102">
        <v>585687</v>
      </c>
      <c r="H17" s="102">
        <v>0</v>
      </c>
      <c r="I17" s="102">
        <v>0</v>
      </c>
      <c r="J17" s="102">
        <v>0</v>
      </c>
      <c r="K17" s="102">
        <v>0</v>
      </c>
      <c r="L17" s="132">
        <f t="shared" si="2"/>
        <v>957573</v>
      </c>
    </row>
    <row r="18" spans="1:12" s="18" customFormat="1" ht="13.5" customHeight="1" x14ac:dyDescent="0.25">
      <c r="A18" s="101" t="s">
        <v>12</v>
      </c>
      <c r="B18" s="98">
        <f t="shared" si="0"/>
        <v>12</v>
      </c>
      <c r="C18" s="102">
        <v>509637</v>
      </c>
      <c r="D18" s="102">
        <v>7232</v>
      </c>
      <c r="E18" s="102">
        <v>254766</v>
      </c>
      <c r="F18" s="102">
        <v>248375</v>
      </c>
      <c r="G18" s="102">
        <v>513322</v>
      </c>
      <c r="H18" s="102">
        <v>0</v>
      </c>
      <c r="I18" s="102">
        <v>0</v>
      </c>
      <c r="J18" s="102">
        <v>0</v>
      </c>
      <c r="K18" s="102">
        <v>0</v>
      </c>
      <c r="L18" s="132">
        <f t="shared" si="2"/>
        <v>1030191</v>
      </c>
    </row>
    <row r="19" spans="1:12" s="18" customFormat="1" ht="13.5" customHeight="1" x14ac:dyDescent="0.25">
      <c r="A19" s="97" t="s">
        <v>103</v>
      </c>
      <c r="B19" s="98">
        <f t="shared" si="0"/>
        <v>13</v>
      </c>
      <c r="C19" s="99">
        <f t="shared" ref="C19:K19" si="3">SUM(C20:C24)</f>
        <v>43334</v>
      </c>
      <c r="D19" s="99">
        <f t="shared" si="3"/>
        <v>116578</v>
      </c>
      <c r="E19" s="130">
        <f t="shared" si="3"/>
        <v>83080</v>
      </c>
      <c r="F19" s="130">
        <f t="shared" si="3"/>
        <v>28041</v>
      </c>
      <c r="G19" s="99">
        <f t="shared" si="3"/>
        <v>114535</v>
      </c>
      <c r="H19" s="99">
        <f t="shared" si="3"/>
        <v>0</v>
      </c>
      <c r="I19" s="99">
        <f t="shared" si="3"/>
        <v>7895575</v>
      </c>
      <c r="J19" s="99">
        <f t="shared" si="3"/>
        <v>1029908</v>
      </c>
      <c r="K19" s="99">
        <f t="shared" si="3"/>
        <v>0</v>
      </c>
      <c r="L19" s="131">
        <f t="shared" si="2"/>
        <v>9199930</v>
      </c>
    </row>
    <row r="20" spans="1:12" s="18" customFormat="1" ht="13.5" customHeight="1" x14ac:dyDescent="0.25">
      <c r="A20" s="101" t="s">
        <v>14</v>
      </c>
      <c r="B20" s="98">
        <f t="shared" si="0"/>
        <v>14</v>
      </c>
      <c r="C20" s="102">
        <v>14036</v>
      </c>
      <c r="D20" s="102">
        <v>0</v>
      </c>
      <c r="E20" s="102">
        <v>16249</v>
      </c>
      <c r="F20" s="102">
        <v>2255</v>
      </c>
      <c r="G20" s="102">
        <v>18770</v>
      </c>
      <c r="H20" s="102">
        <v>0</v>
      </c>
      <c r="I20" s="102">
        <v>3362266</v>
      </c>
      <c r="J20" s="102">
        <v>229782</v>
      </c>
      <c r="K20" s="102">
        <v>0</v>
      </c>
      <c r="L20" s="132">
        <f t="shared" si="2"/>
        <v>3624854</v>
      </c>
    </row>
    <row r="21" spans="1:12" s="18" customFormat="1" ht="13.5" customHeight="1" x14ac:dyDescent="0.25">
      <c r="A21" s="101" t="s">
        <v>15</v>
      </c>
      <c r="B21" s="98">
        <f t="shared" si="0"/>
        <v>15</v>
      </c>
      <c r="C21" s="102">
        <v>15386</v>
      </c>
      <c r="D21" s="102">
        <v>116578</v>
      </c>
      <c r="E21" s="102">
        <v>48518</v>
      </c>
      <c r="F21" s="102">
        <v>16971</v>
      </c>
      <c r="G21" s="102">
        <v>66294</v>
      </c>
      <c r="H21" s="102">
        <v>0</v>
      </c>
      <c r="I21" s="102">
        <v>2975642</v>
      </c>
      <c r="J21" s="102">
        <v>31826</v>
      </c>
      <c r="K21" s="102">
        <v>0</v>
      </c>
      <c r="L21" s="132">
        <f t="shared" si="2"/>
        <v>3205726</v>
      </c>
    </row>
    <row r="22" spans="1:12" s="18" customFormat="1" ht="13.5" customHeight="1" x14ac:dyDescent="0.25">
      <c r="A22" s="101" t="s">
        <v>16</v>
      </c>
      <c r="B22" s="98">
        <f t="shared" si="0"/>
        <v>16</v>
      </c>
      <c r="C22" s="102">
        <v>6047</v>
      </c>
      <c r="D22" s="102">
        <v>0</v>
      </c>
      <c r="E22" s="102">
        <v>12597</v>
      </c>
      <c r="F22" s="102">
        <v>8149</v>
      </c>
      <c r="G22" s="102">
        <v>22650</v>
      </c>
      <c r="H22" s="102">
        <v>0</v>
      </c>
      <c r="I22" s="102">
        <v>724896</v>
      </c>
      <c r="J22" s="102">
        <v>588242</v>
      </c>
      <c r="K22" s="102">
        <v>0</v>
      </c>
      <c r="L22" s="132">
        <f t="shared" si="2"/>
        <v>1341835</v>
      </c>
    </row>
    <row r="23" spans="1:12" s="18" customFormat="1" ht="13.5" customHeight="1" x14ac:dyDescent="0.25">
      <c r="A23" s="101" t="s">
        <v>17</v>
      </c>
      <c r="B23" s="98">
        <f t="shared" si="0"/>
        <v>17</v>
      </c>
      <c r="C23" s="102">
        <v>7067</v>
      </c>
      <c r="D23" s="102">
        <v>0</v>
      </c>
      <c r="E23" s="102">
        <v>3803</v>
      </c>
      <c r="F23" s="102">
        <v>434</v>
      </c>
      <c r="G23" s="102">
        <v>4569</v>
      </c>
      <c r="H23" s="102">
        <v>0</v>
      </c>
      <c r="I23" s="102">
        <v>498001</v>
      </c>
      <c r="J23" s="102">
        <v>130102</v>
      </c>
      <c r="K23" s="102">
        <v>0</v>
      </c>
      <c r="L23" s="132">
        <f t="shared" si="2"/>
        <v>639739</v>
      </c>
    </row>
    <row r="24" spans="1:12" s="18" customFormat="1" ht="13.5" customHeight="1" x14ac:dyDescent="0.25">
      <c r="A24" s="101" t="s">
        <v>18</v>
      </c>
      <c r="B24" s="98">
        <f t="shared" si="0"/>
        <v>18</v>
      </c>
      <c r="C24" s="102">
        <v>798</v>
      </c>
      <c r="D24" s="102">
        <v>0</v>
      </c>
      <c r="E24" s="102">
        <v>1913</v>
      </c>
      <c r="F24" s="102">
        <v>232</v>
      </c>
      <c r="G24" s="102">
        <v>2252</v>
      </c>
      <c r="H24" s="102">
        <v>0</v>
      </c>
      <c r="I24" s="102">
        <v>334770</v>
      </c>
      <c r="J24" s="102">
        <v>49956</v>
      </c>
      <c r="K24" s="102">
        <v>0</v>
      </c>
      <c r="L24" s="132">
        <f t="shared" si="2"/>
        <v>387776</v>
      </c>
    </row>
    <row r="25" spans="1:12" s="18" customFormat="1" ht="13.5" customHeight="1" thickBot="1" x14ac:dyDescent="0.3">
      <c r="A25" s="113" t="s">
        <v>104</v>
      </c>
      <c r="B25" s="98">
        <f t="shared" si="0"/>
        <v>19</v>
      </c>
      <c r="C25" s="105">
        <f t="shared" ref="C25:K25" si="4">C7+C19</f>
        <v>5211461</v>
      </c>
      <c r="D25" s="105">
        <f t="shared" si="4"/>
        <v>202431</v>
      </c>
      <c r="E25" s="133">
        <f t="shared" si="4"/>
        <v>2977024</v>
      </c>
      <c r="F25" s="133">
        <f t="shared" si="4"/>
        <v>2525905</v>
      </c>
      <c r="G25" s="105">
        <f t="shared" si="4"/>
        <v>5661163</v>
      </c>
      <c r="H25" s="105">
        <f t="shared" si="4"/>
        <v>0</v>
      </c>
      <c r="I25" s="105">
        <f t="shared" si="4"/>
        <v>7895575</v>
      </c>
      <c r="J25" s="105">
        <f t="shared" si="4"/>
        <v>1029908</v>
      </c>
      <c r="K25" s="105">
        <f t="shared" si="4"/>
        <v>18633</v>
      </c>
      <c r="L25" s="134">
        <f t="shared" si="2"/>
        <v>20019171</v>
      </c>
    </row>
    <row r="26" spans="1:12" s="18" customFormat="1" ht="15" customHeight="1" x14ac:dyDescent="0.25"/>
    <row r="27" spans="1:12" s="18" customFormat="1" ht="15" customHeight="1" x14ac:dyDescent="0.25"/>
    <row r="28" spans="1:12" s="18" customFormat="1" ht="15" customHeight="1" x14ac:dyDescent="0.25"/>
    <row r="29" spans="1:12" s="18" customFormat="1" ht="15" customHeight="1" x14ac:dyDescent="0.25">
      <c r="A29" s="85" t="s">
        <v>143</v>
      </c>
      <c r="B29" s="108"/>
      <c r="C29" s="108"/>
      <c r="D29" s="108"/>
      <c r="E29" s="108"/>
      <c r="F29" s="108"/>
      <c r="G29" s="108"/>
    </row>
    <row r="30" spans="1:12" s="18" customFormat="1" ht="15" customHeight="1" thickBot="1" x14ac:dyDescent="0.3">
      <c r="L30" s="89" t="s">
        <v>95</v>
      </c>
    </row>
    <row r="31" spans="1:12" s="117" customFormat="1" ht="23.25" customHeight="1" x14ac:dyDescent="0.2">
      <c r="A31" s="5" t="s">
        <v>132</v>
      </c>
      <c r="B31" s="9" t="s">
        <v>97</v>
      </c>
      <c r="C31" s="9" t="s">
        <v>133</v>
      </c>
      <c r="D31" s="9" t="s">
        <v>134</v>
      </c>
      <c r="E31" s="3" t="s">
        <v>135</v>
      </c>
      <c r="F31" s="2"/>
      <c r="G31" s="1"/>
      <c r="H31" s="9" t="s">
        <v>136</v>
      </c>
      <c r="I31" s="9" t="s">
        <v>137</v>
      </c>
      <c r="J31" s="9" t="s">
        <v>138</v>
      </c>
      <c r="K31" s="9" t="s">
        <v>139</v>
      </c>
      <c r="L31" s="7" t="s">
        <v>104</v>
      </c>
    </row>
    <row r="32" spans="1:12" s="117" customFormat="1" ht="51.75" customHeight="1" x14ac:dyDescent="0.2">
      <c r="A32" s="4"/>
      <c r="B32" s="8"/>
      <c r="C32" s="8"/>
      <c r="D32" s="8"/>
      <c r="E32" s="127" t="s">
        <v>140</v>
      </c>
      <c r="F32" s="127" t="s">
        <v>141</v>
      </c>
      <c r="G32" s="128" t="s">
        <v>142</v>
      </c>
      <c r="H32" s="8"/>
      <c r="I32" s="8"/>
      <c r="J32" s="8"/>
      <c r="K32" s="8"/>
      <c r="L32" s="6"/>
    </row>
    <row r="33" spans="1:12" s="118" customFormat="1" ht="16.5" customHeight="1" x14ac:dyDescent="0.2">
      <c r="A33" s="93"/>
      <c r="B33" s="94"/>
      <c r="C33" s="95">
        <v>1</v>
      </c>
      <c r="D33" s="95">
        <v>2</v>
      </c>
      <c r="E33" s="129">
        <v>3</v>
      </c>
      <c r="F33" s="129">
        <v>4</v>
      </c>
      <c r="G33" s="95" t="s">
        <v>123</v>
      </c>
      <c r="H33" s="95">
        <v>6</v>
      </c>
      <c r="I33" s="95">
        <v>7</v>
      </c>
      <c r="J33" s="95">
        <v>8</v>
      </c>
      <c r="K33" s="95">
        <v>9</v>
      </c>
      <c r="L33" s="95">
        <v>10</v>
      </c>
    </row>
    <row r="34" spans="1:12" s="18" customFormat="1" ht="13.5" customHeight="1" x14ac:dyDescent="0.25">
      <c r="A34" s="97" t="s">
        <v>102</v>
      </c>
      <c r="B34" s="98">
        <f t="shared" ref="B34:B52" si="5">ROW()-ROW($A$33)</f>
        <v>1</v>
      </c>
      <c r="C34" s="99">
        <f t="shared" ref="C34:K34" si="6">SUM(C35:C45)</f>
        <v>4258013</v>
      </c>
      <c r="D34" s="99">
        <f t="shared" si="6"/>
        <v>83888</v>
      </c>
      <c r="E34" s="130">
        <f t="shared" si="6"/>
        <v>2213589</v>
      </c>
      <c r="F34" s="130">
        <f t="shared" si="6"/>
        <v>2067260</v>
      </c>
      <c r="G34" s="99">
        <f t="shared" si="6"/>
        <v>4435669</v>
      </c>
      <c r="H34" s="99">
        <f t="shared" si="6"/>
        <v>0</v>
      </c>
      <c r="I34" s="99">
        <f t="shared" si="6"/>
        <v>0</v>
      </c>
      <c r="J34" s="99">
        <f t="shared" si="6"/>
        <v>0</v>
      </c>
      <c r="K34" s="99">
        <f t="shared" si="6"/>
        <v>18633</v>
      </c>
      <c r="L34" s="131">
        <f t="shared" ref="L34:L52" si="7">SUM(C34:D34)+SUM(G34:K34)</f>
        <v>8796203</v>
      </c>
    </row>
    <row r="35" spans="1:12" s="18" customFormat="1" ht="13.5" customHeight="1" x14ac:dyDescent="0.25">
      <c r="A35" s="101" t="s">
        <v>2</v>
      </c>
      <c r="B35" s="98">
        <f t="shared" si="5"/>
        <v>2</v>
      </c>
      <c r="C35" s="102">
        <v>325422</v>
      </c>
      <c r="D35" s="102">
        <v>2527</v>
      </c>
      <c r="E35" s="102">
        <v>78088</v>
      </c>
      <c r="F35" s="102">
        <v>99577</v>
      </c>
      <c r="G35" s="102">
        <v>182336</v>
      </c>
      <c r="H35" s="102">
        <v>0</v>
      </c>
      <c r="I35" s="102">
        <v>0</v>
      </c>
      <c r="J35" s="102">
        <v>0</v>
      </c>
      <c r="K35" s="102">
        <v>0</v>
      </c>
      <c r="L35" s="132">
        <f t="shared" si="7"/>
        <v>510285</v>
      </c>
    </row>
    <row r="36" spans="1:12" s="18" customFormat="1" ht="13.5" customHeight="1" x14ac:dyDescent="0.25">
      <c r="A36" s="101" t="s">
        <v>3</v>
      </c>
      <c r="B36" s="98">
        <f t="shared" si="5"/>
        <v>3</v>
      </c>
      <c r="C36" s="102">
        <v>508151</v>
      </c>
      <c r="D36" s="102">
        <v>47136</v>
      </c>
      <c r="E36" s="102">
        <v>362498</v>
      </c>
      <c r="F36" s="102">
        <v>254317</v>
      </c>
      <c r="G36" s="102">
        <v>679220</v>
      </c>
      <c r="H36" s="102">
        <v>0</v>
      </c>
      <c r="I36" s="102">
        <v>0</v>
      </c>
      <c r="J36" s="102">
        <v>0</v>
      </c>
      <c r="K36" s="102">
        <v>0</v>
      </c>
      <c r="L36" s="132">
        <f t="shared" si="7"/>
        <v>1234507</v>
      </c>
    </row>
    <row r="37" spans="1:12" s="18" customFormat="1" ht="13.5" customHeight="1" x14ac:dyDescent="0.25">
      <c r="A37" s="101" t="s">
        <v>4</v>
      </c>
      <c r="B37" s="98">
        <f t="shared" si="5"/>
        <v>4</v>
      </c>
      <c r="C37" s="102">
        <v>491138</v>
      </c>
      <c r="D37" s="102">
        <v>3004</v>
      </c>
      <c r="E37" s="102">
        <v>274643</v>
      </c>
      <c r="F37" s="102">
        <v>163719</v>
      </c>
      <c r="G37" s="102">
        <v>457622</v>
      </c>
      <c r="H37" s="102">
        <v>0</v>
      </c>
      <c r="I37" s="102">
        <v>0</v>
      </c>
      <c r="J37" s="102">
        <v>0</v>
      </c>
      <c r="K37" s="102">
        <v>0</v>
      </c>
      <c r="L37" s="132">
        <f t="shared" si="7"/>
        <v>951764</v>
      </c>
    </row>
    <row r="38" spans="1:12" s="18" customFormat="1" ht="13.5" customHeight="1" x14ac:dyDescent="0.25">
      <c r="A38" s="101" t="s">
        <v>5</v>
      </c>
      <c r="B38" s="98">
        <f t="shared" si="5"/>
        <v>5</v>
      </c>
      <c r="C38" s="102">
        <v>374738</v>
      </c>
      <c r="D38" s="102">
        <v>2208</v>
      </c>
      <c r="E38" s="102">
        <v>127177</v>
      </c>
      <c r="F38" s="102">
        <v>280613</v>
      </c>
      <c r="G38" s="102">
        <v>426395</v>
      </c>
      <c r="H38" s="102">
        <v>0</v>
      </c>
      <c r="I38" s="102">
        <v>0</v>
      </c>
      <c r="J38" s="102">
        <v>0</v>
      </c>
      <c r="K38" s="102">
        <v>0</v>
      </c>
      <c r="L38" s="132">
        <f t="shared" si="7"/>
        <v>803341</v>
      </c>
    </row>
    <row r="39" spans="1:12" s="18" customFormat="1" ht="13.5" customHeight="1" x14ac:dyDescent="0.25">
      <c r="A39" s="101" t="s">
        <v>6</v>
      </c>
      <c r="B39" s="98">
        <f t="shared" si="5"/>
        <v>6</v>
      </c>
      <c r="C39" s="102">
        <v>311024</v>
      </c>
      <c r="D39" s="102">
        <v>0</v>
      </c>
      <c r="E39" s="102">
        <v>142669</v>
      </c>
      <c r="F39" s="102">
        <v>89946</v>
      </c>
      <c r="G39" s="102">
        <v>237476</v>
      </c>
      <c r="H39" s="102">
        <v>0</v>
      </c>
      <c r="I39" s="102">
        <v>0</v>
      </c>
      <c r="J39" s="102">
        <v>0</v>
      </c>
      <c r="K39" s="102">
        <v>0</v>
      </c>
      <c r="L39" s="132">
        <f t="shared" si="7"/>
        <v>548500</v>
      </c>
    </row>
    <row r="40" spans="1:12" s="18" customFormat="1" ht="13.5" customHeight="1" x14ac:dyDescent="0.25">
      <c r="A40" s="101" t="s">
        <v>7</v>
      </c>
      <c r="B40" s="98">
        <f t="shared" si="5"/>
        <v>7</v>
      </c>
      <c r="C40" s="102">
        <v>442961</v>
      </c>
      <c r="D40" s="102">
        <v>13485</v>
      </c>
      <c r="E40" s="102">
        <v>290083</v>
      </c>
      <c r="F40" s="102">
        <v>203341</v>
      </c>
      <c r="G40" s="102">
        <v>498367</v>
      </c>
      <c r="H40" s="102">
        <v>0</v>
      </c>
      <c r="I40" s="102">
        <v>0</v>
      </c>
      <c r="J40" s="102">
        <v>0</v>
      </c>
      <c r="K40" s="102">
        <v>0</v>
      </c>
      <c r="L40" s="132">
        <f t="shared" si="7"/>
        <v>954813</v>
      </c>
    </row>
    <row r="41" spans="1:12" s="18" customFormat="1" ht="13.5" customHeight="1" x14ac:dyDescent="0.25">
      <c r="A41" s="101" t="s">
        <v>8</v>
      </c>
      <c r="B41" s="98">
        <f t="shared" si="5"/>
        <v>8</v>
      </c>
      <c r="C41" s="102">
        <v>183863</v>
      </c>
      <c r="D41" s="102">
        <v>0</v>
      </c>
      <c r="E41" s="102">
        <v>169421</v>
      </c>
      <c r="F41" s="102">
        <v>66094</v>
      </c>
      <c r="G41" s="102">
        <v>238889</v>
      </c>
      <c r="H41" s="102">
        <v>0</v>
      </c>
      <c r="I41" s="102">
        <v>0</v>
      </c>
      <c r="J41" s="102">
        <v>0</v>
      </c>
      <c r="K41" s="102">
        <v>0</v>
      </c>
      <c r="L41" s="132">
        <f t="shared" si="7"/>
        <v>422752</v>
      </c>
    </row>
    <row r="42" spans="1:12" s="18" customFormat="1" ht="13.5" customHeight="1" x14ac:dyDescent="0.25">
      <c r="A42" s="101" t="s">
        <v>9</v>
      </c>
      <c r="B42" s="98">
        <f t="shared" si="5"/>
        <v>9</v>
      </c>
      <c r="C42" s="102">
        <v>521318</v>
      </c>
      <c r="D42" s="102">
        <v>70</v>
      </c>
      <c r="E42" s="102">
        <v>139292</v>
      </c>
      <c r="F42" s="102">
        <v>239968</v>
      </c>
      <c r="G42" s="102">
        <v>386356</v>
      </c>
      <c r="H42" s="102">
        <v>0</v>
      </c>
      <c r="I42" s="102">
        <v>0</v>
      </c>
      <c r="J42" s="102">
        <v>0</v>
      </c>
      <c r="K42" s="102">
        <v>0</v>
      </c>
      <c r="L42" s="132">
        <f t="shared" si="7"/>
        <v>907744</v>
      </c>
    </row>
    <row r="43" spans="1:12" s="18" customFormat="1" ht="13.5" customHeight="1" x14ac:dyDescent="0.25">
      <c r="A43" s="101" t="s">
        <v>10</v>
      </c>
      <c r="B43" s="98">
        <f t="shared" si="5"/>
        <v>10</v>
      </c>
      <c r="C43" s="102">
        <v>296117</v>
      </c>
      <c r="D43" s="102">
        <v>7185</v>
      </c>
      <c r="E43" s="102">
        <v>174674</v>
      </c>
      <c r="F43" s="102">
        <v>220256</v>
      </c>
      <c r="G43" s="102">
        <v>402179</v>
      </c>
      <c r="H43" s="102">
        <v>0</v>
      </c>
      <c r="I43" s="102">
        <v>0</v>
      </c>
      <c r="J43" s="102">
        <v>0</v>
      </c>
      <c r="K43" s="102">
        <v>18633</v>
      </c>
      <c r="L43" s="132">
        <f t="shared" si="7"/>
        <v>724114</v>
      </c>
    </row>
    <row r="44" spans="1:12" s="18" customFormat="1" ht="13.5" customHeight="1" x14ac:dyDescent="0.25">
      <c r="A44" s="101" t="s">
        <v>11</v>
      </c>
      <c r="B44" s="98">
        <f t="shared" si="5"/>
        <v>11</v>
      </c>
      <c r="C44" s="102">
        <v>324453</v>
      </c>
      <c r="D44" s="102">
        <v>1041</v>
      </c>
      <c r="E44" s="102">
        <v>278289</v>
      </c>
      <c r="F44" s="102">
        <v>221401</v>
      </c>
      <c r="G44" s="102">
        <v>511865</v>
      </c>
      <c r="H44" s="102">
        <v>0</v>
      </c>
      <c r="I44" s="102">
        <v>0</v>
      </c>
      <c r="J44" s="102">
        <v>0</v>
      </c>
      <c r="K44" s="102">
        <v>0</v>
      </c>
      <c r="L44" s="132">
        <f t="shared" si="7"/>
        <v>837359</v>
      </c>
    </row>
    <row r="45" spans="1:12" s="18" customFormat="1" ht="13.5" customHeight="1" x14ac:dyDescent="0.25">
      <c r="A45" s="101" t="s">
        <v>12</v>
      </c>
      <c r="B45" s="98">
        <f t="shared" si="5"/>
        <v>12</v>
      </c>
      <c r="C45" s="102">
        <v>478828</v>
      </c>
      <c r="D45" s="102">
        <v>7232</v>
      </c>
      <c r="E45" s="102">
        <v>176755</v>
      </c>
      <c r="F45" s="102">
        <v>228028</v>
      </c>
      <c r="G45" s="102">
        <v>414964</v>
      </c>
      <c r="H45" s="102">
        <v>0</v>
      </c>
      <c r="I45" s="102">
        <v>0</v>
      </c>
      <c r="J45" s="102">
        <v>0</v>
      </c>
      <c r="K45" s="102">
        <v>0</v>
      </c>
      <c r="L45" s="132">
        <f t="shared" si="7"/>
        <v>901024</v>
      </c>
    </row>
    <row r="46" spans="1:12" s="18" customFormat="1" ht="13.5" customHeight="1" x14ac:dyDescent="0.25">
      <c r="A46" s="97" t="s">
        <v>103</v>
      </c>
      <c r="B46" s="98">
        <f t="shared" si="5"/>
        <v>13</v>
      </c>
      <c r="C46" s="99">
        <f t="shared" ref="C46:K46" si="8">SUM(C47:C51)</f>
        <v>37952</v>
      </c>
      <c r="D46" s="99">
        <f t="shared" si="8"/>
        <v>116578</v>
      </c>
      <c r="E46" s="130">
        <f t="shared" si="8"/>
        <v>70189</v>
      </c>
      <c r="F46" s="130">
        <f t="shared" si="8"/>
        <v>19707</v>
      </c>
      <c r="G46" s="99">
        <f t="shared" si="8"/>
        <v>93310</v>
      </c>
      <c r="H46" s="99">
        <f t="shared" si="8"/>
        <v>0</v>
      </c>
      <c r="I46" s="99">
        <f t="shared" si="8"/>
        <v>7776562</v>
      </c>
      <c r="J46" s="99">
        <f t="shared" si="8"/>
        <v>1029908</v>
      </c>
      <c r="K46" s="99">
        <f t="shared" si="8"/>
        <v>0</v>
      </c>
      <c r="L46" s="131">
        <f t="shared" si="7"/>
        <v>9054310</v>
      </c>
    </row>
    <row r="47" spans="1:12" s="18" customFormat="1" ht="13.5" customHeight="1" x14ac:dyDescent="0.25">
      <c r="A47" s="101" t="s">
        <v>14</v>
      </c>
      <c r="B47" s="98">
        <f t="shared" si="5"/>
        <v>14</v>
      </c>
      <c r="C47" s="102">
        <v>13327</v>
      </c>
      <c r="D47" s="102">
        <v>0</v>
      </c>
      <c r="E47" s="102">
        <v>16249</v>
      </c>
      <c r="F47" s="102">
        <v>2255</v>
      </c>
      <c r="G47" s="102">
        <v>18770</v>
      </c>
      <c r="H47" s="102">
        <v>0</v>
      </c>
      <c r="I47" s="102">
        <v>3362266</v>
      </c>
      <c r="J47" s="102">
        <v>229782</v>
      </c>
      <c r="K47" s="102">
        <v>0</v>
      </c>
      <c r="L47" s="132">
        <f t="shared" si="7"/>
        <v>3624145</v>
      </c>
    </row>
    <row r="48" spans="1:12" s="18" customFormat="1" ht="13.5" customHeight="1" x14ac:dyDescent="0.25">
      <c r="A48" s="101" t="s">
        <v>15</v>
      </c>
      <c r="B48" s="98">
        <f t="shared" si="5"/>
        <v>15</v>
      </c>
      <c r="C48" s="102">
        <v>10988</v>
      </c>
      <c r="D48" s="102">
        <v>116578</v>
      </c>
      <c r="E48" s="102">
        <v>37582</v>
      </c>
      <c r="F48" s="102">
        <v>8637</v>
      </c>
      <c r="G48" s="102">
        <v>47024</v>
      </c>
      <c r="H48" s="102">
        <v>0</v>
      </c>
      <c r="I48" s="102">
        <v>2970029</v>
      </c>
      <c r="J48" s="102">
        <v>31826</v>
      </c>
      <c r="K48" s="102">
        <v>0</v>
      </c>
      <c r="L48" s="132">
        <f t="shared" si="7"/>
        <v>3176445</v>
      </c>
    </row>
    <row r="49" spans="1:12" s="18" customFormat="1" ht="13.5" customHeight="1" x14ac:dyDescent="0.25">
      <c r="A49" s="101" t="s">
        <v>16</v>
      </c>
      <c r="B49" s="98">
        <f t="shared" si="5"/>
        <v>16</v>
      </c>
      <c r="C49" s="102">
        <v>5772</v>
      </c>
      <c r="D49" s="102">
        <v>0</v>
      </c>
      <c r="E49" s="102">
        <v>10642</v>
      </c>
      <c r="F49" s="102">
        <v>8149</v>
      </c>
      <c r="G49" s="102">
        <v>20695</v>
      </c>
      <c r="H49" s="102">
        <v>0</v>
      </c>
      <c r="I49" s="102">
        <v>612067</v>
      </c>
      <c r="J49" s="102">
        <v>588242</v>
      </c>
      <c r="K49" s="102">
        <v>0</v>
      </c>
      <c r="L49" s="132">
        <f t="shared" si="7"/>
        <v>1226776</v>
      </c>
    </row>
    <row r="50" spans="1:12" s="18" customFormat="1" ht="13.5" customHeight="1" x14ac:dyDescent="0.25">
      <c r="A50" s="101" t="s">
        <v>17</v>
      </c>
      <c r="B50" s="98">
        <f t="shared" si="5"/>
        <v>17</v>
      </c>
      <c r="C50" s="102">
        <v>7067</v>
      </c>
      <c r="D50" s="102">
        <v>0</v>
      </c>
      <c r="E50" s="102">
        <v>3803</v>
      </c>
      <c r="F50" s="102">
        <v>434</v>
      </c>
      <c r="G50" s="102">
        <v>4569</v>
      </c>
      <c r="H50" s="102">
        <v>0</v>
      </c>
      <c r="I50" s="102">
        <v>497430</v>
      </c>
      <c r="J50" s="102">
        <v>130102</v>
      </c>
      <c r="K50" s="102">
        <v>0</v>
      </c>
      <c r="L50" s="132">
        <f t="shared" si="7"/>
        <v>639168</v>
      </c>
    </row>
    <row r="51" spans="1:12" s="18" customFormat="1" ht="13.5" customHeight="1" x14ac:dyDescent="0.25">
      <c r="A51" s="101" t="s">
        <v>18</v>
      </c>
      <c r="B51" s="98">
        <f t="shared" si="5"/>
        <v>18</v>
      </c>
      <c r="C51" s="102">
        <v>798</v>
      </c>
      <c r="D51" s="102">
        <v>0</v>
      </c>
      <c r="E51" s="102">
        <v>1913</v>
      </c>
      <c r="F51" s="102">
        <v>232</v>
      </c>
      <c r="G51" s="102">
        <v>2252</v>
      </c>
      <c r="H51" s="102">
        <v>0</v>
      </c>
      <c r="I51" s="102">
        <v>334770</v>
      </c>
      <c r="J51" s="102">
        <v>49956</v>
      </c>
      <c r="K51" s="102">
        <v>0</v>
      </c>
      <c r="L51" s="132">
        <f t="shared" si="7"/>
        <v>387776</v>
      </c>
    </row>
    <row r="52" spans="1:12" s="18" customFormat="1" ht="13.5" customHeight="1" thickBot="1" x14ac:dyDescent="0.3">
      <c r="A52" s="113" t="s">
        <v>104</v>
      </c>
      <c r="B52" s="98">
        <f t="shared" si="5"/>
        <v>19</v>
      </c>
      <c r="C52" s="105">
        <f t="shared" ref="C52:K52" si="9">C34+C46</f>
        <v>4295965</v>
      </c>
      <c r="D52" s="105">
        <f t="shared" si="9"/>
        <v>200466</v>
      </c>
      <c r="E52" s="133">
        <f t="shared" si="9"/>
        <v>2283778</v>
      </c>
      <c r="F52" s="133">
        <f t="shared" si="9"/>
        <v>2086967</v>
      </c>
      <c r="G52" s="105">
        <f t="shared" si="9"/>
        <v>4528979</v>
      </c>
      <c r="H52" s="105">
        <f t="shared" si="9"/>
        <v>0</v>
      </c>
      <c r="I52" s="105">
        <f t="shared" si="9"/>
        <v>7776562</v>
      </c>
      <c r="J52" s="105">
        <f t="shared" si="9"/>
        <v>1029908</v>
      </c>
      <c r="K52" s="105">
        <f t="shared" si="9"/>
        <v>18633</v>
      </c>
      <c r="L52" s="134">
        <f t="shared" si="7"/>
        <v>17850513</v>
      </c>
    </row>
    <row r="54" spans="1:12" x14ac:dyDescent="0.2">
      <c r="B54" s="115"/>
    </row>
    <row r="55" spans="1:12" x14ac:dyDescent="0.2">
      <c r="B55" s="115"/>
    </row>
    <row r="56" spans="1:12" x14ac:dyDescent="0.2">
      <c r="B56" s="115"/>
    </row>
    <row r="57" spans="1:12" x14ac:dyDescent="0.2">
      <c r="B57" s="115"/>
    </row>
    <row r="58" spans="1:12" x14ac:dyDescent="0.2">
      <c r="B58" s="115"/>
    </row>
  </sheetData>
  <mergeCells count="20">
    <mergeCell ref="H31:H32"/>
    <mergeCell ref="A4:A5"/>
    <mergeCell ref="B4:B5"/>
    <mergeCell ref="C4:C5"/>
    <mergeCell ref="D4:D5"/>
    <mergeCell ref="E4:G4"/>
    <mergeCell ref="H4:H5"/>
    <mergeCell ref="A31:A32"/>
    <mergeCell ref="B31:B32"/>
    <mergeCell ref="C31:C32"/>
    <mergeCell ref="D31:D32"/>
    <mergeCell ref="E31:G31"/>
    <mergeCell ref="I31:I32"/>
    <mergeCell ref="J31:J32"/>
    <mergeCell ref="K31:K32"/>
    <mergeCell ref="L31:L32"/>
    <mergeCell ref="I4:I5"/>
    <mergeCell ref="J4:J5"/>
    <mergeCell ref="K4:K5"/>
    <mergeCell ref="L4:L5"/>
  </mergeCells>
  <printOptions horizontalCentered="1"/>
  <pageMargins left="0" right="0" top="0.78740157480314965" bottom="0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D0EE-B942-41EB-8401-1B14EF413EC0}">
  <dimension ref="A1:AN6"/>
  <sheetViews>
    <sheetView showGridLines="0" tabSelected="1" zoomScaleNormal="100" workbookViewId="0">
      <selection activeCell="E4" sqref="E4"/>
    </sheetView>
  </sheetViews>
  <sheetFormatPr defaultColWidth="9.140625" defaultRowHeight="15" x14ac:dyDescent="0.25"/>
  <cols>
    <col min="1" max="1" width="28.42578125" style="14" customWidth="1"/>
    <col min="2" max="2" width="17.140625" style="14" customWidth="1"/>
    <col min="3" max="11" width="17.140625" style="18" customWidth="1"/>
    <col min="12" max="14" width="17.140625" style="14" customWidth="1"/>
    <col min="15" max="17" width="17.140625" style="18" customWidth="1"/>
    <col min="18" max="20" width="17.140625" style="14" customWidth="1"/>
    <col min="21" max="21" width="9.140625" style="14" customWidth="1"/>
    <col min="22" max="16384" width="9.140625" style="14"/>
  </cols>
  <sheetData>
    <row r="1" spans="1:40" s="115" customFormat="1" ht="14.25" customHeight="1" x14ac:dyDescent="0.2">
      <c r="A1" s="8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S1" s="108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115" customFormat="1" ht="14.25" customHeight="1" x14ac:dyDescent="0.2">
      <c r="A2" s="85" t="s">
        <v>144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18" customFormat="1" ht="14.25" customHeight="1" thickBot="1" x14ac:dyDescent="0.3">
      <c r="T3" s="135" t="s">
        <v>145</v>
      </c>
    </row>
    <row r="4" spans="1:40" s="18" customFormat="1" ht="48.75" customHeight="1" x14ac:dyDescent="0.25">
      <c r="A4" s="123"/>
      <c r="B4" s="125" t="s">
        <v>2</v>
      </c>
      <c r="C4" s="125" t="s">
        <v>3</v>
      </c>
      <c r="D4" s="125" t="s">
        <v>4</v>
      </c>
      <c r="E4" s="125" t="s">
        <v>5</v>
      </c>
      <c r="F4" s="125" t="s">
        <v>6</v>
      </c>
      <c r="G4" s="125" t="s">
        <v>7</v>
      </c>
      <c r="H4" s="125" t="s">
        <v>8</v>
      </c>
      <c r="I4" s="125" t="s">
        <v>9</v>
      </c>
      <c r="J4" s="125" t="s">
        <v>10</v>
      </c>
      <c r="K4" s="125" t="s">
        <v>11</v>
      </c>
      <c r="L4" s="125" t="s">
        <v>12</v>
      </c>
      <c r="M4" s="124" t="s">
        <v>146</v>
      </c>
      <c r="N4" s="125" t="s">
        <v>14</v>
      </c>
      <c r="O4" s="125" t="s">
        <v>15</v>
      </c>
      <c r="P4" s="125" t="s">
        <v>16</v>
      </c>
      <c r="Q4" s="125" t="s">
        <v>17</v>
      </c>
      <c r="R4" s="125" t="s">
        <v>18</v>
      </c>
      <c r="S4" s="124" t="s">
        <v>147</v>
      </c>
      <c r="T4" s="126" t="s">
        <v>20</v>
      </c>
    </row>
    <row r="5" spans="1:40" s="18" customFormat="1" ht="33" customHeight="1" x14ac:dyDescent="0.25">
      <c r="A5" s="136" t="s">
        <v>148</v>
      </c>
      <c r="B5" s="102">
        <v>1428884</v>
      </c>
      <c r="C5" s="102">
        <v>668443</v>
      </c>
      <c r="D5" s="102">
        <v>476757</v>
      </c>
      <c r="E5" s="102">
        <v>353349</v>
      </c>
      <c r="F5" s="102">
        <v>429235</v>
      </c>
      <c r="G5" s="102">
        <v>621667</v>
      </c>
      <c r="H5" s="102">
        <v>247821</v>
      </c>
      <c r="I5" s="102">
        <v>386299</v>
      </c>
      <c r="J5" s="102">
        <v>526328</v>
      </c>
      <c r="K5" s="102">
        <v>211532</v>
      </c>
      <c r="L5" s="102">
        <v>352828</v>
      </c>
      <c r="M5" s="99">
        <f>SUM(B5:L5)</f>
        <v>5703143</v>
      </c>
      <c r="N5" s="102">
        <v>594114</v>
      </c>
      <c r="O5" s="102">
        <v>599337</v>
      </c>
      <c r="P5" s="102">
        <v>280596</v>
      </c>
      <c r="Q5" s="102">
        <v>358979</v>
      </c>
      <c r="R5" s="102">
        <v>293067</v>
      </c>
      <c r="S5" s="99">
        <f>SUM(N5:R5)</f>
        <v>2126093</v>
      </c>
      <c r="T5" s="100">
        <f>M5+S5</f>
        <v>7829236</v>
      </c>
    </row>
    <row r="6" spans="1:40" s="18" customFormat="1" ht="33" customHeight="1" thickBot="1" x14ac:dyDescent="0.3">
      <c r="A6" s="137" t="s">
        <v>149</v>
      </c>
      <c r="B6" s="138">
        <v>113556</v>
      </c>
      <c r="C6" s="138">
        <v>211298</v>
      </c>
      <c r="D6" s="138">
        <v>166090</v>
      </c>
      <c r="E6" s="138">
        <v>152617</v>
      </c>
      <c r="F6" s="138">
        <v>89305</v>
      </c>
      <c r="G6" s="138">
        <v>207196</v>
      </c>
      <c r="H6" s="138">
        <v>71922</v>
      </c>
      <c r="I6" s="138">
        <v>197069</v>
      </c>
      <c r="J6" s="138">
        <v>120935</v>
      </c>
      <c r="K6" s="138">
        <v>121849</v>
      </c>
      <c r="L6" s="138">
        <v>113518</v>
      </c>
      <c r="M6" s="105">
        <f>SUM(B6:L6)</f>
        <v>1565355</v>
      </c>
      <c r="N6" s="138">
        <v>200363</v>
      </c>
      <c r="O6" s="138">
        <v>156148</v>
      </c>
      <c r="P6" s="138">
        <v>74947</v>
      </c>
      <c r="Q6" s="138">
        <v>70370</v>
      </c>
      <c r="R6" s="138">
        <v>51921</v>
      </c>
      <c r="S6" s="105">
        <f>SUM(N6:R6)</f>
        <v>553749</v>
      </c>
      <c r="T6" s="106">
        <f>M6+S6</f>
        <v>2119104</v>
      </c>
    </row>
  </sheetData>
  <printOptions horizontalCentered="1" verticalCentered="1"/>
  <pageMargins left="0" right="0" top="0.78740157480314965" bottom="0" header="0" footer="0"/>
  <pageSetup paperSize="9" scale="40" orientation="landscape" r:id="rId1"/>
  <headerFooter>
    <oddHeader>&amp;L&amp;G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38E9-6E8F-4311-96CC-48AECDD6D934}">
  <dimension ref="A1:X59"/>
  <sheetViews>
    <sheetView showGridLines="0" topLeftCell="A31" zoomScale="90" zoomScaleNormal="90" workbookViewId="0">
      <selection activeCell="I15" sqref="I15"/>
    </sheetView>
  </sheetViews>
  <sheetFormatPr defaultColWidth="9.140625" defaultRowHeight="15" x14ac:dyDescent="0.25"/>
  <cols>
    <col min="1" max="1" width="61.42578125" style="15" customWidth="1"/>
    <col min="2" max="2" width="7.42578125" style="16" customWidth="1"/>
    <col min="3" max="3" width="14.28515625" style="17" customWidth="1"/>
    <col min="4" max="12" width="14.28515625" style="18" customWidth="1"/>
    <col min="13" max="15" width="14.28515625" style="15" customWidth="1"/>
    <col min="16" max="18" width="14.28515625" style="18" customWidth="1"/>
    <col min="19" max="21" width="14.28515625" style="15" customWidth="1"/>
    <col min="22" max="23" width="9.140625" style="19" customWidth="1"/>
    <col min="24" max="24" width="9.140625" style="15" customWidth="1"/>
    <col min="25" max="16384" width="9.140625" style="15"/>
  </cols>
  <sheetData>
    <row r="1" spans="1:24" s="20" customFormat="1" ht="14.25" customHeight="1" x14ac:dyDescent="0.25">
      <c r="A1" s="21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4" s="23" customFormat="1" ht="14.25" customHeight="1" x14ac:dyDescent="0.25">
      <c r="A2" s="24" t="s">
        <v>0</v>
      </c>
      <c r="B2" s="22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s="23" customFormat="1" ht="14.25" customHeight="1" thickBot="1" x14ac:dyDescent="0.3">
      <c r="A3" s="20"/>
      <c r="B3" s="22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s="17" customFormat="1" ht="41.1" customHeight="1" x14ac:dyDescent="0.25">
      <c r="A4" s="25" t="s">
        <v>1</v>
      </c>
      <c r="B4" s="26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7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7" t="s">
        <v>19</v>
      </c>
      <c r="U4" s="28" t="s">
        <v>20</v>
      </c>
      <c r="V4" s="19"/>
      <c r="W4" s="29"/>
      <c r="X4" s="15"/>
    </row>
    <row r="5" spans="1:24" s="17" customFormat="1" ht="15.75" customHeight="1" x14ac:dyDescent="0.25">
      <c r="A5" s="30"/>
      <c r="B5" s="31"/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3">
        <v>100</v>
      </c>
      <c r="O5" s="32">
        <v>101</v>
      </c>
      <c r="P5" s="32">
        <v>102</v>
      </c>
      <c r="Q5" s="32">
        <v>103</v>
      </c>
      <c r="R5" s="32">
        <v>104</v>
      </c>
      <c r="S5" s="32">
        <v>105</v>
      </c>
      <c r="T5" s="33">
        <v>200</v>
      </c>
      <c r="U5" s="34">
        <v>300</v>
      </c>
      <c r="V5" s="19"/>
      <c r="W5" s="29"/>
      <c r="X5" s="15"/>
    </row>
    <row r="6" spans="1:24" s="17" customFormat="1" ht="14.25" customHeight="1" x14ac:dyDescent="0.25">
      <c r="A6" s="35" t="s">
        <v>21</v>
      </c>
      <c r="B6" s="36" t="s">
        <v>22</v>
      </c>
      <c r="C6" s="37">
        <v>20622</v>
      </c>
      <c r="D6" s="37">
        <v>69087</v>
      </c>
      <c r="E6" s="37">
        <v>19592</v>
      </c>
      <c r="F6" s="37">
        <v>7628</v>
      </c>
      <c r="G6" s="37">
        <v>12486</v>
      </c>
      <c r="H6" s="37">
        <v>36337</v>
      </c>
      <c r="I6" s="37">
        <v>4573</v>
      </c>
      <c r="J6" s="37">
        <v>18414</v>
      </c>
      <c r="K6" s="37">
        <v>12614</v>
      </c>
      <c r="L6" s="37">
        <v>9976</v>
      </c>
      <c r="M6" s="37">
        <v>31609</v>
      </c>
      <c r="N6" s="38">
        <f t="shared" ref="N6:N41" si="0">SUM(C6:M6)</f>
        <v>242938</v>
      </c>
      <c r="O6" s="37">
        <v>0</v>
      </c>
      <c r="P6" s="37">
        <v>0</v>
      </c>
      <c r="Q6" s="37">
        <v>0</v>
      </c>
      <c r="R6" s="37">
        <v>0</v>
      </c>
      <c r="S6" s="39">
        <v>0</v>
      </c>
      <c r="T6" s="38">
        <f t="shared" ref="T6:T41" si="1">SUM(O6:S6)</f>
        <v>0</v>
      </c>
      <c r="U6" s="40">
        <f t="shared" ref="U6:U41" si="2">N6+T6</f>
        <v>242938</v>
      </c>
      <c r="V6" s="19"/>
      <c r="W6" s="29"/>
      <c r="X6" s="15"/>
    </row>
    <row r="7" spans="1:24" s="18" customFormat="1" ht="14.25" customHeight="1" x14ac:dyDescent="0.25">
      <c r="A7" s="35" t="s">
        <v>23</v>
      </c>
      <c r="B7" s="36" t="s">
        <v>24</v>
      </c>
      <c r="C7" s="37">
        <v>39319</v>
      </c>
      <c r="D7" s="37">
        <v>60712</v>
      </c>
      <c r="E7" s="37">
        <v>22083</v>
      </c>
      <c r="F7" s="37">
        <v>9164</v>
      </c>
      <c r="G7" s="37">
        <v>1140</v>
      </c>
      <c r="H7" s="37">
        <v>50780</v>
      </c>
      <c r="I7" s="37">
        <v>0</v>
      </c>
      <c r="J7" s="37">
        <v>23484</v>
      </c>
      <c r="K7" s="37">
        <v>0</v>
      </c>
      <c r="L7" s="37">
        <v>52807</v>
      </c>
      <c r="M7" s="37">
        <v>107991</v>
      </c>
      <c r="N7" s="41">
        <f t="shared" si="0"/>
        <v>367480</v>
      </c>
      <c r="O7" s="42">
        <v>0</v>
      </c>
      <c r="P7" s="42">
        <v>0</v>
      </c>
      <c r="Q7" s="42">
        <v>0</v>
      </c>
      <c r="R7" s="42">
        <v>0</v>
      </c>
      <c r="S7" s="43">
        <v>0</v>
      </c>
      <c r="T7" s="41">
        <f t="shared" si="1"/>
        <v>0</v>
      </c>
      <c r="U7" s="44">
        <f t="shared" si="2"/>
        <v>367480</v>
      </c>
    </row>
    <row r="8" spans="1:24" s="18" customFormat="1" ht="14.25" customHeight="1" x14ac:dyDescent="0.25">
      <c r="A8" s="35" t="s">
        <v>25</v>
      </c>
      <c r="B8" s="36" t="s">
        <v>26</v>
      </c>
      <c r="C8" s="37">
        <v>14788</v>
      </c>
      <c r="D8" s="37">
        <v>42412</v>
      </c>
      <c r="E8" s="37">
        <v>48119</v>
      </c>
      <c r="F8" s="37">
        <v>20420</v>
      </c>
      <c r="G8" s="37">
        <v>20516</v>
      </c>
      <c r="H8" s="37">
        <v>26341</v>
      </c>
      <c r="I8" s="37">
        <v>3613</v>
      </c>
      <c r="J8" s="37">
        <v>24134</v>
      </c>
      <c r="K8" s="37">
        <v>22508</v>
      </c>
      <c r="L8" s="37">
        <v>28946</v>
      </c>
      <c r="M8" s="37">
        <v>20272</v>
      </c>
      <c r="N8" s="41">
        <f t="shared" si="0"/>
        <v>272069</v>
      </c>
      <c r="O8" s="42">
        <v>0</v>
      </c>
      <c r="P8" s="42">
        <v>0</v>
      </c>
      <c r="Q8" s="42">
        <v>0</v>
      </c>
      <c r="R8" s="42">
        <v>0</v>
      </c>
      <c r="S8" s="43">
        <v>0</v>
      </c>
      <c r="T8" s="41">
        <f t="shared" si="1"/>
        <v>0</v>
      </c>
      <c r="U8" s="44">
        <f t="shared" si="2"/>
        <v>272069</v>
      </c>
    </row>
    <row r="9" spans="1:24" s="18" customFormat="1" ht="14.25" customHeight="1" x14ac:dyDescent="0.25">
      <c r="A9" s="35" t="s">
        <v>27</v>
      </c>
      <c r="B9" s="36" t="s">
        <v>28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41">
        <f t="shared" si="0"/>
        <v>0</v>
      </c>
      <c r="O9" s="42">
        <v>0</v>
      </c>
      <c r="P9" s="42">
        <v>0</v>
      </c>
      <c r="Q9" s="42">
        <v>0</v>
      </c>
      <c r="R9" s="42">
        <v>0</v>
      </c>
      <c r="S9" s="43">
        <v>0</v>
      </c>
      <c r="T9" s="41">
        <f t="shared" si="1"/>
        <v>0</v>
      </c>
      <c r="U9" s="44">
        <f t="shared" si="2"/>
        <v>0</v>
      </c>
    </row>
    <row r="10" spans="1:24" s="18" customFormat="1" ht="14.25" customHeight="1" x14ac:dyDescent="0.25">
      <c r="A10" s="35" t="s">
        <v>29</v>
      </c>
      <c r="B10" s="36" t="s">
        <v>30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78100</v>
      </c>
      <c r="I10" s="37">
        <v>0</v>
      </c>
      <c r="J10" s="37">
        <v>0</v>
      </c>
      <c r="K10" s="37">
        <v>1194</v>
      </c>
      <c r="L10" s="37">
        <v>0</v>
      </c>
      <c r="M10" s="37">
        <v>0</v>
      </c>
      <c r="N10" s="41">
        <f t="shared" si="0"/>
        <v>79294</v>
      </c>
      <c r="O10" s="42">
        <v>0</v>
      </c>
      <c r="P10" s="42">
        <v>0</v>
      </c>
      <c r="Q10" s="42">
        <v>0</v>
      </c>
      <c r="R10" s="42">
        <v>0</v>
      </c>
      <c r="S10" s="43">
        <v>0</v>
      </c>
      <c r="T10" s="41">
        <f t="shared" si="1"/>
        <v>0</v>
      </c>
      <c r="U10" s="44">
        <f t="shared" si="2"/>
        <v>79294</v>
      </c>
    </row>
    <row r="11" spans="1:24" s="18" customFormat="1" ht="14.25" customHeight="1" x14ac:dyDescent="0.25">
      <c r="A11" s="35" t="s">
        <v>31</v>
      </c>
      <c r="B11" s="36" t="s">
        <v>32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13</v>
      </c>
      <c r="L11" s="37">
        <v>0</v>
      </c>
      <c r="M11" s="37">
        <v>0</v>
      </c>
      <c r="N11" s="41">
        <f t="shared" si="0"/>
        <v>13</v>
      </c>
      <c r="O11" s="42">
        <v>0</v>
      </c>
      <c r="P11" s="42">
        <v>0</v>
      </c>
      <c r="Q11" s="42">
        <v>0</v>
      </c>
      <c r="R11" s="42">
        <v>0</v>
      </c>
      <c r="S11" s="43">
        <v>0</v>
      </c>
      <c r="T11" s="41">
        <f t="shared" si="1"/>
        <v>0</v>
      </c>
      <c r="U11" s="44">
        <f t="shared" si="2"/>
        <v>13</v>
      </c>
    </row>
    <row r="12" spans="1:24" s="18" customFormat="1" ht="14.25" customHeight="1" x14ac:dyDescent="0.25">
      <c r="A12" s="35" t="s">
        <v>33</v>
      </c>
      <c r="B12" s="36" t="s">
        <v>34</v>
      </c>
      <c r="C12" s="37">
        <v>7188</v>
      </c>
      <c r="D12" s="37">
        <v>7694</v>
      </c>
      <c r="E12" s="37">
        <v>666</v>
      </c>
      <c r="F12" s="37">
        <v>5052</v>
      </c>
      <c r="G12" s="37">
        <v>886</v>
      </c>
      <c r="H12" s="37">
        <v>1556</v>
      </c>
      <c r="I12" s="37">
        <v>0</v>
      </c>
      <c r="J12" s="37">
        <v>8190</v>
      </c>
      <c r="K12" s="37">
        <v>1081</v>
      </c>
      <c r="L12" s="37">
        <v>484</v>
      </c>
      <c r="M12" s="37">
        <v>2446</v>
      </c>
      <c r="N12" s="41">
        <f t="shared" si="0"/>
        <v>35243</v>
      </c>
      <c r="O12" s="42">
        <v>0</v>
      </c>
      <c r="P12" s="42">
        <v>0</v>
      </c>
      <c r="Q12" s="42">
        <v>0</v>
      </c>
      <c r="R12" s="42">
        <v>0</v>
      </c>
      <c r="S12" s="43">
        <v>0</v>
      </c>
      <c r="T12" s="41">
        <f t="shared" si="1"/>
        <v>0</v>
      </c>
      <c r="U12" s="44">
        <f t="shared" si="2"/>
        <v>35243</v>
      </c>
    </row>
    <row r="13" spans="1:24" s="18" customFormat="1" ht="14.25" customHeight="1" x14ac:dyDescent="0.25">
      <c r="A13" s="35" t="s">
        <v>35</v>
      </c>
      <c r="B13" s="36" t="s">
        <v>36</v>
      </c>
      <c r="C13" s="37">
        <v>46608</v>
      </c>
      <c r="D13" s="37">
        <v>19765</v>
      </c>
      <c r="E13" s="37">
        <v>28772</v>
      </c>
      <c r="F13" s="37">
        <v>19099</v>
      </c>
      <c r="G13" s="37">
        <v>4145</v>
      </c>
      <c r="H13" s="37">
        <v>63527</v>
      </c>
      <c r="I13" s="37">
        <v>802</v>
      </c>
      <c r="J13" s="37">
        <v>15054</v>
      </c>
      <c r="K13" s="37">
        <v>11869</v>
      </c>
      <c r="L13" s="37">
        <v>13174</v>
      </c>
      <c r="M13" s="37">
        <v>19210</v>
      </c>
      <c r="N13" s="41">
        <f t="shared" si="0"/>
        <v>242025</v>
      </c>
      <c r="O13" s="42">
        <v>0</v>
      </c>
      <c r="P13" s="42">
        <v>0</v>
      </c>
      <c r="Q13" s="42">
        <v>0</v>
      </c>
      <c r="R13" s="42">
        <v>0</v>
      </c>
      <c r="S13" s="43">
        <v>0</v>
      </c>
      <c r="T13" s="41">
        <f t="shared" si="1"/>
        <v>0</v>
      </c>
      <c r="U13" s="44">
        <f t="shared" si="2"/>
        <v>242025</v>
      </c>
    </row>
    <row r="14" spans="1:24" s="18" customFormat="1" ht="14.25" customHeight="1" x14ac:dyDescent="0.25">
      <c r="A14" s="35" t="s">
        <v>37</v>
      </c>
      <c r="B14" s="36" t="s">
        <v>38</v>
      </c>
      <c r="C14" s="37">
        <v>72149</v>
      </c>
      <c r="D14" s="37">
        <v>31778</v>
      </c>
      <c r="E14" s="37">
        <v>51748</v>
      </c>
      <c r="F14" s="37">
        <v>85445</v>
      </c>
      <c r="G14" s="37">
        <v>30488</v>
      </c>
      <c r="H14" s="37">
        <v>41339</v>
      </c>
      <c r="I14" s="37">
        <v>304</v>
      </c>
      <c r="J14" s="37">
        <v>32233</v>
      </c>
      <c r="K14" s="37">
        <v>5186</v>
      </c>
      <c r="L14" s="37">
        <v>10214</v>
      </c>
      <c r="M14" s="37">
        <v>8974</v>
      </c>
      <c r="N14" s="41">
        <f t="shared" si="0"/>
        <v>369858</v>
      </c>
      <c r="O14" s="42">
        <v>0</v>
      </c>
      <c r="P14" s="42">
        <v>0</v>
      </c>
      <c r="Q14" s="42">
        <v>0</v>
      </c>
      <c r="R14" s="42">
        <v>0</v>
      </c>
      <c r="S14" s="43">
        <v>0</v>
      </c>
      <c r="T14" s="41">
        <f t="shared" si="1"/>
        <v>0</v>
      </c>
      <c r="U14" s="44">
        <f t="shared" si="2"/>
        <v>369858</v>
      </c>
    </row>
    <row r="15" spans="1:24" s="18" customFormat="1" ht="14.25" customHeight="1" x14ac:dyDescent="0.25">
      <c r="A15" s="35" t="s">
        <v>39</v>
      </c>
      <c r="B15" s="36" t="s">
        <v>40</v>
      </c>
      <c r="C15" s="37">
        <v>118757</v>
      </c>
      <c r="D15" s="37">
        <v>51543</v>
      </c>
      <c r="E15" s="37">
        <v>80519</v>
      </c>
      <c r="F15" s="37">
        <v>104544</v>
      </c>
      <c r="G15" s="37">
        <v>34633</v>
      </c>
      <c r="H15" s="37">
        <v>104866</v>
      </c>
      <c r="I15" s="37">
        <v>1106</v>
      </c>
      <c r="J15" s="37">
        <v>47287</v>
      </c>
      <c r="K15" s="37">
        <v>17055</v>
      </c>
      <c r="L15" s="37">
        <v>23389</v>
      </c>
      <c r="M15" s="37">
        <v>28184</v>
      </c>
      <c r="N15" s="41">
        <f t="shared" si="0"/>
        <v>611883</v>
      </c>
      <c r="O15" s="42">
        <v>0</v>
      </c>
      <c r="P15" s="42">
        <v>0</v>
      </c>
      <c r="Q15" s="42">
        <v>0</v>
      </c>
      <c r="R15" s="42">
        <v>0</v>
      </c>
      <c r="S15" s="43">
        <v>0</v>
      </c>
      <c r="T15" s="41">
        <f t="shared" si="1"/>
        <v>0</v>
      </c>
      <c r="U15" s="44">
        <f t="shared" si="2"/>
        <v>611883</v>
      </c>
    </row>
    <row r="16" spans="1:24" s="18" customFormat="1" ht="14.25" customHeight="1" x14ac:dyDescent="0.25">
      <c r="A16" s="45" t="s">
        <v>41</v>
      </c>
      <c r="B16" s="46" t="s">
        <v>42</v>
      </c>
      <c r="C16" s="47">
        <v>10040</v>
      </c>
      <c r="D16" s="47">
        <v>14402</v>
      </c>
      <c r="E16" s="47">
        <v>26765</v>
      </c>
      <c r="F16" s="47">
        <v>90476</v>
      </c>
      <c r="G16" s="47">
        <v>2264</v>
      </c>
      <c r="H16" s="47">
        <v>10914</v>
      </c>
      <c r="I16" s="47">
        <v>367</v>
      </c>
      <c r="J16" s="47">
        <v>3738</v>
      </c>
      <c r="K16" s="47">
        <v>4045</v>
      </c>
      <c r="L16" s="47">
        <v>1813</v>
      </c>
      <c r="M16" s="47">
        <v>10314</v>
      </c>
      <c r="N16" s="48">
        <f t="shared" si="0"/>
        <v>175138</v>
      </c>
      <c r="O16" s="49">
        <v>0</v>
      </c>
      <c r="P16" s="49">
        <v>0</v>
      </c>
      <c r="Q16" s="49">
        <v>0</v>
      </c>
      <c r="R16" s="49">
        <v>0</v>
      </c>
      <c r="S16" s="50">
        <v>0</v>
      </c>
      <c r="T16" s="48">
        <f t="shared" si="1"/>
        <v>0</v>
      </c>
      <c r="U16" s="51">
        <f t="shared" si="2"/>
        <v>175138</v>
      </c>
    </row>
    <row r="17" spans="1:24" s="19" customFormat="1" ht="14.25" customHeight="1" x14ac:dyDescent="0.25">
      <c r="A17" s="52" t="s">
        <v>43</v>
      </c>
      <c r="B17" s="53" t="s">
        <v>44</v>
      </c>
      <c r="C17" s="47">
        <v>108717</v>
      </c>
      <c r="D17" s="47">
        <v>37140</v>
      </c>
      <c r="E17" s="47">
        <v>53755</v>
      </c>
      <c r="F17" s="47">
        <v>14068</v>
      </c>
      <c r="G17" s="47">
        <v>32369</v>
      </c>
      <c r="H17" s="47">
        <v>93952</v>
      </c>
      <c r="I17" s="47">
        <v>739</v>
      </c>
      <c r="J17" s="47">
        <v>43549</v>
      </c>
      <c r="K17" s="47">
        <v>13010</v>
      </c>
      <c r="L17" s="47">
        <v>21576</v>
      </c>
      <c r="M17" s="47">
        <v>17870</v>
      </c>
      <c r="N17" s="48">
        <f t="shared" si="0"/>
        <v>436745</v>
      </c>
      <c r="O17" s="49">
        <v>0</v>
      </c>
      <c r="P17" s="49">
        <v>0</v>
      </c>
      <c r="Q17" s="49">
        <v>0</v>
      </c>
      <c r="R17" s="49">
        <v>0</v>
      </c>
      <c r="S17" s="50">
        <v>0</v>
      </c>
      <c r="T17" s="48">
        <f t="shared" si="1"/>
        <v>0</v>
      </c>
      <c r="U17" s="51">
        <f t="shared" si="2"/>
        <v>436745</v>
      </c>
      <c r="X17" s="15"/>
    </row>
    <row r="18" spans="1:24" s="19" customFormat="1" ht="14.25" customHeight="1" x14ac:dyDescent="0.25">
      <c r="A18" s="54" t="s">
        <v>45</v>
      </c>
      <c r="B18" s="55" t="s">
        <v>46</v>
      </c>
      <c r="C18" s="37">
        <v>65464</v>
      </c>
      <c r="D18" s="37">
        <v>105333</v>
      </c>
      <c r="E18" s="37">
        <v>109856</v>
      </c>
      <c r="F18" s="37">
        <v>101761</v>
      </c>
      <c r="G18" s="37">
        <v>157784</v>
      </c>
      <c r="H18" s="37">
        <v>95936</v>
      </c>
      <c r="I18" s="37">
        <v>86172</v>
      </c>
      <c r="J18" s="37">
        <v>175023</v>
      </c>
      <c r="K18" s="37">
        <v>102858</v>
      </c>
      <c r="L18" s="37">
        <v>78142</v>
      </c>
      <c r="M18" s="37">
        <v>101451</v>
      </c>
      <c r="N18" s="41">
        <f t="shared" si="0"/>
        <v>1179780</v>
      </c>
      <c r="O18" s="42">
        <v>0</v>
      </c>
      <c r="P18" s="42">
        <v>0</v>
      </c>
      <c r="Q18" s="42">
        <v>0</v>
      </c>
      <c r="R18" s="42">
        <v>0</v>
      </c>
      <c r="S18" s="43">
        <v>0</v>
      </c>
      <c r="T18" s="41">
        <f t="shared" si="1"/>
        <v>0</v>
      </c>
      <c r="U18" s="44">
        <f t="shared" si="2"/>
        <v>1179780</v>
      </c>
      <c r="X18" s="15"/>
    </row>
    <row r="19" spans="1:24" s="19" customFormat="1" ht="14.25" customHeight="1" x14ac:dyDescent="0.25">
      <c r="A19" s="52" t="s">
        <v>47</v>
      </c>
      <c r="B19" s="53" t="s">
        <v>48</v>
      </c>
      <c r="C19" s="47">
        <v>45866</v>
      </c>
      <c r="D19" s="47">
        <v>75298</v>
      </c>
      <c r="E19" s="47">
        <v>77770</v>
      </c>
      <c r="F19" s="47">
        <v>67156</v>
      </c>
      <c r="G19" s="47">
        <v>124618</v>
      </c>
      <c r="H19" s="47">
        <v>71895</v>
      </c>
      <c r="I19" s="47">
        <v>69230</v>
      </c>
      <c r="J19" s="47">
        <v>135661</v>
      </c>
      <c r="K19" s="47">
        <v>78381</v>
      </c>
      <c r="L19" s="47">
        <v>57050</v>
      </c>
      <c r="M19" s="47">
        <v>78764</v>
      </c>
      <c r="N19" s="48">
        <f t="shared" si="0"/>
        <v>881689</v>
      </c>
      <c r="O19" s="49">
        <v>0</v>
      </c>
      <c r="P19" s="49">
        <v>0</v>
      </c>
      <c r="Q19" s="49">
        <v>0</v>
      </c>
      <c r="R19" s="49">
        <v>0</v>
      </c>
      <c r="S19" s="50">
        <v>0</v>
      </c>
      <c r="T19" s="48">
        <f t="shared" si="1"/>
        <v>0</v>
      </c>
      <c r="U19" s="51">
        <f t="shared" si="2"/>
        <v>881689</v>
      </c>
      <c r="X19" s="15"/>
    </row>
    <row r="20" spans="1:24" s="19" customFormat="1" ht="14.25" customHeight="1" x14ac:dyDescent="0.25">
      <c r="A20" s="52" t="s">
        <v>49</v>
      </c>
      <c r="B20" s="53" t="s">
        <v>50</v>
      </c>
      <c r="C20" s="47">
        <v>12371</v>
      </c>
      <c r="D20" s="47">
        <v>25460</v>
      </c>
      <c r="E20" s="47">
        <v>25160</v>
      </c>
      <c r="F20" s="47">
        <v>16405</v>
      </c>
      <c r="G20" s="47">
        <v>30724</v>
      </c>
      <c r="H20" s="47">
        <v>21350</v>
      </c>
      <c r="I20" s="47">
        <v>16612</v>
      </c>
      <c r="J20" s="47">
        <v>37159</v>
      </c>
      <c r="K20" s="47">
        <v>22215</v>
      </c>
      <c r="L20" s="47">
        <v>16773</v>
      </c>
      <c r="M20" s="47">
        <v>20791</v>
      </c>
      <c r="N20" s="48">
        <f t="shared" si="0"/>
        <v>245020</v>
      </c>
      <c r="O20" s="49">
        <v>0</v>
      </c>
      <c r="P20" s="49">
        <v>0</v>
      </c>
      <c r="Q20" s="49">
        <v>0</v>
      </c>
      <c r="R20" s="49">
        <v>0</v>
      </c>
      <c r="S20" s="50">
        <v>0</v>
      </c>
      <c r="T20" s="48">
        <f t="shared" si="1"/>
        <v>0</v>
      </c>
      <c r="U20" s="51">
        <f t="shared" si="2"/>
        <v>245020</v>
      </c>
      <c r="X20" s="15"/>
    </row>
    <row r="21" spans="1:24" s="19" customFormat="1" ht="14.25" customHeight="1" x14ac:dyDescent="0.25">
      <c r="A21" s="52" t="s">
        <v>51</v>
      </c>
      <c r="B21" s="53" t="s">
        <v>52</v>
      </c>
      <c r="C21" s="47">
        <v>1487</v>
      </c>
      <c r="D21" s="47">
        <v>170</v>
      </c>
      <c r="E21" s="47">
        <v>875</v>
      </c>
      <c r="F21" s="47">
        <v>16624</v>
      </c>
      <c r="G21" s="47">
        <v>180</v>
      </c>
      <c r="H21" s="47">
        <v>227</v>
      </c>
      <c r="I21" s="47">
        <v>330</v>
      </c>
      <c r="J21" s="47">
        <v>565</v>
      </c>
      <c r="K21" s="47">
        <v>216</v>
      </c>
      <c r="L21" s="47">
        <v>252</v>
      </c>
      <c r="M21" s="47">
        <v>119</v>
      </c>
      <c r="N21" s="48">
        <f t="shared" si="0"/>
        <v>21045</v>
      </c>
      <c r="O21" s="49">
        <v>0</v>
      </c>
      <c r="P21" s="49">
        <v>0</v>
      </c>
      <c r="Q21" s="49">
        <v>0</v>
      </c>
      <c r="R21" s="49">
        <v>0</v>
      </c>
      <c r="S21" s="50">
        <v>0</v>
      </c>
      <c r="T21" s="48">
        <f t="shared" si="1"/>
        <v>0</v>
      </c>
      <c r="U21" s="51">
        <f t="shared" si="2"/>
        <v>21045</v>
      </c>
      <c r="X21" s="15"/>
    </row>
    <row r="22" spans="1:24" s="19" customFormat="1" ht="14.25" customHeight="1" x14ac:dyDescent="0.25">
      <c r="A22" s="54" t="s">
        <v>53</v>
      </c>
      <c r="B22" s="55" t="s">
        <v>54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6300</v>
      </c>
      <c r="I22" s="37">
        <v>0</v>
      </c>
      <c r="J22" s="37">
        <v>0</v>
      </c>
      <c r="K22" s="37">
        <v>387</v>
      </c>
      <c r="L22" s="37">
        <v>0</v>
      </c>
      <c r="M22" s="37">
        <v>0</v>
      </c>
      <c r="N22" s="41">
        <f t="shared" si="0"/>
        <v>6687</v>
      </c>
      <c r="O22" s="42">
        <v>0</v>
      </c>
      <c r="P22" s="42">
        <v>0</v>
      </c>
      <c r="Q22" s="42">
        <v>0</v>
      </c>
      <c r="R22" s="42">
        <v>0</v>
      </c>
      <c r="S22" s="43">
        <v>0</v>
      </c>
      <c r="T22" s="41">
        <f t="shared" si="1"/>
        <v>0</v>
      </c>
      <c r="U22" s="44">
        <f t="shared" si="2"/>
        <v>6687</v>
      </c>
      <c r="X22" s="15"/>
    </row>
    <row r="23" spans="1:24" s="19" customFormat="1" ht="14.25" customHeight="1" x14ac:dyDescent="0.25">
      <c r="A23" s="54" t="s">
        <v>55</v>
      </c>
      <c r="B23" s="55" t="s">
        <v>56</v>
      </c>
      <c r="C23" s="37">
        <v>7</v>
      </c>
      <c r="D23" s="37">
        <v>8</v>
      </c>
      <c r="E23" s="37">
        <v>54</v>
      </c>
      <c r="F23" s="37">
        <v>0</v>
      </c>
      <c r="G23" s="37">
        <v>7</v>
      </c>
      <c r="H23" s="37">
        <v>20</v>
      </c>
      <c r="I23" s="37">
        <v>0</v>
      </c>
      <c r="J23" s="37">
        <v>2</v>
      </c>
      <c r="K23" s="37">
        <v>16</v>
      </c>
      <c r="L23" s="37">
        <v>31</v>
      </c>
      <c r="M23" s="37">
        <v>13</v>
      </c>
      <c r="N23" s="41">
        <f t="shared" si="0"/>
        <v>158</v>
      </c>
      <c r="O23" s="42">
        <v>0</v>
      </c>
      <c r="P23" s="42">
        <v>0</v>
      </c>
      <c r="Q23" s="42">
        <v>0</v>
      </c>
      <c r="R23" s="42">
        <v>0</v>
      </c>
      <c r="S23" s="43">
        <v>0</v>
      </c>
      <c r="T23" s="41">
        <f t="shared" si="1"/>
        <v>0</v>
      </c>
      <c r="U23" s="44">
        <f t="shared" si="2"/>
        <v>158</v>
      </c>
      <c r="X23" s="15"/>
    </row>
    <row r="24" spans="1:24" s="19" customFormat="1" ht="14.25" customHeight="1" x14ac:dyDescent="0.25">
      <c r="A24" s="54" t="s">
        <v>57</v>
      </c>
      <c r="B24" s="55" t="s">
        <v>58</v>
      </c>
      <c r="C24" s="37">
        <v>11921</v>
      </c>
      <c r="D24" s="37">
        <v>15018</v>
      </c>
      <c r="E24" s="37">
        <v>5665</v>
      </c>
      <c r="F24" s="37">
        <v>1058</v>
      </c>
      <c r="G24" s="37">
        <v>5975</v>
      </c>
      <c r="H24" s="37">
        <v>31941</v>
      </c>
      <c r="I24" s="37">
        <v>197</v>
      </c>
      <c r="J24" s="37">
        <v>13821</v>
      </c>
      <c r="K24" s="37">
        <v>5618</v>
      </c>
      <c r="L24" s="37">
        <v>15923</v>
      </c>
      <c r="M24" s="37">
        <v>5251</v>
      </c>
      <c r="N24" s="41">
        <f t="shared" si="0"/>
        <v>112388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1">
        <f t="shared" si="1"/>
        <v>0</v>
      </c>
      <c r="U24" s="44">
        <f t="shared" si="2"/>
        <v>112388</v>
      </c>
      <c r="X24" s="15"/>
    </row>
    <row r="25" spans="1:24" s="19" customFormat="1" ht="14.25" customHeight="1" x14ac:dyDescent="0.25">
      <c r="A25" s="54" t="s">
        <v>59</v>
      </c>
      <c r="B25" s="55" t="s">
        <v>60</v>
      </c>
      <c r="C25" s="37">
        <v>524</v>
      </c>
      <c r="D25" s="37">
        <v>4748</v>
      </c>
      <c r="E25" s="37">
        <v>4062</v>
      </c>
      <c r="F25" s="37">
        <v>154</v>
      </c>
      <c r="G25" s="37">
        <v>2904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1112</v>
      </c>
      <c r="N25" s="41">
        <f t="shared" si="0"/>
        <v>13504</v>
      </c>
      <c r="O25" s="42">
        <v>0</v>
      </c>
      <c r="P25" s="42">
        <v>0</v>
      </c>
      <c r="Q25" s="42">
        <v>0</v>
      </c>
      <c r="R25" s="42">
        <v>0</v>
      </c>
      <c r="S25" s="43">
        <v>0</v>
      </c>
      <c r="T25" s="41">
        <f t="shared" si="1"/>
        <v>0</v>
      </c>
      <c r="U25" s="44">
        <f t="shared" si="2"/>
        <v>13504</v>
      </c>
      <c r="X25" s="15"/>
    </row>
    <row r="26" spans="1:24" s="19" customFormat="1" ht="14.25" customHeight="1" x14ac:dyDescent="0.25">
      <c r="A26" s="54" t="s">
        <v>61</v>
      </c>
      <c r="B26" s="55" t="s">
        <v>62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5</v>
      </c>
      <c r="I26" s="37">
        <v>0</v>
      </c>
      <c r="J26" s="37">
        <v>0</v>
      </c>
      <c r="K26" s="37">
        <v>2</v>
      </c>
      <c r="L26" s="37">
        <v>68</v>
      </c>
      <c r="M26" s="37">
        <v>0</v>
      </c>
      <c r="N26" s="41">
        <f t="shared" si="0"/>
        <v>75</v>
      </c>
      <c r="O26" s="42">
        <v>0</v>
      </c>
      <c r="P26" s="42">
        <v>0</v>
      </c>
      <c r="Q26" s="42">
        <v>0</v>
      </c>
      <c r="R26" s="42">
        <v>0</v>
      </c>
      <c r="S26" s="43">
        <v>0</v>
      </c>
      <c r="T26" s="41">
        <f t="shared" si="1"/>
        <v>0</v>
      </c>
      <c r="U26" s="44">
        <f t="shared" si="2"/>
        <v>75</v>
      </c>
      <c r="X26" s="15"/>
    </row>
    <row r="27" spans="1:24" s="19" customFormat="1" ht="14.25" customHeight="1" x14ac:dyDescent="0.25">
      <c r="A27" s="54" t="s">
        <v>63</v>
      </c>
      <c r="B27" s="55" t="s">
        <v>64</v>
      </c>
      <c r="C27" s="37">
        <v>1019</v>
      </c>
      <c r="D27" s="37">
        <v>4519</v>
      </c>
      <c r="E27" s="37">
        <v>3330</v>
      </c>
      <c r="F27" s="37">
        <v>0</v>
      </c>
      <c r="G27" s="37">
        <v>0</v>
      </c>
      <c r="H27" s="37">
        <v>95</v>
      </c>
      <c r="I27" s="37">
        <v>0</v>
      </c>
      <c r="J27" s="37">
        <v>2168</v>
      </c>
      <c r="K27" s="37">
        <v>0</v>
      </c>
      <c r="L27" s="37">
        <v>943</v>
      </c>
      <c r="M27" s="37">
        <v>55</v>
      </c>
      <c r="N27" s="41">
        <f t="shared" si="0"/>
        <v>12129</v>
      </c>
      <c r="O27" s="42">
        <v>0</v>
      </c>
      <c r="P27" s="42">
        <v>0</v>
      </c>
      <c r="Q27" s="42">
        <v>0</v>
      </c>
      <c r="R27" s="42">
        <v>0</v>
      </c>
      <c r="S27" s="43">
        <v>0</v>
      </c>
      <c r="T27" s="41">
        <f t="shared" si="1"/>
        <v>0</v>
      </c>
      <c r="U27" s="44">
        <f t="shared" si="2"/>
        <v>12129</v>
      </c>
      <c r="X27" s="15"/>
    </row>
    <row r="28" spans="1:24" s="19" customFormat="1" ht="14.25" customHeight="1" x14ac:dyDescent="0.25">
      <c r="A28" s="54" t="s">
        <v>65</v>
      </c>
      <c r="B28" s="55" t="s">
        <v>66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1">
        <f t="shared" si="0"/>
        <v>0</v>
      </c>
      <c r="O28" s="42">
        <v>0</v>
      </c>
      <c r="P28" s="42">
        <v>0</v>
      </c>
      <c r="Q28" s="42">
        <v>0</v>
      </c>
      <c r="R28" s="42">
        <v>0</v>
      </c>
      <c r="S28" s="43">
        <v>0</v>
      </c>
      <c r="T28" s="41">
        <f t="shared" si="1"/>
        <v>0</v>
      </c>
      <c r="U28" s="44">
        <f t="shared" si="2"/>
        <v>0</v>
      </c>
      <c r="X28" s="15"/>
    </row>
    <row r="29" spans="1:24" s="19" customFormat="1" ht="14.25" customHeight="1" x14ac:dyDescent="0.25">
      <c r="A29" s="56" t="s">
        <v>67</v>
      </c>
      <c r="B29" s="57" t="s">
        <v>68</v>
      </c>
      <c r="C29" s="37">
        <v>1938</v>
      </c>
      <c r="D29" s="37">
        <v>10014</v>
      </c>
      <c r="E29" s="37">
        <v>7511</v>
      </c>
      <c r="F29" s="37">
        <v>1340</v>
      </c>
      <c r="G29" s="37">
        <v>1976</v>
      </c>
      <c r="H29" s="37">
        <v>8055</v>
      </c>
      <c r="I29" s="37">
        <v>12</v>
      </c>
      <c r="J29" s="37">
        <v>3858</v>
      </c>
      <c r="K29" s="37">
        <v>3672</v>
      </c>
      <c r="L29" s="37">
        <v>2092</v>
      </c>
      <c r="M29" s="37">
        <v>3367</v>
      </c>
      <c r="N29" s="58">
        <f t="shared" si="0"/>
        <v>43835</v>
      </c>
      <c r="O29" s="59">
        <v>0</v>
      </c>
      <c r="P29" s="59">
        <v>0</v>
      </c>
      <c r="Q29" s="59">
        <v>0</v>
      </c>
      <c r="R29" s="59">
        <v>0</v>
      </c>
      <c r="S29" s="60">
        <v>0</v>
      </c>
      <c r="T29" s="58">
        <f t="shared" si="1"/>
        <v>0</v>
      </c>
      <c r="U29" s="61">
        <f t="shared" si="2"/>
        <v>43835</v>
      </c>
      <c r="X29" s="15"/>
    </row>
    <row r="30" spans="1:24" s="19" customFormat="1" ht="14.25" customHeight="1" x14ac:dyDescent="0.25">
      <c r="A30" s="62" t="s">
        <v>69</v>
      </c>
      <c r="B30" s="63" t="s">
        <v>70</v>
      </c>
      <c r="C30" s="64">
        <f t="shared" ref="C30:M30" si="3">SUM(C6:C14)+C18+SUM(C22:C29)</f>
        <v>281547</v>
      </c>
      <c r="D30" s="64">
        <f t="shared" si="3"/>
        <v>371088</v>
      </c>
      <c r="E30" s="64">
        <f t="shared" si="3"/>
        <v>301458</v>
      </c>
      <c r="F30" s="64">
        <f t="shared" si="3"/>
        <v>251121</v>
      </c>
      <c r="G30" s="64">
        <f t="shared" si="3"/>
        <v>238307</v>
      </c>
      <c r="H30" s="64">
        <f t="shared" si="3"/>
        <v>440332</v>
      </c>
      <c r="I30" s="64">
        <f t="shared" si="3"/>
        <v>95673</v>
      </c>
      <c r="J30" s="64">
        <f t="shared" si="3"/>
        <v>316381</v>
      </c>
      <c r="K30" s="64">
        <f t="shared" si="3"/>
        <v>167018</v>
      </c>
      <c r="L30" s="64">
        <f t="shared" si="3"/>
        <v>212800</v>
      </c>
      <c r="M30" s="64">
        <f t="shared" si="3"/>
        <v>301751</v>
      </c>
      <c r="N30" s="65">
        <f t="shared" si="0"/>
        <v>2977476</v>
      </c>
      <c r="O30" s="64">
        <f>SUM(O6:O14)+O18+SUM(O22:O29)</f>
        <v>0</v>
      </c>
      <c r="P30" s="64">
        <f>SUM(P6:P14)+P18+SUM(P22:P29)</f>
        <v>0</v>
      </c>
      <c r="Q30" s="64">
        <f>SUM(Q6:Q14)+Q18+SUM(Q22:Q29)</f>
        <v>0</v>
      </c>
      <c r="R30" s="64">
        <f>SUM(R6:R14)+R18+SUM(R22:R29)</f>
        <v>0</v>
      </c>
      <c r="S30" s="64">
        <f>SUM(S6:S14)+S18+SUM(S22:S29)</f>
        <v>0</v>
      </c>
      <c r="T30" s="65">
        <f t="shared" si="1"/>
        <v>0</v>
      </c>
      <c r="U30" s="66">
        <f t="shared" si="2"/>
        <v>2977476</v>
      </c>
      <c r="X30" s="15"/>
    </row>
    <row r="31" spans="1:24" s="19" customFormat="1" ht="14.25" customHeight="1" x14ac:dyDescent="0.25">
      <c r="A31" s="67" t="s">
        <v>71</v>
      </c>
      <c r="B31" s="68" t="s">
        <v>72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9">
        <v>0</v>
      </c>
      <c r="N31" s="38">
        <f t="shared" si="0"/>
        <v>0</v>
      </c>
      <c r="O31" s="37">
        <v>133766</v>
      </c>
      <c r="P31" s="37">
        <v>91696</v>
      </c>
      <c r="Q31" s="37">
        <v>47410</v>
      </c>
      <c r="R31" s="37">
        <v>44910</v>
      </c>
      <c r="S31" s="39">
        <v>100572</v>
      </c>
      <c r="T31" s="38">
        <f t="shared" si="1"/>
        <v>418354</v>
      </c>
      <c r="U31" s="40">
        <f t="shared" si="2"/>
        <v>418354</v>
      </c>
      <c r="X31" s="15"/>
    </row>
    <row r="32" spans="1:24" s="19" customFormat="1" ht="14.25" customHeight="1" x14ac:dyDescent="0.25">
      <c r="A32" s="52" t="s">
        <v>73</v>
      </c>
      <c r="B32" s="69" t="s">
        <v>74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0">
        <v>0</v>
      </c>
      <c r="N32" s="48">
        <f t="shared" si="0"/>
        <v>0</v>
      </c>
      <c r="O32" s="49">
        <v>123860</v>
      </c>
      <c r="P32" s="49">
        <v>82085</v>
      </c>
      <c r="Q32" s="49">
        <v>45451</v>
      </c>
      <c r="R32" s="49">
        <v>40546</v>
      </c>
      <c r="S32" s="50">
        <v>99392</v>
      </c>
      <c r="T32" s="48">
        <f t="shared" si="1"/>
        <v>391334</v>
      </c>
      <c r="U32" s="51">
        <f t="shared" si="2"/>
        <v>391334</v>
      </c>
      <c r="X32" s="15"/>
    </row>
    <row r="33" spans="1:24" s="19" customFormat="1" ht="14.25" customHeight="1" x14ac:dyDescent="0.25">
      <c r="A33" s="52" t="s">
        <v>75</v>
      </c>
      <c r="B33" s="53" t="s">
        <v>76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50">
        <v>0</v>
      </c>
      <c r="N33" s="48">
        <f t="shared" si="0"/>
        <v>0</v>
      </c>
      <c r="O33" s="49">
        <v>9906</v>
      </c>
      <c r="P33" s="49">
        <v>9611</v>
      </c>
      <c r="Q33" s="49">
        <v>1959</v>
      </c>
      <c r="R33" s="49">
        <v>4364</v>
      </c>
      <c r="S33" s="50">
        <v>1180</v>
      </c>
      <c r="T33" s="48">
        <f t="shared" si="1"/>
        <v>27020</v>
      </c>
      <c r="U33" s="51">
        <f t="shared" si="2"/>
        <v>27020</v>
      </c>
      <c r="X33" s="15"/>
    </row>
    <row r="34" spans="1:24" s="19" customFormat="1" ht="14.25" customHeight="1" x14ac:dyDescent="0.25">
      <c r="A34" s="52" t="s">
        <v>77</v>
      </c>
      <c r="B34" s="53" t="s">
        <v>78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50">
        <v>0</v>
      </c>
      <c r="N34" s="48">
        <f t="shared" si="0"/>
        <v>0</v>
      </c>
      <c r="O34" s="49">
        <v>0</v>
      </c>
      <c r="P34" s="49">
        <v>0</v>
      </c>
      <c r="Q34" s="49">
        <v>0</v>
      </c>
      <c r="R34" s="49">
        <v>0</v>
      </c>
      <c r="S34" s="50">
        <v>0</v>
      </c>
      <c r="T34" s="48">
        <f t="shared" si="1"/>
        <v>0</v>
      </c>
      <c r="U34" s="51">
        <f t="shared" si="2"/>
        <v>0</v>
      </c>
      <c r="X34" s="15"/>
    </row>
    <row r="35" spans="1:24" s="19" customFormat="1" ht="14.25" customHeight="1" x14ac:dyDescent="0.25">
      <c r="A35" s="54" t="s">
        <v>79</v>
      </c>
      <c r="B35" s="70" t="s">
        <v>80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3">
        <v>0</v>
      </c>
      <c r="N35" s="41">
        <f t="shared" si="0"/>
        <v>0</v>
      </c>
      <c r="O35" s="42">
        <v>0</v>
      </c>
      <c r="P35" s="42">
        <v>0</v>
      </c>
      <c r="Q35" s="42">
        <v>0</v>
      </c>
      <c r="R35" s="42">
        <v>0</v>
      </c>
      <c r="S35" s="43">
        <v>0</v>
      </c>
      <c r="T35" s="41">
        <f t="shared" si="1"/>
        <v>0</v>
      </c>
      <c r="U35" s="44">
        <f t="shared" si="2"/>
        <v>0</v>
      </c>
      <c r="X35" s="15"/>
    </row>
    <row r="36" spans="1:24" s="19" customFormat="1" ht="14.25" customHeight="1" x14ac:dyDescent="0.25">
      <c r="A36" s="54" t="s">
        <v>81</v>
      </c>
      <c r="B36" s="70" t="s">
        <v>82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3">
        <v>0</v>
      </c>
      <c r="N36" s="41">
        <f t="shared" si="0"/>
        <v>0</v>
      </c>
      <c r="O36" s="42">
        <v>21321</v>
      </c>
      <c r="P36" s="42">
        <v>15759</v>
      </c>
      <c r="Q36" s="42">
        <v>64620</v>
      </c>
      <c r="R36" s="42">
        <v>17743</v>
      </c>
      <c r="S36" s="43">
        <v>527</v>
      </c>
      <c r="T36" s="41">
        <f t="shared" si="1"/>
        <v>119970</v>
      </c>
      <c r="U36" s="44">
        <f t="shared" si="2"/>
        <v>119970</v>
      </c>
      <c r="X36" s="15"/>
    </row>
    <row r="37" spans="1:24" s="19" customFormat="1" ht="14.25" customHeight="1" x14ac:dyDescent="0.25">
      <c r="A37" s="54" t="s">
        <v>83</v>
      </c>
      <c r="B37" s="70" t="s">
        <v>84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3">
        <v>0</v>
      </c>
      <c r="N37" s="41">
        <f t="shared" si="0"/>
        <v>0</v>
      </c>
      <c r="O37" s="42">
        <v>0</v>
      </c>
      <c r="P37" s="42">
        <v>0</v>
      </c>
      <c r="Q37" s="42">
        <v>0</v>
      </c>
      <c r="R37" s="42">
        <v>0</v>
      </c>
      <c r="S37" s="43">
        <v>0</v>
      </c>
      <c r="T37" s="41">
        <f t="shared" si="1"/>
        <v>0</v>
      </c>
      <c r="U37" s="44">
        <f t="shared" si="2"/>
        <v>0</v>
      </c>
      <c r="X37" s="15"/>
    </row>
    <row r="38" spans="1:24" s="19" customFormat="1" ht="14.25" customHeight="1" x14ac:dyDescent="0.25">
      <c r="A38" s="54" t="s">
        <v>85</v>
      </c>
      <c r="B38" s="70" t="s">
        <v>86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3">
        <v>0</v>
      </c>
      <c r="N38" s="41">
        <f t="shared" si="0"/>
        <v>0</v>
      </c>
      <c r="O38" s="42">
        <v>0</v>
      </c>
      <c r="P38" s="42">
        <v>0</v>
      </c>
      <c r="Q38" s="42">
        <v>0</v>
      </c>
      <c r="R38" s="42">
        <v>0</v>
      </c>
      <c r="S38" s="43">
        <v>0</v>
      </c>
      <c r="T38" s="41">
        <f t="shared" si="1"/>
        <v>0</v>
      </c>
      <c r="U38" s="44">
        <f t="shared" si="2"/>
        <v>0</v>
      </c>
      <c r="X38" s="15"/>
    </row>
    <row r="39" spans="1:24" s="19" customFormat="1" ht="14.25" customHeight="1" x14ac:dyDescent="0.25">
      <c r="A39" s="54" t="s">
        <v>87</v>
      </c>
      <c r="B39" s="55" t="s">
        <v>88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3">
        <v>0</v>
      </c>
      <c r="N39" s="41">
        <f t="shared" si="0"/>
        <v>0</v>
      </c>
      <c r="O39" s="42">
        <v>0</v>
      </c>
      <c r="P39" s="42">
        <v>0</v>
      </c>
      <c r="Q39" s="42">
        <v>0</v>
      </c>
      <c r="R39" s="42">
        <v>0</v>
      </c>
      <c r="S39" s="43">
        <v>0</v>
      </c>
      <c r="T39" s="41">
        <f t="shared" si="1"/>
        <v>0</v>
      </c>
      <c r="U39" s="44">
        <f t="shared" si="2"/>
        <v>0</v>
      </c>
      <c r="X39" s="15"/>
    </row>
    <row r="40" spans="1:24" s="19" customFormat="1" ht="14.25" customHeight="1" x14ac:dyDescent="0.25">
      <c r="A40" s="54" t="s">
        <v>89</v>
      </c>
      <c r="B40" s="70" t="s">
        <v>90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0</v>
      </c>
      <c r="N40" s="41">
        <f t="shared" si="0"/>
        <v>0</v>
      </c>
      <c r="O40" s="59">
        <v>0</v>
      </c>
      <c r="P40" s="59">
        <v>0</v>
      </c>
      <c r="Q40" s="59">
        <v>0</v>
      </c>
      <c r="R40" s="59">
        <v>0</v>
      </c>
      <c r="S40" s="60">
        <v>0</v>
      </c>
      <c r="T40" s="58">
        <f t="shared" si="1"/>
        <v>0</v>
      </c>
      <c r="U40" s="61">
        <f t="shared" si="2"/>
        <v>0</v>
      </c>
      <c r="X40" s="15"/>
    </row>
    <row r="41" spans="1:24" s="19" customFormat="1" ht="14.25" customHeight="1" x14ac:dyDescent="0.25">
      <c r="A41" s="71" t="s">
        <v>19</v>
      </c>
      <c r="B41" s="72" t="s">
        <v>91</v>
      </c>
      <c r="C41" s="64">
        <f t="shared" ref="C41:M41" si="4">C31+SUM(C35:C40)</f>
        <v>0</v>
      </c>
      <c r="D41" s="64">
        <f t="shared" si="4"/>
        <v>0</v>
      </c>
      <c r="E41" s="64">
        <f t="shared" si="4"/>
        <v>0</v>
      </c>
      <c r="F41" s="64">
        <f t="shared" si="4"/>
        <v>0</v>
      </c>
      <c r="G41" s="64">
        <f t="shared" si="4"/>
        <v>0</v>
      </c>
      <c r="H41" s="64">
        <f t="shared" si="4"/>
        <v>0</v>
      </c>
      <c r="I41" s="64">
        <f t="shared" si="4"/>
        <v>0</v>
      </c>
      <c r="J41" s="64">
        <f t="shared" si="4"/>
        <v>0</v>
      </c>
      <c r="K41" s="64">
        <f t="shared" si="4"/>
        <v>0</v>
      </c>
      <c r="L41" s="64">
        <f t="shared" si="4"/>
        <v>0</v>
      </c>
      <c r="M41" s="64">
        <f t="shared" si="4"/>
        <v>0</v>
      </c>
      <c r="N41" s="65">
        <f t="shared" si="0"/>
        <v>0</v>
      </c>
      <c r="O41" s="64">
        <f>O31+SUM(O35:O40)</f>
        <v>155087</v>
      </c>
      <c r="P41" s="64">
        <f>P31+SUM(P35:P40)</f>
        <v>107455</v>
      </c>
      <c r="Q41" s="64">
        <f>Q31+SUM(Q35:Q40)</f>
        <v>112030</v>
      </c>
      <c r="R41" s="64">
        <f>R31+SUM(R35:R40)</f>
        <v>62653</v>
      </c>
      <c r="S41" s="64">
        <f>S31+SUM(S35:S40)</f>
        <v>101099</v>
      </c>
      <c r="T41" s="65">
        <f t="shared" si="1"/>
        <v>538324</v>
      </c>
      <c r="U41" s="66">
        <f t="shared" si="2"/>
        <v>538324</v>
      </c>
      <c r="X41" s="15"/>
    </row>
    <row r="42" spans="1:24" s="19" customFormat="1" ht="14.25" customHeight="1" thickBot="1" x14ac:dyDescent="0.3">
      <c r="A42" s="73" t="s">
        <v>20</v>
      </c>
      <c r="B42" s="74" t="s">
        <v>92</v>
      </c>
      <c r="C42" s="75">
        <f t="shared" ref="C42:U42" si="5">C30+C41</f>
        <v>281547</v>
      </c>
      <c r="D42" s="75">
        <f t="shared" si="5"/>
        <v>371088</v>
      </c>
      <c r="E42" s="75">
        <f t="shared" si="5"/>
        <v>301458</v>
      </c>
      <c r="F42" s="75">
        <f t="shared" si="5"/>
        <v>251121</v>
      </c>
      <c r="G42" s="75">
        <f t="shared" si="5"/>
        <v>238307</v>
      </c>
      <c r="H42" s="75">
        <f t="shared" si="5"/>
        <v>440332</v>
      </c>
      <c r="I42" s="75">
        <f t="shared" si="5"/>
        <v>95673</v>
      </c>
      <c r="J42" s="75">
        <f t="shared" si="5"/>
        <v>316381</v>
      </c>
      <c r="K42" s="75">
        <f t="shared" si="5"/>
        <v>167018</v>
      </c>
      <c r="L42" s="75">
        <f t="shared" si="5"/>
        <v>212800</v>
      </c>
      <c r="M42" s="75">
        <f t="shared" si="5"/>
        <v>301751</v>
      </c>
      <c r="N42" s="75">
        <f t="shared" si="5"/>
        <v>2977476</v>
      </c>
      <c r="O42" s="75">
        <f t="shared" si="5"/>
        <v>155087</v>
      </c>
      <c r="P42" s="75">
        <f t="shared" si="5"/>
        <v>107455</v>
      </c>
      <c r="Q42" s="75">
        <f t="shared" si="5"/>
        <v>112030</v>
      </c>
      <c r="R42" s="75">
        <f t="shared" si="5"/>
        <v>62653</v>
      </c>
      <c r="S42" s="75">
        <f t="shared" si="5"/>
        <v>101099</v>
      </c>
      <c r="T42" s="75">
        <f t="shared" si="5"/>
        <v>538324</v>
      </c>
      <c r="U42" s="76">
        <f t="shared" si="5"/>
        <v>3515800</v>
      </c>
      <c r="X42" s="15"/>
    </row>
    <row r="43" spans="1:24" s="19" customFormat="1" ht="14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X43" s="15"/>
    </row>
    <row r="44" spans="1:24" s="19" customFormat="1" ht="14.25" customHeight="1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X44" s="15"/>
    </row>
    <row r="45" spans="1:24" s="19" customFormat="1" ht="44.1" customHeight="1" x14ac:dyDescent="0.25">
      <c r="A45" s="13"/>
      <c r="B45" s="12"/>
      <c r="C45" s="77" t="str">
        <f t="shared" ref="C45:M45" si="6">C4</f>
        <v>Makedonija</v>
      </c>
      <c r="D45" s="77" t="str">
        <f t="shared" si="6"/>
        <v>Triglav jojetë</v>
      </c>
      <c r="E45" s="77" t="str">
        <f t="shared" si="6"/>
        <v>Sava</v>
      </c>
      <c r="F45" s="77" t="str">
        <f t="shared" si="6"/>
        <v>Evroins</v>
      </c>
      <c r="G45" s="77" t="str">
        <f t="shared" si="6"/>
        <v>Viner jojetë</v>
      </c>
      <c r="H45" s="77" t="str">
        <f t="shared" si="6"/>
        <v>Eurolink</v>
      </c>
      <c r="I45" s="77" t="str">
        <f t="shared" si="6"/>
        <v>Grave jojetë</v>
      </c>
      <c r="J45" s="77" t="str">
        <f t="shared" si="6"/>
        <v>Unika</v>
      </c>
      <c r="K45" s="77" t="str">
        <f t="shared" si="6"/>
        <v>Osiguritelna polisa</v>
      </c>
      <c r="L45" s="77" t="str">
        <f t="shared" si="6"/>
        <v>Halk</v>
      </c>
      <c r="M45" s="77" t="str">
        <f t="shared" si="6"/>
        <v>Kroacija jojetë</v>
      </c>
      <c r="N45" s="78"/>
      <c r="O45" s="77" t="str">
        <f>O4</f>
        <v>Kroacia jetë</v>
      </c>
      <c r="P45" s="77" t="str">
        <f>P4</f>
        <v>Grave jetë</v>
      </c>
      <c r="Q45" s="77" t="str">
        <f>Q4</f>
        <v>Viner jetë</v>
      </c>
      <c r="R45" s="77" t="str">
        <f>R4</f>
        <v>Unika jetë</v>
      </c>
      <c r="S45" s="77" t="str">
        <f>S4</f>
        <v>Triglav jetë</v>
      </c>
      <c r="T45" s="79"/>
      <c r="U45" s="15"/>
      <c r="X45" s="15"/>
    </row>
    <row r="46" spans="1:24" s="19" customFormat="1" ht="17.45" customHeight="1" thickBot="1" x14ac:dyDescent="0.3">
      <c r="A46" s="11" t="s">
        <v>93</v>
      </c>
      <c r="B46" s="10"/>
      <c r="C46" s="80">
        <f t="shared" ref="C46:M46" si="7">IF(($U$30+$U$41)=0,0,(C30+C41)/($U$30+$U$41))</f>
        <v>8.0080493770976729E-2</v>
      </c>
      <c r="D46" s="80">
        <f t="shared" si="7"/>
        <v>0.10554866602195802</v>
      </c>
      <c r="E46" s="80">
        <f t="shared" si="7"/>
        <v>8.5743785198247907E-2</v>
      </c>
      <c r="F46" s="80">
        <f t="shared" si="7"/>
        <v>7.142641788497639E-2</v>
      </c>
      <c r="G46" s="80">
        <f t="shared" si="7"/>
        <v>6.7781728198418573E-2</v>
      </c>
      <c r="H46" s="80">
        <f t="shared" si="7"/>
        <v>0.12524375675521929</v>
      </c>
      <c r="I46" s="80">
        <f t="shared" si="7"/>
        <v>2.721229876557256E-2</v>
      </c>
      <c r="J46" s="80">
        <f t="shared" si="7"/>
        <v>8.9988338358268388E-2</v>
      </c>
      <c r="K46" s="80">
        <f t="shared" si="7"/>
        <v>4.7504977530007396E-2</v>
      </c>
      <c r="L46" s="80">
        <f t="shared" si="7"/>
        <v>6.0526764889925477E-2</v>
      </c>
      <c r="M46" s="80">
        <f t="shared" si="7"/>
        <v>8.5827123272086012E-2</v>
      </c>
      <c r="N46" s="81"/>
      <c r="O46" s="80">
        <f t="shared" ref="O46:S46" si="8">IF(($U$30+$U$41)=0,0,(O30+O41)/($U$30+$U$41))</f>
        <v>4.4111439786108424E-2</v>
      </c>
      <c r="P46" s="80">
        <f>IF(($U$30+$U$41)=0,0,(P30+P41)/($U$30+$U$41))</f>
        <v>3.0563456396837135E-2</v>
      </c>
      <c r="Q46" s="80">
        <f>IF(($U$30+$U$41)=0,0,(Q30+Q41)/($U$30+$U$41))</f>
        <v>3.1864724955913304E-2</v>
      </c>
      <c r="R46" s="80">
        <f>IF(($U$30+$U$41)=0,0,(R30+R41)/($U$30+$U$41))</f>
        <v>1.7820410717333181E-2</v>
      </c>
      <c r="S46" s="80">
        <f t="shared" si="8"/>
        <v>2.8755617498151202E-2</v>
      </c>
      <c r="T46" s="79"/>
      <c r="U46" s="15"/>
      <c r="X46" s="15"/>
    </row>
    <row r="47" spans="1:24" s="19" customFormat="1" ht="14.2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X47" s="15"/>
    </row>
    <row r="48" spans="1:24" s="19" customFormat="1" ht="14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X48" s="15"/>
    </row>
    <row r="49" spans="2:12" s="18" customFormat="1" ht="14.2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s="18" customFormat="1" ht="14.2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s="18" customFormat="1" ht="14.2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s="18" customFormat="1" ht="14.2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s="18" customFormat="1" ht="14.2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s="18" customFormat="1" ht="14.2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s="18" customFormat="1" ht="14.2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s="18" customFormat="1" ht="14.2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</sheetData>
  <mergeCells count="2">
    <mergeCell ref="A45:B45"/>
    <mergeCell ref="A46:B46"/>
  </mergeCells>
  <pageMargins left="0" right="0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7445-A34F-4F46-8099-0E511268C994}">
  <dimension ref="A1:R53"/>
  <sheetViews>
    <sheetView showGridLines="0" zoomScale="90" zoomScaleNormal="90" workbookViewId="0">
      <selection activeCell="C10" sqref="C10"/>
    </sheetView>
  </sheetViews>
  <sheetFormatPr defaultColWidth="9.140625" defaultRowHeight="15" x14ac:dyDescent="0.25"/>
  <cols>
    <col min="1" max="1" width="30.85546875" style="82" customWidth="1"/>
    <col min="2" max="2" width="5.5703125" style="82" customWidth="1"/>
    <col min="3" max="4" width="21.42578125" style="83" customWidth="1"/>
    <col min="5" max="6" width="21.42578125" style="82" customWidth="1"/>
    <col min="7" max="7" width="15" style="82" customWidth="1"/>
    <col min="8" max="8" width="16.5703125" style="82" customWidth="1"/>
    <col min="9" max="9" width="20.140625" style="82" customWidth="1"/>
    <col min="10" max="10" width="13.140625" style="82" customWidth="1"/>
    <col min="11" max="12" width="22.140625" style="20" customWidth="1"/>
    <col min="13" max="13" width="14.85546875" style="20" customWidth="1"/>
    <col min="14" max="14" width="16.5703125" style="20" customWidth="1"/>
    <col min="15" max="15" width="24.42578125" style="82" customWidth="1"/>
    <col min="16" max="16" width="25.85546875" style="82" customWidth="1"/>
    <col min="17" max="17" width="19.140625" style="82" customWidth="1"/>
    <col min="18" max="18" width="18.42578125" style="82" customWidth="1"/>
    <col min="19" max="19" width="9.140625" style="82" customWidth="1"/>
    <col min="20" max="20" width="17.42578125" style="82" customWidth="1"/>
    <col min="21" max="21" width="19.42578125" style="82" customWidth="1"/>
    <col min="22" max="22" width="19" style="82" customWidth="1"/>
    <col min="23" max="23" width="15" style="82" customWidth="1"/>
    <col min="24" max="24" width="14.85546875" style="82" customWidth="1"/>
    <col min="25" max="25" width="20.42578125" style="82" customWidth="1"/>
    <col min="26" max="34" width="9.140625" style="82" customWidth="1"/>
    <col min="35" max="35" width="16.42578125" style="82" customWidth="1"/>
    <col min="36" max="42" width="9.140625" style="82" customWidth="1"/>
    <col min="43" max="43" width="12.85546875" style="82" customWidth="1"/>
    <col min="44" max="44" width="10.140625" style="82" customWidth="1"/>
    <col min="45" max="45" width="9.140625" style="82" customWidth="1"/>
    <col min="46" max="16384" width="9.140625" style="82"/>
  </cols>
  <sheetData>
    <row r="1" spans="1:6" s="18" customFormat="1" ht="15" customHeight="1" x14ac:dyDescent="0.25">
      <c r="B1" s="84"/>
      <c r="C1" s="84"/>
      <c r="D1" s="84"/>
      <c r="E1" s="84"/>
      <c r="F1" s="84"/>
    </row>
    <row r="2" spans="1:6" s="18" customFormat="1" ht="15" customHeight="1" x14ac:dyDescent="0.25">
      <c r="A2" s="85" t="s">
        <v>94</v>
      </c>
    </row>
    <row r="3" spans="1:6" s="18" customFormat="1" ht="15" customHeight="1" thickBot="1" x14ac:dyDescent="0.3">
      <c r="A3" s="86"/>
      <c r="B3" s="87"/>
      <c r="C3" s="88"/>
      <c r="D3" s="88"/>
      <c r="E3" s="88"/>
      <c r="F3" s="89" t="s">
        <v>95</v>
      </c>
    </row>
    <row r="4" spans="1:6" s="18" customFormat="1" ht="66.75" customHeight="1" x14ac:dyDescent="0.25">
      <c r="A4" s="90" t="s">
        <v>96</v>
      </c>
      <c r="B4" s="91" t="s">
        <v>97</v>
      </c>
      <c r="C4" s="91" t="s">
        <v>98</v>
      </c>
      <c r="D4" s="91" t="s">
        <v>99</v>
      </c>
      <c r="E4" s="91" t="s">
        <v>100</v>
      </c>
      <c r="F4" s="92" t="s">
        <v>101</v>
      </c>
    </row>
    <row r="5" spans="1:6" s="18" customFormat="1" ht="14.25" customHeight="1" x14ac:dyDescent="0.25">
      <c r="A5" s="93"/>
      <c r="B5" s="94"/>
      <c r="C5" s="95">
        <v>1</v>
      </c>
      <c r="D5" s="95">
        <v>2</v>
      </c>
      <c r="E5" s="95">
        <v>3</v>
      </c>
      <c r="F5" s="96">
        <v>4</v>
      </c>
    </row>
    <row r="6" spans="1:6" s="18" customFormat="1" ht="15.6" customHeight="1" x14ac:dyDescent="0.25">
      <c r="A6" s="97" t="s">
        <v>102</v>
      </c>
      <c r="B6" s="98">
        <f t="shared" ref="B6:B24" si="0">ROW()-ROW($A$5)</f>
        <v>1</v>
      </c>
      <c r="C6" s="99">
        <f>SUM(C7:C17)</f>
        <v>2977476</v>
      </c>
      <c r="D6" s="99">
        <f>SUM(D7:D17)</f>
        <v>837745</v>
      </c>
      <c r="E6" s="99">
        <f>SUM(E7:E17)</f>
        <v>2180656</v>
      </c>
      <c r="F6" s="100">
        <f>SUM(F7:F17)</f>
        <v>796820</v>
      </c>
    </row>
    <row r="7" spans="1:6" x14ac:dyDescent="0.25">
      <c r="A7" s="101" t="s">
        <v>2</v>
      </c>
      <c r="B7" s="98">
        <f t="shared" si="0"/>
        <v>2</v>
      </c>
      <c r="C7" s="102">
        <v>281546</v>
      </c>
      <c r="D7" s="102">
        <v>86192</v>
      </c>
      <c r="E7" s="102">
        <v>192968</v>
      </c>
      <c r="F7" s="103">
        <f t="shared" ref="F7:F17" si="1">C7-E7</f>
        <v>88578</v>
      </c>
    </row>
    <row r="8" spans="1:6" s="18" customFormat="1" ht="15" customHeight="1" x14ac:dyDescent="0.25">
      <c r="A8" s="101" t="s">
        <v>3</v>
      </c>
      <c r="B8" s="98">
        <f t="shared" si="0"/>
        <v>3</v>
      </c>
      <c r="C8" s="102">
        <v>371089</v>
      </c>
      <c r="D8" s="102">
        <v>106151</v>
      </c>
      <c r="E8" s="102">
        <v>266404</v>
      </c>
      <c r="F8" s="103">
        <f t="shared" si="1"/>
        <v>104685</v>
      </c>
    </row>
    <row r="9" spans="1:6" s="18" customFormat="1" ht="15" customHeight="1" x14ac:dyDescent="0.25">
      <c r="A9" s="101" t="s">
        <v>4</v>
      </c>
      <c r="B9" s="98">
        <f t="shared" si="0"/>
        <v>4</v>
      </c>
      <c r="C9" s="102">
        <v>301457</v>
      </c>
      <c r="D9" s="102">
        <v>64059</v>
      </c>
      <c r="E9" s="102">
        <v>234984</v>
      </c>
      <c r="F9" s="103">
        <f t="shared" si="1"/>
        <v>66473</v>
      </c>
    </row>
    <row r="10" spans="1:6" s="18" customFormat="1" ht="15" customHeight="1" x14ac:dyDescent="0.25">
      <c r="A10" s="101" t="s">
        <v>5</v>
      </c>
      <c r="B10" s="98">
        <f t="shared" si="0"/>
        <v>5</v>
      </c>
      <c r="C10" s="102">
        <v>251121</v>
      </c>
      <c r="D10" s="102">
        <v>10877</v>
      </c>
      <c r="E10" s="102">
        <v>171304</v>
      </c>
      <c r="F10" s="103">
        <f t="shared" si="1"/>
        <v>79817</v>
      </c>
    </row>
    <row r="11" spans="1:6" s="18" customFormat="1" ht="15" customHeight="1" x14ac:dyDescent="0.25">
      <c r="A11" s="101" t="s">
        <v>6</v>
      </c>
      <c r="B11" s="98">
        <f t="shared" si="0"/>
        <v>6</v>
      </c>
      <c r="C11" s="102">
        <v>238307</v>
      </c>
      <c r="D11" s="102">
        <v>116024</v>
      </c>
      <c r="E11" s="102">
        <v>170841</v>
      </c>
      <c r="F11" s="103">
        <f t="shared" si="1"/>
        <v>67466</v>
      </c>
    </row>
    <row r="12" spans="1:6" s="18" customFormat="1" ht="15" customHeight="1" x14ac:dyDescent="0.25">
      <c r="A12" s="101" t="s">
        <v>7</v>
      </c>
      <c r="B12" s="98">
        <f t="shared" si="0"/>
        <v>7</v>
      </c>
      <c r="C12" s="102">
        <v>440332</v>
      </c>
      <c r="D12" s="102">
        <v>216044</v>
      </c>
      <c r="E12" s="102">
        <v>351025</v>
      </c>
      <c r="F12" s="103">
        <f t="shared" si="1"/>
        <v>89307</v>
      </c>
    </row>
    <row r="13" spans="1:6" s="18" customFormat="1" ht="15" customHeight="1" x14ac:dyDescent="0.25">
      <c r="A13" s="101" t="s">
        <v>8</v>
      </c>
      <c r="B13" s="98">
        <f t="shared" si="0"/>
        <v>8</v>
      </c>
      <c r="C13" s="102">
        <v>95673</v>
      </c>
      <c r="D13" s="102">
        <v>16911</v>
      </c>
      <c r="E13" s="102">
        <v>67921</v>
      </c>
      <c r="F13" s="103">
        <f t="shared" si="1"/>
        <v>27752</v>
      </c>
    </row>
    <row r="14" spans="1:6" s="18" customFormat="1" ht="15" customHeight="1" x14ac:dyDescent="0.25">
      <c r="A14" s="101" t="s">
        <v>9</v>
      </c>
      <c r="B14" s="98">
        <f t="shared" si="0"/>
        <v>9</v>
      </c>
      <c r="C14" s="102">
        <v>316381</v>
      </c>
      <c r="D14" s="102">
        <v>69550</v>
      </c>
      <c r="E14" s="102">
        <v>233583</v>
      </c>
      <c r="F14" s="103">
        <f t="shared" si="1"/>
        <v>82798</v>
      </c>
    </row>
    <row r="15" spans="1:6" s="18" customFormat="1" ht="15" customHeight="1" x14ac:dyDescent="0.25">
      <c r="A15" s="101" t="s">
        <v>10</v>
      </c>
      <c r="B15" s="98">
        <f t="shared" si="0"/>
        <v>10</v>
      </c>
      <c r="C15" s="102">
        <v>167018</v>
      </c>
      <c r="D15" s="102">
        <v>38583</v>
      </c>
      <c r="E15" s="102">
        <v>119952</v>
      </c>
      <c r="F15" s="103">
        <f t="shared" si="1"/>
        <v>47066</v>
      </c>
    </row>
    <row r="16" spans="1:6" s="18" customFormat="1" ht="15" customHeight="1" x14ac:dyDescent="0.25">
      <c r="A16" s="101" t="s">
        <v>11</v>
      </c>
      <c r="B16" s="98">
        <f t="shared" si="0"/>
        <v>11</v>
      </c>
      <c r="C16" s="102">
        <v>212801</v>
      </c>
      <c r="D16" s="102">
        <v>76587</v>
      </c>
      <c r="E16" s="102">
        <v>154064</v>
      </c>
      <c r="F16" s="103">
        <f t="shared" si="1"/>
        <v>58737</v>
      </c>
    </row>
    <row r="17" spans="1:6" x14ac:dyDescent="0.25">
      <c r="A17" s="101" t="s">
        <v>12</v>
      </c>
      <c r="B17" s="98">
        <f t="shared" si="0"/>
        <v>12</v>
      </c>
      <c r="C17" s="102">
        <v>301751</v>
      </c>
      <c r="D17" s="102">
        <v>36767</v>
      </c>
      <c r="E17" s="102">
        <v>217610</v>
      </c>
      <c r="F17" s="103">
        <f t="shared" si="1"/>
        <v>84141</v>
      </c>
    </row>
    <row r="18" spans="1:6" s="18" customFormat="1" ht="15.6" customHeight="1" x14ac:dyDescent="0.25">
      <c r="A18" s="97" t="s">
        <v>103</v>
      </c>
      <c r="B18" s="98">
        <f t="shared" si="0"/>
        <v>13</v>
      </c>
      <c r="C18" s="99">
        <f>SUM(C19:C23)</f>
        <v>538324</v>
      </c>
      <c r="D18" s="99">
        <f>SUM(D19:D23)</f>
        <v>13502</v>
      </c>
      <c r="E18" s="99">
        <f>SUM(E19:E23)</f>
        <v>422106</v>
      </c>
      <c r="F18" s="100">
        <f>SUM(F19:F23)</f>
        <v>116218</v>
      </c>
    </row>
    <row r="19" spans="1:6" x14ac:dyDescent="0.25">
      <c r="A19" s="101" t="s">
        <v>14</v>
      </c>
      <c r="B19" s="98">
        <f t="shared" si="0"/>
        <v>14</v>
      </c>
      <c r="C19" s="102">
        <v>155087</v>
      </c>
      <c r="D19" s="102">
        <v>0</v>
      </c>
      <c r="E19" s="102">
        <v>107951</v>
      </c>
      <c r="F19" s="103">
        <f>C19-E19</f>
        <v>47136</v>
      </c>
    </row>
    <row r="20" spans="1:6" s="18" customFormat="1" ht="15" customHeight="1" x14ac:dyDescent="0.25">
      <c r="A20" s="101" t="s">
        <v>15</v>
      </c>
      <c r="B20" s="98">
        <f t="shared" si="0"/>
        <v>15</v>
      </c>
      <c r="C20" s="102">
        <v>107455</v>
      </c>
      <c r="D20" s="102">
        <v>7834</v>
      </c>
      <c r="E20" s="102">
        <v>85291</v>
      </c>
      <c r="F20" s="103">
        <f>C20-E20</f>
        <v>22164</v>
      </c>
    </row>
    <row r="21" spans="1:6" s="18" customFormat="1" ht="15" customHeight="1" x14ac:dyDescent="0.25">
      <c r="A21" s="101" t="s">
        <v>16</v>
      </c>
      <c r="B21" s="98">
        <f t="shared" si="0"/>
        <v>16</v>
      </c>
      <c r="C21" s="102">
        <v>112030</v>
      </c>
      <c r="D21" s="102">
        <v>3784</v>
      </c>
      <c r="E21" s="102">
        <v>90873</v>
      </c>
      <c r="F21" s="103">
        <f>C21-E21</f>
        <v>21157</v>
      </c>
    </row>
    <row r="22" spans="1:6" s="18" customFormat="1" ht="15" customHeight="1" x14ac:dyDescent="0.25">
      <c r="A22" s="101" t="s">
        <v>17</v>
      </c>
      <c r="B22" s="98">
        <f t="shared" si="0"/>
        <v>17</v>
      </c>
      <c r="C22" s="102">
        <v>62653</v>
      </c>
      <c r="D22" s="102">
        <v>390</v>
      </c>
      <c r="E22" s="102">
        <v>59855</v>
      </c>
      <c r="F22" s="103">
        <f>C22-E22</f>
        <v>2798</v>
      </c>
    </row>
    <row r="23" spans="1:6" x14ac:dyDescent="0.25">
      <c r="A23" s="101" t="s">
        <v>18</v>
      </c>
      <c r="B23" s="98">
        <f t="shared" si="0"/>
        <v>18</v>
      </c>
      <c r="C23" s="102">
        <v>101099</v>
      </c>
      <c r="D23" s="102">
        <v>1494</v>
      </c>
      <c r="E23" s="102">
        <v>78136</v>
      </c>
      <c r="F23" s="103">
        <f>C23-E23</f>
        <v>22963</v>
      </c>
    </row>
    <row r="24" spans="1:6" s="18" customFormat="1" ht="16.149999999999999" customHeight="1" thickBot="1" x14ac:dyDescent="0.3">
      <c r="A24" s="97" t="s">
        <v>104</v>
      </c>
      <c r="B24" s="104">
        <f t="shared" si="0"/>
        <v>19</v>
      </c>
      <c r="C24" s="105">
        <f>C6+C18</f>
        <v>3515800</v>
      </c>
      <c r="D24" s="105">
        <f>D6+D18</f>
        <v>851247</v>
      </c>
      <c r="E24" s="105">
        <f>E6+E18</f>
        <v>2602762</v>
      </c>
      <c r="F24" s="106">
        <f>F6+F18</f>
        <v>913038</v>
      </c>
    </row>
    <row r="25" spans="1:6" s="18" customFormat="1" ht="96" customHeight="1" x14ac:dyDescent="0.25"/>
    <row r="26" spans="1:6" s="18" customFormat="1" ht="24" customHeight="1" x14ac:dyDescent="0.25"/>
    <row r="38" spans="9:18" s="83" customFormat="1" ht="15" customHeight="1" x14ac:dyDescent="0.25">
      <c r="I38" s="82"/>
      <c r="J38" s="82"/>
      <c r="K38" s="20"/>
      <c r="L38" s="20"/>
      <c r="M38" s="20"/>
      <c r="N38" s="20"/>
      <c r="O38" s="82"/>
      <c r="P38" s="82"/>
      <c r="Q38" s="82"/>
      <c r="R38" s="82"/>
    </row>
    <row r="39" spans="9:18" s="83" customFormat="1" ht="15" customHeight="1" x14ac:dyDescent="0.25">
      <c r="I39" s="82"/>
      <c r="J39" s="82"/>
      <c r="K39" s="20"/>
      <c r="L39" s="20"/>
      <c r="M39" s="20"/>
      <c r="N39" s="20"/>
      <c r="O39" s="82"/>
      <c r="P39" s="82"/>
      <c r="Q39" s="82"/>
      <c r="R39" s="82"/>
    </row>
    <row r="40" spans="9:18" s="83" customFormat="1" ht="15" customHeight="1" x14ac:dyDescent="0.25">
      <c r="I40" s="82"/>
      <c r="J40" s="82"/>
      <c r="K40" s="20"/>
      <c r="L40" s="20"/>
      <c r="M40" s="20"/>
      <c r="N40" s="20"/>
      <c r="O40" s="82"/>
      <c r="P40" s="82"/>
      <c r="Q40" s="82"/>
      <c r="R40" s="82"/>
    </row>
    <row r="41" spans="9:18" s="83" customFormat="1" ht="15" customHeight="1" x14ac:dyDescent="0.25">
      <c r="I41" s="82"/>
      <c r="J41" s="82"/>
      <c r="K41" s="20"/>
      <c r="L41" s="20"/>
      <c r="M41" s="20"/>
      <c r="N41" s="20"/>
      <c r="O41" s="82"/>
      <c r="P41" s="82"/>
      <c r="Q41" s="82"/>
      <c r="R41" s="82"/>
    </row>
    <row r="42" spans="9:18" s="83" customFormat="1" ht="15" customHeight="1" x14ac:dyDescent="0.25">
      <c r="I42" s="82"/>
      <c r="J42" s="82"/>
      <c r="K42" s="20"/>
      <c r="L42" s="20"/>
      <c r="M42" s="20"/>
      <c r="N42" s="20"/>
      <c r="O42" s="82"/>
      <c r="P42" s="82"/>
      <c r="Q42" s="82"/>
      <c r="R42" s="82"/>
    </row>
    <row r="43" spans="9:18" s="83" customFormat="1" ht="15" customHeight="1" x14ac:dyDescent="0.25">
      <c r="I43" s="82"/>
      <c r="J43" s="82"/>
      <c r="K43" s="20"/>
      <c r="L43" s="20"/>
      <c r="M43" s="20"/>
      <c r="N43" s="20"/>
      <c r="O43" s="82"/>
      <c r="P43" s="82"/>
      <c r="Q43" s="82"/>
      <c r="R43" s="82"/>
    </row>
    <row r="44" spans="9:18" s="83" customFormat="1" ht="15" customHeight="1" x14ac:dyDescent="0.25">
      <c r="I44" s="82"/>
      <c r="J44" s="82"/>
      <c r="K44" s="20"/>
      <c r="L44" s="20"/>
      <c r="M44" s="20"/>
      <c r="N44" s="20"/>
      <c r="O44" s="82"/>
      <c r="P44" s="82"/>
      <c r="Q44" s="82"/>
      <c r="R44" s="82"/>
    </row>
    <row r="45" spans="9:18" s="83" customFormat="1" ht="15" customHeight="1" x14ac:dyDescent="0.25">
      <c r="I45" s="82"/>
      <c r="J45" s="82"/>
      <c r="K45" s="20"/>
      <c r="L45" s="20"/>
      <c r="M45" s="20"/>
      <c r="N45" s="20"/>
      <c r="O45" s="82"/>
      <c r="P45" s="82"/>
      <c r="Q45" s="82"/>
      <c r="R45" s="82"/>
    </row>
    <row r="46" spans="9:18" s="83" customFormat="1" ht="15" customHeight="1" x14ac:dyDescent="0.25">
      <c r="I46" s="82"/>
      <c r="J46" s="82"/>
      <c r="K46" s="20"/>
      <c r="L46" s="20"/>
      <c r="M46" s="20"/>
      <c r="N46" s="20"/>
      <c r="O46" s="82"/>
      <c r="P46" s="82"/>
      <c r="Q46" s="82"/>
      <c r="R46" s="82"/>
    </row>
    <row r="47" spans="9:18" s="83" customFormat="1" ht="15" customHeight="1" x14ac:dyDescent="0.25">
      <c r="I47" s="82"/>
      <c r="J47" s="82"/>
      <c r="K47" s="20"/>
      <c r="L47" s="20"/>
      <c r="M47" s="20"/>
      <c r="N47" s="20"/>
      <c r="O47" s="82"/>
      <c r="P47" s="82"/>
      <c r="Q47" s="82"/>
      <c r="R47" s="82"/>
    </row>
    <row r="48" spans="9:18" s="83" customFormat="1" ht="15" customHeight="1" x14ac:dyDescent="0.25">
      <c r="I48" s="82"/>
      <c r="J48" s="82"/>
      <c r="K48" s="20"/>
      <c r="L48" s="20"/>
      <c r="M48" s="20"/>
      <c r="N48" s="20"/>
      <c r="O48" s="82"/>
      <c r="P48" s="82"/>
      <c r="Q48" s="82"/>
      <c r="R48" s="82"/>
    </row>
    <row r="49" spans="9:18" s="83" customFormat="1" ht="15" customHeight="1" x14ac:dyDescent="0.25">
      <c r="I49" s="82"/>
      <c r="J49" s="82"/>
      <c r="K49" s="20"/>
      <c r="L49" s="20"/>
      <c r="M49" s="20"/>
      <c r="N49" s="20"/>
      <c r="O49" s="82"/>
      <c r="P49" s="82"/>
      <c r="Q49" s="82"/>
      <c r="R49" s="82"/>
    </row>
    <row r="50" spans="9:18" s="83" customFormat="1" ht="15" customHeight="1" x14ac:dyDescent="0.25">
      <c r="I50" s="82"/>
      <c r="J50" s="82"/>
      <c r="K50" s="20"/>
      <c r="L50" s="20"/>
      <c r="M50" s="20"/>
      <c r="N50" s="20"/>
      <c r="O50" s="82"/>
      <c r="P50" s="82"/>
      <c r="Q50" s="82"/>
      <c r="R50" s="82"/>
    </row>
    <row r="51" spans="9:18" s="83" customFormat="1" ht="15" customHeight="1" x14ac:dyDescent="0.25">
      <c r="I51" s="82"/>
      <c r="J51" s="82"/>
      <c r="K51" s="20"/>
      <c r="L51" s="20"/>
      <c r="M51" s="20"/>
      <c r="N51" s="20"/>
      <c r="O51" s="82"/>
      <c r="P51" s="82"/>
      <c r="Q51" s="82"/>
      <c r="R51" s="82"/>
    </row>
    <row r="52" spans="9:18" s="83" customFormat="1" ht="15" customHeight="1" x14ac:dyDescent="0.25">
      <c r="I52" s="82"/>
      <c r="J52" s="82"/>
      <c r="K52" s="20"/>
      <c r="L52" s="20"/>
      <c r="M52" s="20"/>
      <c r="N52" s="20"/>
      <c r="O52" s="82"/>
      <c r="P52" s="82"/>
      <c r="Q52" s="82"/>
      <c r="R52" s="82"/>
    </row>
    <row r="53" spans="9:18" s="83" customFormat="1" ht="15" customHeight="1" x14ac:dyDescent="0.25">
      <c r="I53" s="82"/>
      <c r="J53" s="82"/>
      <c r="K53" s="20"/>
      <c r="L53" s="20"/>
      <c r="M53" s="20"/>
      <c r="N53" s="20"/>
      <c r="O53" s="82"/>
      <c r="P53" s="82"/>
      <c r="Q53" s="82"/>
      <c r="R53" s="82"/>
    </row>
  </sheetData>
  <printOptions horizontalCentered="1"/>
  <pageMargins left="0" right="0" top="0.78740157480314965" bottom="0" header="0.31496062992125984" footer="0.31496062992125984"/>
  <pageSetup paperSize="9" scale="82" orientation="portrait" r:id="rId1"/>
  <headerFooter>
    <oddHeader>&amp;L&amp;G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1391-B447-4890-A1AC-9EBC1E7B30E7}">
  <dimension ref="A1:F35"/>
  <sheetViews>
    <sheetView showGridLines="0" zoomScale="90" zoomScaleNormal="90" workbookViewId="0"/>
  </sheetViews>
  <sheetFormatPr defaultColWidth="9.140625" defaultRowHeight="15" x14ac:dyDescent="0.25"/>
  <cols>
    <col min="1" max="1" width="40.42578125" style="82" customWidth="1"/>
    <col min="2" max="2" width="6.140625" style="82" customWidth="1"/>
    <col min="3" max="3" width="17.85546875" style="83" customWidth="1"/>
    <col min="4" max="6" width="17.85546875" style="82" customWidth="1"/>
    <col min="7" max="7" width="9.140625" style="82" customWidth="1"/>
    <col min="8" max="16384" width="9.140625" style="82"/>
  </cols>
  <sheetData>
    <row r="1" spans="1:6" s="18" customFormat="1" ht="13.5" customHeight="1" x14ac:dyDescent="0.25">
      <c r="A1" s="107"/>
      <c r="B1" s="107"/>
      <c r="C1" s="107"/>
      <c r="D1" s="107"/>
      <c r="E1" s="107"/>
      <c r="F1" s="107"/>
    </row>
    <row r="2" spans="1:6" s="18" customFormat="1" ht="13.5" customHeight="1" x14ac:dyDescent="0.25">
      <c r="A2" s="85" t="s">
        <v>105</v>
      </c>
      <c r="B2" s="108"/>
      <c r="C2" s="108"/>
      <c r="D2" s="108"/>
      <c r="E2" s="108"/>
      <c r="F2" s="108"/>
    </row>
    <row r="3" spans="1:6" s="18" customFormat="1" ht="13.5" customHeight="1" thickBot="1" x14ac:dyDescent="0.3">
      <c r="A3" s="109"/>
      <c r="B3" s="87"/>
      <c r="C3" s="88"/>
      <c r="D3" s="88"/>
      <c r="E3" s="88"/>
      <c r="F3" s="89" t="s">
        <v>95</v>
      </c>
    </row>
    <row r="4" spans="1:6" s="18" customFormat="1" ht="66.75" customHeight="1" x14ac:dyDescent="0.25">
      <c r="A4" s="90" t="s">
        <v>106</v>
      </c>
      <c r="B4" s="91" t="s">
        <v>107</v>
      </c>
      <c r="C4" s="91" t="s">
        <v>98</v>
      </c>
      <c r="D4" s="91" t="s">
        <v>108</v>
      </c>
      <c r="E4" s="91" t="s">
        <v>100</v>
      </c>
      <c r="F4" s="92" t="s">
        <v>101</v>
      </c>
    </row>
    <row r="5" spans="1:6" s="18" customFormat="1" ht="14.25" customHeight="1" x14ac:dyDescent="0.25">
      <c r="A5" s="93"/>
      <c r="B5" s="94"/>
      <c r="C5" s="95">
        <v>1</v>
      </c>
      <c r="D5" s="95">
        <v>2</v>
      </c>
      <c r="E5" s="95">
        <v>3</v>
      </c>
      <c r="F5" s="96">
        <v>4</v>
      </c>
    </row>
    <row r="6" spans="1:6" s="18" customFormat="1" ht="15" customHeight="1" x14ac:dyDescent="0.25">
      <c r="A6" s="110" t="s">
        <v>21</v>
      </c>
      <c r="B6" s="98">
        <v>1</v>
      </c>
      <c r="C6" s="111">
        <v>242939</v>
      </c>
      <c r="D6" s="111">
        <v>14225</v>
      </c>
      <c r="E6" s="111">
        <v>176248</v>
      </c>
      <c r="F6" s="112">
        <f t="shared" ref="F6:F30" si="0">C6-E6</f>
        <v>66691</v>
      </c>
    </row>
    <row r="7" spans="1:6" s="18" customFormat="1" ht="15" customHeight="1" x14ac:dyDescent="0.25">
      <c r="A7" s="110" t="s">
        <v>23</v>
      </c>
      <c r="B7" s="98">
        <v>2</v>
      </c>
      <c r="C7" s="111">
        <v>367480</v>
      </c>
      <c r="D7" s="111">
        <v>10606</v>
      </c>
      <c r="E7" s="111">
        <v>268794</v>
      </c>
      <c r="F7" s="112">
        <f t="shared" si="0"/>
        <v>98686</v>
      </c>
    </row>
    <row r="8" spans="1:6" s="18" customFormat="1" ht="15" customHeight="1" x14ac:dyDescent="0.25">
      <c r="A8" s="110" t="s">
        <v>25</v>
      </c>
      <c r="B8" s="98">
        <v>3</v>
      </c>
      <c r="C8" s="111">
        <v>272069</v>
      </c>
      <c r="D8" s="111">
        <v>35173</v>
      </c>
      <c r="E8" s="111">
        <v>198253</v>
      </c>
      <c r="F8" s="112">
        <f t="shared" si="0"/>
        <v>73816</v>
      </c>
    </row>
    <row r="9" spans="1:6" s="18" customFormat="1" ht="15" customHeight="1" x14ac:dyDescent="0.25">
      <c r="A9" s="110" t="s">
        <v>27</v>
      </c>
      <c r="B9" s="98">
        <v>4</v>
      </c>
      <c r="C9" s="111">
        <v>0</v>
      </c>
      <c r="D9" s="111">
        <v>0</v>
      </c>
      <c r="E9" s="111">
        <v>0</v>
      </c>
      <c r="F9" s="112">
        <f t="shared" si="0"/>
        <v>0</v>
      </c>
    </row>
    <row r="10" spans="1:6" s="18" customFormat="1" ht="15" customHeight="1" x14ac:dyDescent="0.25">
      <c r="A10" s="110" t="s">
        <v>29</v>
      </c>
      <c r="B10" s="98">
        <v>5</v>
      </c>
      <c r="C10" s="111">
        <v>79294</v>
      </c>
      <c r="D10" s="111">
        <v>78619</v>
      </c>
      <c r="E10" s="111">
        <v>59411</v>
      </c>
      <c r="F10" s="112">
        <f t="shared" si="0"/>
        <v>19883</v>
      </c>
    </row>
    <row r="11" spans="1:6" s="18" customFormat="1" ht="15" customHeight="1" x14ac:dyDescent="0.25">
      <c r="A11" s="110" t="s">
        <v>31</v>
      </c>
      <c r="B11" s="98">
        <v>6</v>
      </c>
      <c r="C11" s="111">
        <v>13</v>
      </c>
      <c r="D11" s="111">
        <v>4</v>
      </c>
      <c r="E11" s="111">
        <v>9</v>
      </c>
      <c r="F11" s="112">
        <f t="shared" si="0"/>
        <v>4</v>
      </c>
    </row>
    <row r="12" spans="1:6" s="18" customFormat="1" ht="15" customHeight="1" x14ac:dyDescent="0.25">
      <c r="A12" s="110" t="s">
        <v>33</v>
      </c>
      <c r="B12" s="98">
        <v>7</v>
      </c>
      <c r="C12" s="111">
        <v>35243</v>
      </c>
      <c r="D12" s="111">
        <v>18079</v>
      </c>
      <c r="E12" s="111">
        <v>25272</v>
      </c>
      <c r="F12" s="112">
        <f t="shared" si="0"/>
        <v>9971</v>
      </c>
    </row>
    <row r="13" spans="1:6" s="18" customFormat="1" ht="15" customHeight="1" x14ac:dyDescent="0.25">
      <c r="A13" s="110" t="s">
        <v>35</v>
      </c>
      <c r="B13" s="98">
        <v>8</v>
      </c>
      <c r="C13" s="111">
        <v>242025</v>
      </c>
      <c r="D13" s="111">
        <v>152998</v>
      </c>
      <c r="E13" s="111">
        <v>173124</v>
      </c>
      <c r="F13" s="112">
        <f t="shared" si="0"/>
        <v>68901</v>
      </c>
    </row>
    <row r="14" spans="1:6" s="18" customFormat="1" ht="15" customHeight="1" x14ac:dyDescent="0.25">
      <c r="A14" s="110" t="s">
        <v>37</v>
      </c>
      <c r="B14" s="98">
        <v>9</v>
      </c>
      <c r="C14" s="111">
        <v>369858</v>
      </c>
      <c r="D14" s="111">
        <v>158683</v>
      </c>
      <c r="E14" s="111">
        <v>255351</v>
      </c>
      <c r="F14" s="112">
        <f t="shared" si="0"/>
        <v>114507</v>
      </c>
    </row>
    <row r="15" spans="1:6" s="18" customFormat="1" ht="15" customHeight="1" x14ac:dyDescent="0.25">
      <c r="A15" s="110" t="s">
        <v>109</v>
      </c>
      <c r="B15" s="98">
        <v>10</v>
      </c>
      <c r="C15" s="111">
        <v>1179779</v>
      </c>
      <c r="D15" s="111">
        <v>264273</v>
      </c>
      <c r="E15" s="111">
        <v>888025</v>
      </c>
      <c r="F15" s="112">
        <f t="shared" si="0"/>
        <v>291754</v>
      </c>
    </row>
    <row r="16" spans="1:6" s="18" customFormat="1" ht="15" customHeight="1" x14ac:dyDescent="0.25">
      <c r="A16" s="110" t="s">
        <v>53</v>
      </c>
      <c r="B16" s="98">
        <v>11</v>
      </c>
      <c r="C16" s="111">
        <v>6687</v>
      </c>
      <c r="D16" s="111">
        <v>7494</v>
      </c>
      <c r="E16" s="111">
        <v>5015</v>
      </c>
      <c r="F16" s="112">
        <f t="shared" si="0"/>
        <v>1672</v>
      </c>
    </row>
    <row r="17" spans="1:6" s="18" customFormat="1" ht="15" customHeight="1" x14ac:dyDescent="0.25">
      <c r="A17" s="110" t="s">
        <v>55</v>
      </c>
      <c r="B17" s="98">
        <v>12</v>
      </c>
      <c r="C17" s="111">
        <v>158</v>
      </c>
      <c r="D17" s="111">
        <v>14</v>
      </c>
      <c r="E17" s="111">
        <v>122</v>
      </c>
      <c r="F17" s="112">
        <f t="shared" si="0"/>
        <v>36</v>
      </c>
    </row>
    <row r="18" spans="1:6" s="18" customFormat="1" ht="15" customHeight="1" x14ac:dyDescent="0.25">
      <c r="A18" s="110" t="s">
        <v>57</v>
      </c>
      <c r="B18" s="98">
        <v>13</v>
      </c>
      <c r="C18" s="111">
        <v>112388</v>
      </c>
      <c r="D18" s="111">
        <v>71513</v>
      </c>
      <c r="E18" s="111">
        <v>86089</v>
      </c>
      <c r="F18" s="112">
        <f t="shared" si="0"/>
        <v>26299</v>
      </c>
    </row>
    <row r="19" spans="1:6" s="18" customFormat="1" ht="15" customHeight="1" x14ac:dyDescent="0.25">
      <c r="A19" s="110" t="s">
        <v>59</v>
      </c>
      <c r="B19" s="98">
        <v>14</v>
      </c>
      <c r="C19" s="111">
        <v>13504</v>
      </c>
      <c r="D19" s="111">
        <v>10292</v>
      </c>
      <c r="E19" s="111">
        <v>8820</v>
      </c>
      <c r="F19" s="112">
        <f t="shared" si="0"/>
        <v>4684</v>
      </c>
    </row>
    <row r="20" spans="1:6" s="18" customFormat="1" ht="15" customHeight="1" x14ac:dyDescent="0.25">
      <c r="A20" s="110" t="s">
        <v>61</v>
      </c>
      <c r="B20" s="98">
        <v>15</v>
      </c>
      <c r="C20" s="111">
        <v>75</v>
      </c>
      <c r="D20" s="111">
        <v>113</v>
      </c>
      <c r="E20" s="111">
        <v>59</v>
      </c>
      <c r="F20" s="112">
        <f t="shared" si="0"/>
        <v>16</v>
      </c>
    </row>
    <row r="21" spans="1:6" s="18" customFormat="1" ht="15" customHeight="1" x14ac:dyDescent="0.25">
      <c r="A21" s="110" t="s">
        <v>63</v>
      </c>
      <c r="B21" s="98">
        <v>16</v>
      </c>
      <c r="C21" s="111">
        <v>12129</v>
      </c>
      <c r="D21" s="111">
        <v>13679</v>
      </c>
      <c r="E21" s="111">
        <v>9380</v>
      </c>
      <c r="F21" s="112">
        <f t="shared" si="0"/>
        <v>2749</v>
      </c>
    </row>
    <row r="22" spans="1:6" s="18" customFormat="1" ht="15" customHeight="1" x14ac:dyDescent="0.25">
      <c r="A22" s="110" t="s">
        <v>65</v>
      </c>
      <c r="B22" s="98">
        <v>17</v>
      </c>
      <c r="C22" s="111">
        <v>0</v>
      </c>
      <c r="D22" s="111">
        <v>0</v>
      </c>
      <c r="E22" s="111">
        <v>0</v>
      </c>
      <c r="F22" s="112">
        <f t="shared" si="0"/>
        <v>0</v>
      </c>
    </row>
    <row r="23" spans="1:6" s="18" customFormat="1" ht="15" customHeight="1" x14ac:dyDescent="0.25">
      <c r="A23" s="110" t="s">
        <v>67</v>
      </c>
      <c r="B23" s="98">
        <v>18</v>
      </c>
      <c r="C23" s="111">
        <v>43836</v>
      </c>
      <c r="D23" s="111">
        <v>1981</v>
      </c>
      <c r="E23" s="111">
        <v>26684</v>
      </c>
      <c r="F23" s="112">
        <f t="shared" si="0"/>
        <v>17152</v>
      </c>
    </row>
    <row r="24" spans="1:6" s="18" customFormat="1" ht="15" customHeight="1" x14ac:dyDescent="0.25">
      <c r="A24" s="110" t="s">
        <v>71</v>
      </c>
      <c r="B24" s="98">
        <v>19</v>
      </c>
      <c r="C24" s="111">
        <v>418354</v>
      </c>
      <c r="D24" s="111">
        <v>12037</v>
      </c>
      <c r="E24" s="111">
        <v>327739</v>
      </c>
      <c r="F24" s="112">
        <f t="shared" si="0"/>
        <v>90615</v>
      </c>
    </row>
    <row r="25" spans="1:6" s="18" customFormat="1" ht="15" customHeight="1" x14ac:dyDescent="0.25">
      <c r="A25" s="110" t="s">
        <v>79</v>
      </c>
      <c r="B25" s="98">
        <v>20</v>
      </c>
      <c r="C25" s="111">
        <v>0</v>
      </c>
      <c r="D25" s="111">
        <v>0</v>
      </c>
      <c r="E25" s="111">
        <v>389</v>
      </c>
      <c r="F25" s="112">
        <f t="shared" si="0"/>
        <v>-389</v>
      </c>
    </row>
    <row r="26" spans="1:6" s="18" customFormat="1" ht="27.75" customHeight="1" x14ac:dyDescent="0.25">
      <c r="A26" s="110" t="s">
        <v>81</v>
      </c>
      <c r="B26" s="98">
        <v>21</v>
      </c>
      <c r="C26" s="111">
        <v>119970</v>
      </c>
      <c r="D26" s="111">
        <v>1464</v>
      </c>
      <c r="E26" s="111">
        <v>93978</v>
      </c>
      <c r="F26" s="112">
        <f t="shared" si="0"/>
        <v>25992</v>
      </c>
    </row>
    <row r="27" spans="1:6" s="18" customFormat="1" ht="15" customHeight="1" x14ac:dyDescent="0.25">
      <c r="A27" s="110" t="s">
        <v>83</v>
      </c>
      <c r="B27" s="98">
        <v>22</v>
      </c>
      <c r="C27" s="111">
        <v>0</v>
      </c>
      <c r="D27" s="111">
        <v>0</v>
      </c>
      <c r="E27" s="111">
        <v>0</v>
      </c>
      <c r="F27" s="112">
        <f t="shared" si="0"/>
        <v>0</v>
      </c>
    </row>
    <row r="28" spans="1:6" s="18" customFormat="1" ht="15" customHeight="1" x14ac:dyDescent="0.25">
      <c r="A28" s="110" t="s">
        <v>85</v>
      </c>
      <c r="B28" s="98">
        <v>23</v>
      </c>
      <c r="C28" s="111">
        <v>0</v>
      </c>
      <c r="D28" s="111">
        <v>0</v>
      </c>
      <c r="E28" s="111">
        <v>0</v>
      </c>
      <c r="F28" s="112">
        <f t="shared" si="0"/>
        <v>0</v>
      </c>
    </row>
    <row r="29" spans="1:6" s="18" customFormat="1" ht="15" customHeight="1" x14ac:dyDescent="0.25">
      <c r="A29" s="110" t="s">
        <v>87</v>
      </c>
      <c r="B29" s="98">
        <v>24</v>
      </c>
      <c r="C29" s="111">
        <v>0</v>
      </c>
      <c r="D29" s="111">
        <v>0</v>
      </c>
      <c r="E29" s="111">
        <v>0</v>
      </c>
      <c r="F29" s="112">
        <f t="shared" si="0"/>
        <v>0</v>
      </c>
    </row>
    <row r="30" spans="1:6" s="18" customFormat="1" ht="15" customHeight="1" x14ac:dyDescent="0.25">
      <c r="A30" s="110" t="s">
        <v>110</v>
      </c>
      <c r="B30" s="98">
        <v>25</v>
      </c>
      <c r="C30" s="111">
        <v>0</v>
      </c>
      <c r="D30" s="111">
        <v>0</v>
      </c>
      <c r="E30" s="111">
        <v>0</v>
      </c>
      <c r="F30" s="112">
        <f t="shared" si="0"/>
        <v>0</v>
      </c>
    </row>
    <row r="31" spans="1:6" s="18" customFormat="1" ht="16.149999999999999" customHeight="1" thickBot="1" x14ac:dyDescent="0.3">
      <c r="A31" s="113" t="s">
        <v>20</v>
      </c>
      <c r="B31" s="104" t="s">
        <v>92</v>
      </c>
      <c r="C31" s="105">
        <f>SUM(C6:C30)</f>
        <v>3515801</v>
      </c>
      <c r="D31" s="105">
        <f>SUM(D6:D30)</f>
        <v>851247</v>
      </c>
      <c r="E31" s="105">
        <f>SUM(E6:E30)</f>
        <v>2602762</v>
      </c>
      <c r="F31" s="106">
        <f>SUM(F6:F30)</f>
        <v>913039</v>
      </c>
    </row>
    <row r="32" spans="1:6" s="83" customFormat="1" ht="15" customHeight="1" x14ac:dyDescent="0.2">
      <c r="A32" s="82"/>
      <c r="B32" s="114"/>
      <c r="D32" s="82"/>
      <c r="E32" s="82"/>
      <c r="F32" s="82"/>
    </row>
    <row r="33" spans="1:6" s="83" customFormat="1" ht="15" customHeight="1" x14ac:dyDescent="0.25">
      <c r="A33" s="82"/>
      <c r="B33" s="82"/>
      <c r="D33" s="82"/>
      <c r="E33" s="82"/>
      <c r="F33" s="82"/>
    </row>
    <row r="34" spans="1:6" s="83" customFormat="1" ht="15" customHeight="1" x14ac:dyDescent="0.25">
      <c r="A34" s="82"/>
      <c r="B34" s="82"/>
      <c r="D34" s="82"/>
      <c r="E34" s="82"/>
      <c r="F34" s="82"/>
    </row>
    <row r="35" spans="1:6" s="83" customFormat="1" ht="15" customHeight="1" x14ac:dyDescent="0.25">
      <c r="A35" s="82"/>
      <c r="B35" s="82"/>
      <c r="D35" s="82"/>
      <c r="E35" s="82"/>
      <c r="F35" s="82"/>
    </row>
  </sheetData>
  <printOptions horizontalCentered="1"/>
  <pageMargins left="0" right="0" top="1.9685039370078741" bottom="0" header="0.31496062992125984" footer="0.31496062992125984"/>
  <pageSetup paperSize="9" scale="85" orientation="portrait" r:id="rId1"/>
  <headerFooter>
    <oddHeader>&amp;L&amp;G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E81C-DDAB-4303-98CD-B7658860CE53}">
  <dimension ref="A1:X59"/>
  <sheetViews>
    <sheetView showGridLines="0" zoomScale="90" zoomScaleNormal="90" workbookViewId="0">
      <selection activeCell="E13" sqref="E13"/>
    </sheetView>
  </sheetViews>
  <sheetFormatPr defaultColWidth="9.140625" defaultRowHeight="15" x14ac:dyDescent="0.25"/>
  <cols>
    <col min="1" max="1" width="61.42578125" style="15" customWidth="1"/>
    <col min="2" max="2" width="7.42578125" style="16" customWidth="1"/>
    <col min="3" max="3" width="14.28515625" style="17" customWidth="1"/>
    <col min="4" max="12" width="14.28515625" style="18" customWidth="1"/>
    <col min="13" max="15" width="14.28515625" style="15" customWidth="1"/>
    <col min="16" max="18" width="14.28515625" style="18" customWidth="1"/>
    <col min="19" max="21" width="14.28515625" style="15" customWidth="1"/>
    <col min="22" max="23" width="9.140625" style="19" customWidth="1"/>
    <col min="24" max="24" width="9.140625" style="15" customWidth="1"/>
    <col min="25" max="16384" width="9.140625" style="15"/>
  </cols>
  <sheetData>
    <row r="1" spans="1:24" s="20" customFormat="1" ht="14.25" customHeight="1" x14ac:dyDescent="0.25">
      <c r="A1" s="21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4" s="23" customFormat="1" ht="14.25" customHeight="1" x14ac:dyDescent="0.25">
      <c r="A2" s="24" t="s">
        <v>111</v>
      </c>
      <c r="B2" s="22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s="23" customFormat="1" ht="14.25" customHeight="1" thickBot="1" x14ac:dyDescent="0.3">
      <c r="A3" s="20"/>
      <c r="B3" s="22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s="17" customFormat="1" ht="41.1" customHeight="1" x14ac:dyDescent="0.25">
      <c r="A4" s="25" t="s">
        <v>1</v>
      </c>
      <c r="B4" s="26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7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7" t="s">
        <v>19</v>
      </c>
      <c r="U4" s="28" t="s">
        <v>20</v>
      </c>
      <c r="V4" s="19"/>
      <c r="W4" s="29"/>
      <c r="X4" s="15"/>
    </row>
    <row r="5" spans="1:24" s="17" customFormat="1" ht="15.75" customHeight="1" x14ac:dyDescent="0.25">
      <c r="A5" s="30"/>
      <c r="B5" s="31"/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3">
        <v>100</v>
      </c>
      <c r="O5" s="32">
        <v>101</v>
      </c>
      <c r="P5" s="32">
        <v>102</v>
      </c>
      <c r="Q5" s="32">
        <v>103</v>
      </c>
      <c r="R5" s="32">
        <v>104</v>
      </c>
      <c r="S5" s="32">
        <v>105</v>
      </c>
      <c r="T5" s="33">
        <v>200</v>
      </c>
      <c r="U5" s="34">
        <v>300</v>
      </c>
      <c r="V5" s="19"/>
      <c r="W5" s="29"/>
      <c r="X5" s="15"/>
    </row>
    <row r="6" spans="1:24" s="17" customFormat="1" ht="14.25" customHeight="1" x14ac:dyDescent="0.25">
      <c r="A6" s="35" t="s">
        <v>21</v>
      </c>
      <c r="B6" s="36" t="s">
        <v>22</v>
      </c>
      <c r="C6" s="37">
        <v>8161</v>
      </c>
      <c r="D6" s="37">
        <v>11031</v>
      </c>
      <c r="E6" s="37">
        <v>26004</v>
      </c>
      <c r="F6" s="37">
        <v>8806</v>
      </c>
      <c r="G6" s="37">
        <v>18317</v>
      </c>
      <c r="H6" s="37">
        <v>12864</v>
      </c>
      <c r="I6" s="37">
        <v>9267</v>
      </c>
      <c r="J6" s="37">
        <v>16474</v>
      </c>
      <c r="K6" s="37">
        <v>12488</v>
      </c>
      <c r="L6" s="37">
        <v>13659</v>
      </c>
      <c r="M6" s="37">
        <v>26236</v>
      </c>
      <c r="N6" s="38">
        <f t="shared" ref="N6:N41" si="0">SUM(C6:M6)</f>
        <v>163307</v>
      </c>
      <c r="O6" s="37">
        <v>0</v>
      </c>
      <c r="P6" s="37">
        <v>0</v>
      </c>
      <c r="Q6" s="37">
        <v>0</v>
      </c>
      <c r="R6" s="37">
        <v>0</v>
      </c>
      <c r="S6" s="39">
        <v>0</v>
      </c>
      <c r="T6" s="38">
        <f t="shared" ref="T6:T41" si="1">SUM(O6:S6)</f>
        <v>0</v>
      </c>
      <c r="U6" s="40">
        <f t="shared" ref="U6:U41" si="2">N6+T6</f>
        <v>163307</v>
      </c>
      <c r="V6" s="19"/>
      <c r="W6" s="29"/>
      <c r="X6" s="15"/>
    </row>
    <row r="7" spans="1:24" s="18" customFormat="1" ht="14.25" customHeight="1" x14ac:dyDescent="0.25">
      <c r="A7" s="35" t="s">
        <v>23</v>
      </c>
      <c r="B7" s="36" t="s">
        <v>24</v>
      </c>
      <c r="C7" s="37">
        <v>282</v>
      </c>
      <c r="D7" s="37">
        <v>5756</v>
      </c>
      <c r="E7" s="37">
        <v>3124</v>
      </c>
      <c r="F7" s="37">
        <v>606</v>
      </c>
      <c r="G7" s="37">
        <v>60</v>
      </c>
      <c r="H7" s="37">
        <v>403</v>
      </c>
      <c r="I7" s="37">
        <v>0</v>
      </c>
      <c r="J7" s="37">
        <v>96</v>
      </c>
      <c r="K7" s="37">
        <v>0</v>
      </c>
      <c r="L7" s="37">
        <v>272</v>
      </c>
      <c r="M7" s="37">
        <v>1127</v>
      </c>
      <c r="N7" s="41">
        <f t="shared" si="0"/>
        <v>11726</v>
      </c>
      <c r="O7" s="42">
        <v>0</v>
      </c>
      <c r="P7" s="42">
        <v>0</v>
      </c>
      <c r="Q7" s="42">
        <v>0</v>
      </c>
      <c r="R7" s="42">
        <v>0</v>
      </c>
      <c r="S7" s="43">
        <v>0</v>
      </c>
      <c r="T7" s="41">
        <f t="shared" si="1"/>
        <v>0</v>
      </c>
      <c r="U7" s="44">
        <f t="shared" si="2"/>
        <v>11726</v>
      </c>
    </row>
    <row r="8" spans="1:24" s="18" customFormat="1" ht="14.25" customHeight="1" x14ac:dyDescent="0.25">
      <c r="A8" s="35" t="s">
        <v>25</v>
      </c>
      <c r="B8" s="36" t="s">
        <v>26</v>
      </c>
      <c r="C8" s="37">
        <v>613</v>
      </c>
      <c r="D8" s="37">
        <v>1780</v>
      </c>
      <c r="E8" s="37">
        <v>1988</v>
      </c>
      <c r="F8" s="37">
        <v>2760</v>
      </c>
      <c r="G8" s="37">
        <v>936</v>
      </c>
      <c r="H8" s="37">
        <v>1236</v>
      </c>
      <c r="I8" s="37">
        <v>229</v>
      </c>
      <c r="J8" s="37">
        <v>931</v>
      </c>
      <c r="K8" s="37">
        <v>1326</v>
      </c>
      <c r="L8" s="37">
        <v>1121</v>
      </c>
      <c r="M8" s="37">
        <v>1121</v>
      </c>
      <c r="N8" s="41">
        <f t="shared" si="0"/>
        <v>14041</v>
      </c>
      <c r="O8" s="42">
        <v>0</v>
      </c>
      <c r="P8" s="42">
        <v>0</v>
      </c>
      <c r="Q8" s="42">
        <v>0</v>
      </c>
      <c r="R8" s="42">
        <v>0</v>
      </c>
      <c r="S8" s="43">
        <v>0</v>
      </c>
      <c r="T8" s="41">
        <f t="shared" si="1"/>
        <v>0</v>
      </c>
      <c r="U8" s="44">
        <f t="shared" si="2"/>
        <v>14041</v>
      </c>
    </row>
    <row r="9" spans="1:24" s="18" customFormat="1" ht="14.25" customHeight="1" x14ac:dyDescent="0.25">
      <c r="A9" s="35" t="s">
        <v>27</v>
      </c>
      <c r="B9" s="36" t="s">
        <v>28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41">
        <f t="shared" si="0"/>
        <v>0</v>
      </c>
      <c r="O9" s="42">
        <v>0</v>
      </c>
      <c r="P9" s="42">
        <v>0</v>
      </c>
      <c r="Q9" s="42">
        <v>0</v>
      </c>
      <c r="R9" s="42">
        <v>0</v>
      </c>
      <c r="S9" s="43">
        <v>0</v>
      </c>
      <c r="T9" s="41">
        <f t="shared" si="1"/>
        <v>0</v>
      </c>
      <c r="U9" s="44">
        <f t="shared" si="2"/>
        <v>0</v>
      </c>
    </row>
    <row r="10" spans="1:24" s="18" customFormat="1" ht="14.25" customHeight="1" x14ac:dyDescent="0.25">
      <c r="A10" s="35" t="s">
        <v>29</v>
      </c>
      <c r="B10" s="36" t="s">
        <v>30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2</v>
      </c>
      <c r="I10" s="37">
        <v>0</v>
      </c>
      <c r="J10" s="37">
        <v>0</v>
      </c>
      <c r="K10" s="37">
        <v>15</v>
      </c>
      <c r="L10" s="37">
        <v>0</v>
      </c>
      <c r="M10" s="37">
        <v>0</v>
      </c>
      <c r="N10" s="41">
        <f t="shared" si="0"/>
        <v>17</v>
      </c>
      <c r="O10" s="42">
        <v>0</v>
      </c>
      <c r="P10" s="42">
        <v>0</v>
      </c>
      <c r="Q10" s="42">
        <v>0</v>
      </c>
      <c r="R10" s="42">
        <v>0</v>
      </c>
      <c r="S10" s="43">
        <v>0</v>
      </c>
      <c r="T10" s="41">
        <f t="shared" si="1"/>
        <v>0</v>
      </c>
      <c r="U10" s="44">
        <f t="shared" si="2"/>
        <v>17</v>
      </c>
    </row>
    <row r="11" spans="1:24" s="18" customFormat="1" ht="14.25" customHeight="1" x14ac:dyDescent="0.25">
      <c r="A11" s="35" t="s">
        <v>31</v>
      </c>
      <c r="B11" s="36" t="s">
        <v>32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1</v>
      </c>
      <c r="L11" s="37">
        <v>0</v>
      </c>
      <c r="M11" s="37">
        <v>0</v>
      </c>
      <c r="N11" s="41">
        <f t="shared" si="0"/>
        <v>1</v>
      </c>
      <c r="O11" s="42">
        <v>0</v>
      </c>
      <c r="P11" s="42">
        <v>0</v>
      </c>
      <c r="Q11" s="42">
        <v>0</v>
      </c>
      <c r="R11" s="42">
        <v>0</v>
      </c>
      <c r="S11" s="43">
        <v>0</v>
      </c>
      <c r="T11" s="41">
        <f t="shared" si="1"/>
        <v>0</v>
      </c>
      <c r="U11" s="44">
        <f t="shared" si="2"/>
        <v>1</v>
      </c>
    </row>
    <row r="12" spans="1:24" s="18" customFormat="1" ht="14.25" customHeight="1" x14ac:dyDescent="0.25">
      <c r="A12" s="35" t="s">
        <v>33</v>
      </c>
      <c r="B12" s="36" t="s">
        <v>34</v>
      </c>
      <c r="C12" s="37">
        <v>64</v>
      </c>
      <c r="D12" s="37">
        <v>228</v>
      </c>
      <c r="E12" s="37">
        <v>35</v>
      </c>
      <c r="F12" s="37">
        <v>66</v>
      </c>
      <c r="G12" s="37">
        <v>42</v>
      </c>
      <c r="H12" s="37">
        <v>121</v>
      </c>
      <c r="I12" s="37">
        <v>0</v>
      </c>
      <c r="J12" s="37">
        <v>68</v>
      </c>
      <c r="K12" s="37">
        <v>72</v>
      </c>
      <c r="L12" s="37">
        <v>31</v>
      </c>
      <c r="M12" s="37">
        <v>24</v>
      </c>
      <c r="N12" s="41">
        <f t="shared" si="0"/>
        <v>751</v>
      </c>
      <c r="O12" s="42">
        <v>0</v>
      </c>
      <c r="P12" s="42">
        <v>0</v>
      </c>
      <c r="Q12" s="42">
        <v>0</v>
      </c>
      <c r="R12" s="42">
        <v>0</v>
      </c>
      <c r="S12" s="43">
        <v>0</v>
      </c>
      <c r="T12" s="41">
        <f t="shared" si="1"/>
        <v>0</v>
      </c>
      <c r="U12" s="44">
        <f t="shared" si="2"/>
        <v>751</v>
      </c>
    </row>
    <row r="13" spans="1:24" s="18" customFormat="1" ht="14.25" customHeight="1" x14ac:dyDescent="0.25">
      <c r="A13" s="35" t="s">
        <v>35</v>
      </c>
      <c r="B13" s="36" t="s">
        <v>36</v>
      </c>
      <c r="C13" s="37">
        <v>3210</v>
      </c>
      <c r="D13" s="37">
        <v>4371</v>
      </c>
      <c r="E13" s="37">
        <v>6170</v>
      </c>
      <c r="F13" s="37">
        <v>1851</v>
      </c>
      <c r="G13" s="37">
        <v>1272</v>
      </c>
      <c r="H13" s="37">
        <v>4443</v>
      </c>
      <c r="I13" s="37">
        <v>265</v>
      </c>
      <c r="J13" s="37">
        <v>1185</v>
      </c>
      <c r="K13" s="37">
        <v>1798</v>
      </c>
      <c r="L13" s="37">
        <v>2011</v>
      </c>
      <c r="M13" s="37">
        <v>4936</v>
      </c>
      <c r="N13" s="41">
        <f t="shared" si="0"/>
        <v>31512</v>
      </c>
      <c r="O13" s="42">
        <v>0</v>
      </c>
      <c r="P13" s="42">
        <v>0</v>
      </c>
      <c r="Q13" s="42">
        <v>0</v>
      </c>
      <c r="R13" s="42">
        <v>0</v>
      </c>
      <c r="S13" s="43">
        <v>0</v>
      </c>
      <c r="T13" s="41">
        <f t="shared" si="1"/>
        <v>0</v>
      </c>
      <c r="U13" s="44">
        <f t="shared" si="2"/>
        <v>31512</v>
      </c>
    </row>
    <row r="14" spans="1:24" s="18" customFormat="1" ht="14.25" customHeight="1" x14ac:dyDescent="0.25">
      <c r="A14" s="35" t="s">
        <v>37</v>
      </c>
      <c r="B14" s="36" t="s">
        <v>38</v>
      </c>
      <c r="C14" s="37">
        <v>3484</v>
      </c>
      <c r="D14" s="37">
        <v>5155</v>
      </c>
      <c r="E14" s="37">
        <v>10148</v>
      </c>
      <c r="F14" s="37">
        <v>1026</v>
      </c>
      <c r="G14" s="37">
        <v>1391</v>
      </c>
      <c r="H14" s="37">
        <v>3848</v>
      </c>
      <c r="I14" s="37">
        <v>68</v>
      </c>
      <c r="J14" s="37">
        <v>886</v>
      </c>
      <c r="K14" s="37">
        <v>836</v>
      </c>
      <c r="L14" s="37">
        <v>722</v>
      </c>
      <c r="M14" s="37">
        <v>2734</v>
      </c>
      <c r="N14" s="41">
        <f t="shared" si="0"/>
        <v>30298</v>
      </c>
      <c r="O14" s="42">
        <v>0</v>
      </c>
      <c r="P14" s="42">
        <v>0</v>
      </c>
      <c r="Q14" s="42">
        <v>0</v>
      </c>
      <c r="R14" s="42">
        <v>0</v>
      </c>
      <c r="S14" s="43">
        <v>0</v>
      </c>
      <c r="T14" s="41">
        <f t="shared" si="1"/>
        <v>0</v>
      </c>
      <c r="U14" s="44">
        <f t="shared" si="2"/>
        <v>30298</v>
      </c>
    </row>
    <row r="15" spans="1:24" s="18" customFormat="1" ht="14.25" customHeight="1" x14ac:dyDescent="0.25">
      <c r="A15" s="35" t="s">
        <v>39</v>
      </c>
      <c r="B15" s="36" t="s">
        <v>40</v>
      </c>
      <c r="C15" s="37">
        <v>3484</v>
      </c>
      <c r="D15" s="37">
        <v>5155</v>
      </c>
      <c r="E15" s="37">
        <v>10244</v>
      </c>
      <c r="F15" s="37">
        <v>2023</v>
      </c>
      <c r="G15" s="37">
        <v>1391</v>
      </c>
      <c r="H15" s="37">
        <v>4575</v>
      </c>
      <c r="I15" s="37">
        <v>333</v>
      </c>
      <c r="J15" s="37">
        <v>2071</v>
      </c>
      <c r="K15" s="37">
        <v>1982</v>
      </c>
      <c r="L15" s="37">
        <v>2203</v>
      </c>
      <c r="M15" s="37">
        <v>5028</v>
      </c>
      <c r="N15" s="41">
        <f t="shared" si="0"/>
        <v>38489</v>
      </c>
      <c r="O15" s="42">
        <v>0</v>
      </c>
      <c r="P15" s="42">
        <v>0</v>
      </c>
      <c r="Q15" s="42">
        <v>0</v>
      </c>
      <c r="R15" s="42">
        <v>0</v>
      </c>
      <c r="S15" s="43">
        <v>0</v>
      </c>
      <c r="T15" s="41">
        <f t="shared" si="1"/>
        <v>0</v>
      </c>
      <c r="U15" s="44">
        <f t="shared" si="2"/>
        <v>38489</v>
      </c>
    </row>
    <row r="16" spans="1:24" s="18" customFormat="1" ht="14.25" customHeight="1" x14ac:dyDescent="0.25">
      <c r="A16" s="45" t="s">
        <v>41</v>
      </c>
      <c r="B16" s="46" t="s">
        <v>42</v>
      </c>
      <c r="C16" s="47">
        <v>2488</v>
      </c>
      <c r="D16" s="47">
        <v>3851</v>
      </c>
      <c r="E16" s="47">
        <v>8485</v>
      </c>
      <c r="F16" s="47">
        <v>1571</v>
      </c>
      <c r="G16" s="47">
        <v>926</v>
      </c>
      <c r="H16" s="47">
        <v>3621</v>
      </c>
      <c r="I16" s="47">
        <v>210</v>
      </c>
      <c r="J16" s="47">
        <v>1330</v>
      </c>
      <c r="K16" s="47">
        <v>1389</v>
      </c>
      <c r="L16" s="47">
        <v>642</v>
      </c>
      <c r="M16" s="47">
        <v>4555</v>
      </c>
      <c r="N16" s="48">
        <f t="shared" si="0"/>
        <v>29068</v>
      </c>
      <c r="O16" s="49">
        <v>0</v>
      </c>
      <c r="P16" s="49">
        <v>0</v>
      </c>
      <c r="Q16" s="49">
        <v>0</v>
      </c>
      <c r="R16" s="49">
        <v>0</v>
      </c>
      <c r="S16" s="50">
        <v>0</v>
      </c>
      <c r="T16" s="48">
        <f t="shared" si="1"/>
        <v>0</v>
      </c>
      <c r="U16" s="51">
        <f t="shared" si="2"/>
        <v>29068</v>
      </c>
    </row>
    <row r="17" spans="1:24" s="19" customFormat="1" ht="14.25" customHeight="1" x14ac:dyDescent="0.25">
      <c r="A17" s="52" t="s">
        <v>43</v>
      </c>
      <c r="B17" s="53" t="s">
        <v>44</v>
      </c>
      <c r="C17" s="47">
        <v>996</v>
      </c>
      <c r="D17" s="47">
        <v>1304</v>
      </c>
      <c r="E17" s="47">
        <v>1759</v>
      </c>
      <c r="F17" s="47">
        <v>452</v>
      </c>
      <c r="G17" s="47">
        <v>465</v>
      </c>
      <c r="H17" s="47">
        <v>954</v>
      </c>
      <c r="I17" s="47">
        <v>123</v>
      </c>
      <c r="J17" s="47">
        <v>741</v>
      </c>
      <c r="K17" s="47">
        <v>593</v>
      </c>
      <c r="L17" s="47">
        <v>1561</v>
      </c>
      <c r="M17" s="47">
        <v>473</v>
      </c>
      <c r="N17" s="48">
        <f t="shared" si="0"/>
        <v>9421</v>
      </c>
      <c r="O17" s="49">
        <v>0</v>
      </c>
      <c r="P17" s="49">
        <v>0</v>
      </c>
      <c r="Q17" s="49">
        <v>0</v>
      </c>
      <c r="R17" s="49">
        <v>0</v>
      </c>
      <c r="S17" s="50">
        <v>0</v>
      </c>
      <c r="T17" s="48">
        <f t="shared" si="1"/>
        <v>0</v>
      </c>
      <c r="U17" s="51">
        <f t="shared" si="2"/>
        <v>9421</v>
      </c>
      <c r="X17" s="15"/>
    </row>
    <row r="18" spans="1:24" s="19" customFormat="1" ht="14.25" customHeight="1" x14ac:dyDescent="0.25">
      <c r="A18" s="54" t="s">
        <v>45</v>
      </c>
      <c r="B18" s="55" t="s">
        <v>46</v>
      </c>
      <c r="C18" s="37">
        <v>10877</v>
      </c>
      <c r="D18" s="37">
        <v>17342</v>
      </c>
      <c r="E18" s="37">
        <v>17597</v>
      </c>
      <c r="F18" s="37">
        <v>19231</v>
      </c>
      <c r="G18" s="37">
        <v>26626</v>
      </c>
      <c r="H18" s="37">
        <v>16944</v>
      </c>
      <c r="I18" s="37">
        <v>14942</v>
      </c>
      <c r="J18" s="37">
        <v>29608</v>
      </c>
      <c r="K18" s="37">
        <v>18194</v>
      </c>
      <c r="L18" s="37">
        <v>12465</v>
      </c>
      <c r="M18" s="37">
        <v>18556</v>
      </c>
      <c r="N18" s="41">
        <f t="shared" si="0"/>
        <v>202382</v>
      </c>
      <c r="O18" s="42">
        <v>0</v>
      </c>
      <c r="P18" s="42">
        <v>0</v>
      </c>
      <c r="Q18" s="42">
        <v>0</v>
      </c>
      <c r="R18" s="42">
        <v>0</v>
      </c>
      <c r="S18" s="43">
        <v>0</v>
      </c>
      <c r="T18" s="41">
        <f t="shared" si="1"/>
        <v>0</v>
      </c>
      <c r="U18" s="44">
        <f t="shared" si="2"/>
        <v>202382</v>
      </c>
      <c r="X18" s="15"/>
    </row>
    <row r="19" spans="1:24" s="19" customFormat="1" ht="14.25" customHeight="1" x14ac:dyDescent="0.25">
      <c r="A19" s="52" t="s">
        <v>47</v>
      </c>
      <c r="B19" s="53" t="s">
        <v>48</v>
      </c>
      <c r="C19" s="47">
        <v>8268</v>
      </c>
      <c r="D19" s="47">
        <v>12479</v>
      </c>
      <c r="E19" s="47">
        <v>12394</v>
      </c>
      <c r="F19" s="47">
        <v>10989</v>
      </c>
      <c r="G19" s="47">
        <v>20454</v>
      </c>
      <c r="H19" s="47">
        <v>12627</v>
      </c>
      <c r="I19" s="47">
        <v>11448</v>
      </c>
      <c r="J19" s="47">
        <v>21939</v>
      </c>
      <c r="K19" s="47">
        <v>13802</v>
      </c>
      <c r="L19" s="47">
        <v>9056</v>
      </c>
      <c r="M19" s="47">
        <v>14149</v>
      </c>
      <c r="N19" s="48">
        <f t="shared" si="0"/>
        <v>147605</v>
      </c>
      <c r="O19" s="49">
        <v>0</v>
      </c>
      <c r="P19" s="49">
        <v>0</v>
      </c>
      <c r="Q19" s="49">
        <v>0</v>
      </c>
      <c r="R19" s="49">
        <v>0</v>
      </c>
      <c r="S19" s="50">
        <v>0</v>
      </c>
      <c r="T19" s="48">
        <f t="shared" si="1"/>
        <v>0</v>
      </c>
      <c r="U19" s="51">
        <f t="shared" si="2"/>
        <v>147605</v>
      </c>
      <c r="X19" s="15"/>
    </row>
    <row r="20" spans="1:24" s="19" customFormat="1" ht="14.25" customHeight="1" x14ac:dyDescent="0.25">
      <c r="A20" s="52" t="s">
        <v>49</v>
      </c>
      <c r="B20" s="53" t="s">
        <v>50</v>
      </c>
      <c r="C20" s="47">
        <v>2108</v>
      </c>
      <c r="D20" s="47">
        <v>4647</v>
      </c>
      <c r="E20" s="47">
        <v>4687</v>
      </c>
      <c r="F20" s="47">
        <v>2965</v>
      </c>
      <c r="G20" s="47">
        <v>6050</v>
      </c>
      <c r="H20" s="47">
        <v>4187</v>
      </c>
      <c r="I20" s="47">
        <v>3435</v>
      </c>
      <c r="J20" s="47">
        <v>7479</v>
      </c>
      <c r="K20" s="47">
        <v>4285</v>
      </c>
      <c r="L20" s="47">
        <v>3145</v>
      </c>
      <c r="M20" s="47">
        <v>4305</v>
      </c>
      <c r="N20" s="48">
        <f t="shared" si="0"/>
        <v>47293</v>
      </c>
      <c r="O20" s="49">
        <v>0</v>
      </c>
      <c r="P20" s="49">
        <v>0</v>
      </c>
      <c r="Q20" s="49">
        <v>0</v>
      </c>
      <c r="R20" s="49">
        <v>0</v>
      </c>
      <c r="S20" s="50">
        <v>0</v>
      </c>
      <c r="T20" s="48">
        <f t="shared" si="1"/>
        <v>0</v>
      </c>
      <c r="U20" s="51">
        <f t="shared" si="2"/>
        <v>47293</v>
      </c>
      <c r="X20" s="15"/>
    </row>
    <row r="21" spans="1:24" s="19" customFormat="1" ht="14.25" customHeight="1" x14ac:dyDescent="0.25">
      <c r="A21" s="52" t="s">
        <v>51</v>
      </c>
      <c r="B21" s="53" t="s">
        <v>52</v>
      </c>
      <c r="C21" s="47">
        <v>405</v>
      </c>
      <c r="D21" s="47">
        <v>26</v>
      </c>
      <c r="E21" s="47">
        <v>250</v>
      </c>
      <c r="F21" s="47">
        <v>5195</v>
      </c>
      <c r="G21" s="47">
        <v>27</v>
      </c>
      <c r="H21" s="47">
        <v>36</v>
      </c>
      <c r="I21" s="47">
        <v>59</v>
      </c>
      <c r="J21" s="47">
        <v>123</v>
      </c>
      <c r="K21" s="47">
        <v>22</v>
      </c>
      <c r="L21" s="47">
        <v>57</v>
      </c>
      <c r="M21" s="47">
        <v>17</v>
      </c>
      <c r="N21" s="48">
        <f t="shared" si="0"/>
        <v>6217</v>
      </c>
      <c r="O21" s="49">
        <v>0</v>
      </c>
      <c r="P21" s="49">
        <v>0</v>
      </c>
      <c r="Q21" s="49">
        <v>0</v>
      </c>
      <c r="R21" s="49">
        <v>0</v>
      </c>
      <c r="S21" s="50">
        <v>0</v>
      </c>
      <c r="T21" s="48">
        <f t="shared" si="1"/>
        <v>0</v>
      </c>
      <c r="U21" s="51">
        <f t="shared" si="2"/>
        <v>6217</v>
      </c>
      <c r="X21" s="15"/>
    </row>
    <row r="22" spans="1:24" s="19" customFormat="1" ht="14.25" customHeight="1" x14ac:dyDescent="0.25">
      <c r="A22" s="54" t="s">
        <v>53</v>
      </c>
      <c r="B22" s="55" t="s">
        <v>54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1</v>
      </c>
      <c r="I22" s="37">
        <v>0</v>
      </c>
      <c r="J22" s="37">
        <v>0</v>
      </c>
      <c r="K22" s="37">
        <v>9</v>
      </c>
      <c r="L22" s="37">
        <v>0</v>
      </c>
      <c r="M22" s="37">
        <v>0</v>
      </c>
      <c r="N22" s="41">
        <f t="shared" si="0"/>
        <v>10</v>
      </c>
      <c r="O22" s="42">
        <v>0</v>
      </c>
      <c r="P22" s="42">
        <v>0</v>
      </c>
      <c r="Q22" s="42">
        <v>0</v>
      </c>
      <c r="R22" s="42">
        <v>0</v>
      </c>
      <c r="S22" s="43">
        <v>0</v>
      </c>
      <c r="T22" s="41">
        <f t="shared" si="1"/>
        <v>0</v>
      </c>
      <c r="U22" s="44">
        <f t="shared" si="2"/>
        <v>10</v>
      </c>
      <c r="X22" s="15"/>
    </row>
    <row r="23" spans="1:24" s="19" customFormat="1" ht="14.25" customHeight="1" x14ac:dyDescent="0.25">
      <c r="A23" s="54" t="s">
        <v>55</v>
      </c>
      <c r="B23" s="55" t="s">
        <v>56</v>
      </c>
      <c r="C23" s="37">
        <v>2</v>
      </c>
      <c r="D23" s="37">
        <v>3</v>
      </c>
      <c r="E23" s="37">
        <v>18</v>
      </c>
      <c r="F23" s="37">
        <v>0</v>
      </c>
      <c r="G23" s="37">
        <v>2</v>
      </c>
      <c r="H23" s="37">
        <v>9</v>
      </c>
      <c r="I23" s="37">
        <v>0</v>
      </c>
      <c r="J23" s="37">
        <v>2</v>
      </c>
      <c r="K23" s="37">
        <v>4</v>
      </c>
      <c r="L23" s="37">
        <v>7</v>
      </c>
      <c r="M23" s="37">
        <v>3</v>
      </c>
      <c r="N23" s="41">
        <f t="shared" si="0"/>
        <v>50</v>
      </c>
      <c r="O23" s="42">
        <v>0</v>
      </c>
      <c r="P23" s="42">
        <v>0</v>
      </c>
      <c r="Q23" s="42">
        <v>0</v>
      </c>
      <c r="R23" s="42">
        <v>0</v>
      </c>
      <c r="S23" s="43">
        <v>0</v>
      </c>
      <c r="T23" s="41">
        <f t="shared" si="1"/>
        <v>0</v>
      </c>
      <c r="U23" s="44">
        <f t="shared" si="2"/>
        <v>50</v>
      </c>
      <c r="X23" s="15"/>
    </row>
    <row r="24" spans="1:24" s="19" customFormat="1" ht="14.25" customHeight="1" x14ac:dyDescent="0.25">
      <c r="A24" s="54" t="s">
        <v>57</v>
      </c>
      <c r="B24" s="55" t="s">
        <v>58</v>
      </c>
      <c r="C24" s="37">
        <v>1098</v>
      </c>
      <c r="D24" s="37">
        <v>1905</v>
      </c>
      <c r="E24" s="37">
        <v>3826</v>
      </c>
      <c r="F24" s="37">
        <v>390</v>
      </c>
      <c r="G24" s="37">
        <v>1121</v>
      </c>
      <c r="H24" s="37">
        <v>4324</v>
      </c>
      <c r="I24" s="37">
        <v>55</v>
      </c>
      <c r="J24" s="37">
        <v>676</v>
      </c>
      <c r="K24" s="37">
        <v>1120</v>
      </c>
      <c r="L24" s="37">
        <v>144</v>
      </c>
      <c r="M24" s="37">
        <v>2520</v>
      </c>
      <c r="N24" s="41">
        <f t="shared" si="0"/>
        <v>17179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1">
        <f t="shared" si="1"/>
        <v>0</v>
      </c>
      <c r="U24" s="44">
        <f t="shared" si="2"/>
        <v>17179</v>
      </c>
      <c r="X24" s="15"/>
    </row>
    <row r="25" spans="1:24" s="19" customFormat="1" ht="14.25" customHeight="1" x14ac:dyDescent="0.25">
      <c r="A25" s="54" t="s">
        <v>59</v>
      </c>
      <c r="B25" s="55" t="s">
        <v>60</v>
      </c>
      <c r="C25" s="37">
        <v>1</v>
      </c>
      <c r="D25" s="37">
        <v>1023</v>
      </c>
      <c r="E25" s="37">
        <v>9</v>
      </c>
      <c r="F25" s="37">
        <v>6</v>
      </c>
      <c r="G25" s="37">
        <v>348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57</v>
      </c>
      <c r="N25" s="41">
        <f t="shared" si="0"/>
        <v>1444</v>
      </c>
      <c r="O25" s="42">
        <v>0</v>
      </c>
      <c r="P25" s="42">
        <v>0</v>
      </c>
      <c r="Q25" s="42">
        <v>0</v>
      </c>
      <c r="R25" s="42">
        <v>0</v>
      </c>
      <c r="S25" s="43">
        <v>0</v>
      </c>
      <c r="T25" s="41">
        <f t="shared" si="1"/>
        <v>0</v>
      </c>
      <c r="U25" s="44">
        <f t="shared" si="2"/>
        <v>1444</v>
      </c>
      <c r="X25" s="15"/>
    </row>
    <row r="26" spans="1:24" s="19" customFormat="1" ht="14.25" customHeight="1" x14ac:dyDescent="0.25">
      <c r="A26" s="54" t="s">
        <v>61</v>
      </c>
      <c r="B26" s="55" t="s">
        <v>62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3</v>
      </c>
      <c r="I26" s="37">
        <v>0</v>
      </c>
      <c r="J26" s="37">
        <v>0</v>
      </c>
      <c r="K26" s="37">
        <v>1</v>
      </c>
      <c r="L26" s="37">
        <v>8</v>
      </c>
      <c r="M26" s="37">
        <v>0</v>
      </c>
      <c r="N26" s="41">
        <f t="shared" si="0"/>
        <v>12</v>
      </c>
      <c r="O26" s="42">
        <v>0</v>
      </c>
      <c r="P26" s="42">
        <v>0</v>
      </c>
      <c r="Q26" s="42">
        <v>0</v>
      </c>
      <c r="R26" s="42">
        <v>0</v>
      </c>
      <c r="S26" s="43">
        <v>0</v>
      </c>
      <c r="T26" s="41">
        <f t="shared" si="1"/>
        <v>0</v>
      </c>
      <c r="U26" s="44">
        <f t="shared" si="2"/>
        <v>12</v>
      </c>
      <c r="X26" s="15"/>
    </row>
    <row r="27" spans="1:24" s="19" customFormat="1" ht="14.25" customHeight="1" x14ac:dyDescent="0.25">
      <c r="A27" s="54" t="s">
        <v>63</v>
      </c>
      <c r="B27" s="55" t="s">
        <v>64</v>
      </c>
      <c r="C27" s="37">
        <v>14</v>
      </c>
      <c r="D27" s="37">
        <v>12</v>
      </c>
      <c r="E27" s="37">
        <v>66</v>
      </c>
      <c r="F27" s="37">
        <v>0</v>
      </c>
      <c r="G27" s="37">
        <v>0</v>
      </c>
      <c r="H27" s="37">
        <v>335</v>
      </c>
      <c r="I27" s="37">
        <v>0</v>
      </c>
      <c r="J27" s="37">
        <v>11</v>
      </c>
      <c r="K27" s="37">
        <v>0</v>
      </c>
      <c r="L27" s="37">
        <v>3</v>
      </c>
      <c r="M27" s="37">
        <v>2</v>
      </c>
      <c r="N27" s="41">
        <f t="shared" si="0"/>
        <v>443</v>
      </c>
      <c r="O27" s="42">
        <v>0</v>
      </c>
      <c r="P27" s="42">
        <v>0</v>
      </c>
      <c r="Q27" s="42">
        <v>0</v>
      </c>
      <c r="R27" s="42">
        <v>0</v>
      </c>
      <c r="S27" s="43">
        <v>0</v>
      </c>
      <c r="T27" s="41">
        <f t="shared" si="1"/>
        <v>0</v>
      </c>
      <c r="U27" s="44">
        <f t="shared" si="2"/>
        <v>443</v>
      </c>
      <c r="X27" s="15"/>
    </row>
    <row r="28" spans="1:24" s="19" customFormat="1" ht="14.25" customHeight="1" x14ac:dyDescent="0.25">
      <c r="A28" s="54" t="s">
        <v>65</v>
      </c>
      <c r="B28" s="55" t="s">
        <v>66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1">
        <f t="shared" si="0"/>
        <v>0</v>
      </c>
      <c r="O28" s="42">
        <v>0</v>
      </c>
      <c r="P28" s="42">
        <v>0</v>
      </c>
      <c r="Q28" s="42">
        <v>0</v>
      </c>
      <c r="R28" s="42">
        <v>0</v>
      </c>
      <c r="S28" s="43">
        <v>0</v>
      </c>
      <c r="T28" s="41">
        <f t="shared" si="1"/>
        <v>0</v>
      </c>
      <c r="U28" s="44">
        <f t="shared" si="2"/>
        <v>0</v>
      </c>
      <c r="X28" s="15"/>
    </row>
    <row r="29" spans="1:24" s="19" customFormat="1" ht="14.25" customHeight="1" x14ac:dyDescent="0.25">
      <c r="A29" s="56" t="s">
        <v>67</v>
      </c>
      <c r="B29" s="57" t="s">
        <v>68</v>
      </c>
      <c r="C29" s="37">
        <v>1825</v>
      </c>
      <c r="D29" s="37">
        <v>12105</v>
      </c>
      <c r="E29" s="37">
        <v>10799</v>
      </c>
      <c r="F29" s="37">
        <v>1899</v>
      </c>
      <c r="G29" s="37">
        <v>3331</v>
      </c>
      <c r="H29" s="37">
        <v>14813</v>
      </c>
      <c r="I29" s="37">
        <v>1110</v>
      </c>
      <c r="J29" s="37">
        <v>6020</v>
      </c>
      <c r="K29" s="37">
        <v>4605</v>
      </c>
      <c r="L29" s="37">
        <v>2685</v>
      </c>
      <c r="M29" s="37">
        <v>5098</v>
      </c>
      <c r="N29" s="58">
        <f t="shared" si="0"/>
        <v>64290</v>
      </c>
      <c r="O29" s="59">
        <v>0</v>
      </c>
      <c r="P29" s="59">
        <v>0</v>
      </c>
      <c r="Q29" s="59">
        <v>0</v>
      </c>
      <c r="R29" s="59">
        <v>0</v>
      </c>
      <c r="S29" s="60">
        <v>0</v>
      </c>
      <c r="T29" s="58">
        <f t="shared" si="1"/>
        <v>0</v>
      </c>
      <c r="U29" s="61">
        <f t="shared" si="2"/>
        <v>64290</v>
      </c>
      <c r="X29" s="15"/>
    </row>
    <row r="30" spans="1:24" s="19" customFormat="1" ht="14.25" customHeight="1" x14ac:dyDescent="0.25">
      <c r="A30" s="62" t="s">
        <v>69</v>
      </c>
      <c r="B30" s="63" t="s">
        <v>70</v>
      </c>
      <c r="C30" s="64">
        <v>17735</v>
      </c>
      <c r="D30" s="64">
        <v>44133</v>
      </c>
      <c r="E30" s="64">
        <v>48237</v>
      </c>
      <c r="F30" s="64">
        <v>26634</v>
      </c>
      <c r="G30" s="64">
        <v>33568</v>
      </c>
      <c r="H30" s="64">
        <v>41524</v>
      </c>
      <c r="I30" s="64">
        <v>21601</v>
      </c>
      <c r="J30" s="64">
        <v>38689</v>
      </c>
      <c r="K30" s="64">
        <v>26828</v>
      </c>
      <c r="L30" s="64">
        <v>24506</v>
      </c>
      <c r="M30" s="64">
        <v>45459</v>
      </c>
      <c r="N30" s="65">
        <f t="shared" si="0"/>
        <v>368914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5">
        <f t="shared" si="1"/>
        <v>0</v>
      </c>
      <c r="U30" s="66">
        <f t="shared" si="2"/>
        <v>368914</v>
      </c>
      <c r="X30" s="15"/>
    </row>
    <row r="31" spans="1:24" s="19" customFormat="1" ht="14.25" customHeight="1" x14ac:dyDescent="0.25">
      <c r="A31" s="67" t="s">
        <v>71</v>
      </c>
      <c r="B31" s="68" t="s">
        <v>72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9">
        <v>0</v>
      </c>
      <c r="N31" s="38">
        <f t="shared" si="0"/>
        <v>0</v>
      </c>
      <c r="O31" s="37">
        <v>1040</v>
      </c>
      <c r="P31" s="37">
        <v>155</v>
      </c>
      <c r="Q31" s="37">
        <v>359</v>
      </c>
      <c r="R31" s="37">
        <v>2760</v>
      </c>
      <c r="S31" s="39">
        <v>11827</v>
      </c>
      <c r="T31" s="38">
        <f t="shared" si="1"/>
        <v>16141</v>
      </c>
      <c r="U31" s="40">
        <f t="shared" si="2"/>
        <v>16141</v>
      </c>
      <c r="X31" s="15"/>
    </row>
    <row r="32" spans="1:24" s="19" customFormat="1" ht="14.25" customHeight="1" x14ac:dyDescent="0.25">
      <c r="A32" s="52" t="s">
        <v>73</v>
      </c>
      <c r="B32" s="69" t="s">
        <v>74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0">
        <v>0</v>
      </c>
      <c r="N32" s="48">
        <f t="shared" si="0"/>
        <v>0</v>
      </c>
      <c r="O32" s="49">
        <v>1040</v>
      </c>
      <c r="P32" s="49">
        <v>155</v>
      </c>
      <c r="Q32" s="49">
        <v>359</v>
      </c>
      <c r="R32" s="49">
        <v>2760</v>
      </c>
      <c r="S32" s="50">
        <v>11827</v>
      </c>
      <c r="T32" s="48">
        <f t="shared" si="1"/>
        <v>16141</v>
      </c>
      <c r="U32" s="51">
        <f t="shared" si="2"/>
        <v>16141</v>
      </c>
      <c r="X32" s="15"/>
    </row>
    <row r="33" spans="1:24" s="19" customFormat="1" ht="14.25" customHeight="1" x14ac:dyDescent="0.25">
      <c r="A33" s="52" t="s">
        <v>75</v>
      </c>
      <c r="B33" s="53" t="s">
        <v>76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50">
        <v>0</v>
      </c>
      <c r="N33" s="48">
        <f t="shared" si="0"/>
        <v>0</v>
      </c>
      <c r="O33" s="49">
        <v>241</v>
      </c>
      <c r="P33" s="49">
        <v>170</v>
      </c>
      <c r="Q33" s="49">
        <v>59</v>
      </c>
      <c r="R33" s="49">
        <v>2056</v>
      </c>
      <c r="S33" s="50">
        <v>131</v>
      </c>
      <c r="T33" s="48">
        <f t="shared" si="1"/>
        <v>2657</v>
      </c>
      <c r="U33" s="51">
        <f t="shared" si="2"/>
        <v>2657</v>
      </c>
      <c r="X33" s="15"/>
    </row>
    <row r="34" spans="1:24" s="19" customFormat="1" ht="14.25" customHeight="1" x14ac:dyDescent="0.25">
      <c r="A34" s="52" t="s">
        <v>77</v>
      </c>
      <c r="B34" s="53" t="s">
        <v>78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50">
        <v>0</v>
      </c>
      <c r="N34" s="48">
        <f t="shared" si="0"/>
        <v>0</v>
      </c>
      <c r="O34" s="49">
        <v>0</v>
      </c>
      <c r="P34" s="49">
        <v>0</v>
      </c>
      <c r="Q34" s="49">
        <v>0</v>
      </c>
      <c r="R34" s="49">
        <v>0</v>
      </c>
      <c r="S34" s="50">
        <v>0</v>
      </c>
      <c r="T34" s="48">
        <f t="shared" si="1"/>
        <v>0</v>
      </c>
      <c r="U34" s="51">
        <f t="shared" si="2"/>
        <v>0</v>
      </c>
      <c r="X34" s="15"/>
    </row>
    <row r="35" spans="1:24" s="19" customFormat="1" ht="14.25" customHeight="1" x14ac:dyDescent="0.25">
      <c r="A35" s="54" t="s">
        <v>79</v>
      </c>
      <c r="B35" s="70" t="s">
        <v>80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3">
        <v>0</v>
      </c>
      <c r="N35" s="41">
        <f t="shared" si="0"/>
        <v>0</v>
      </c>
      <c r="O35" s="42">
        <v>0</v>
      </c>
      <c r="P35" s="42">
        <v>0</v>
      </c>
      <c r="Q35" s="42">
        <v>0</v>
      </c>
      <c r="R35" s="42">
        <v>0</v>
      </c>
      <c r="S35" s="43">
        <v>0</v>
      </c>
      <c r="T35" s="41">
        <f t="shared" si="1"/>
        <v>0</v>
      </c>
      <c r="U35" s="44">
        <f t="shared" si="2"/>
        <v>0</v>
      </c>
      <c r="X35" s="15"/>
    </row>
    <row r="36" spans="1:24" s="19" customFormat="1" ht="14.25" customHeight="1" x14ac:dyDescent="0.25">
      <c r="A36" s="54" t="s">
        <v>81</v>
      </c>
      <c r="B36" s="70" t="s">
        <v>82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3">
        <v>0</v>
      </c>
      <c r="N36" s="41">
        <f t="shared" si="0"/>
        <v>0</v>
      </c>
      <c r="O36" s="42">
        <v>176</v>
      </c>
      <c r="P36" s="42">
        <v>141</v>
      </c>
      <c r="Q36" s="42">
        <v>483</v>
      </c>
      <c r="R36" s="42">
        <v>45</v>
      </c>
      <c r="S36" s="43">
        <v>18</v>
      </c>
      <c r="T36" s="41">
        <f t="shared" si="1"/>
        <v>863</v>
      </c>
      <c r="U36" s="44">
        <f t="shared" si="2"/>
        <v>863</v>
      </c>
      <c r="X36" s="15"/>
    </row>
    <row r="37" spans="1:24" s="19" customFormat="1" ht="14.25" customHeight="1" x14ac:dyDescent="0.25">
      <c r="A37" s="54" t="s">
        <v>83</v>
      </c>
      <c r="B37" s="70" t="s">
        <v>84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3">
        <v>0</v>
      </c>
      <c r="N37" s="41">
        <f t="shared" si="0"/>
        <v>0</v>
      </c>
      <c r="O37" s="42">
        <v>0</v>
      </c>
      <c r="P37" s="42">
        <v>0</v>
      </c>
      <c r="Q37" s="42">
        <v>0</v>
      </c>
      <c r="R37" s="42">
        <v>0</v>
      </c>
      <c r="S37" s="43">
        <v>0</v>
      </c>
      <c r="T37" s="41">
        <f t="shared" si="1"/>
        <v>0</v>
      </c>
      <c r="U37" s="44">
        <f t="shared" si="2"/>
        <v>0</v>
      </c>
      <c r="X37" s="15"/>
    </row>
    <row r="38" spans="1:24" s="19" customFormat="1" ht="14.25" customHeight="1" x14ac:dyDescent="0.25">
      <c r="A38" s="54" t="s">
        <v>85</v>
      </c>
      <c r="B38" s="70" t="s">
        <v>86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3">
        <v>0</v>
      </c>
      <c r="N38" s="41">
        <f t="shared" si="0"/>
        <v>0</v>
      </c>
      <c r="O38" s="42">
        <v>0</v>
      </c>
      <c r="P38" s="42">
        <v>0</v>
      </c>
      <c r="Q38" s="42">
        <v>0</v>
      </c>
      <c r="R38" s="42">
        <v>0</v>
      </c>
      <c r="S38" s="43">
        <v>0</v>
      </c>
      <c r="T38" s="41">
        <f t="shared" si="1"/>
        <v>0</v>
      </c>
      <c r="U38" s="44">
        <f t="shared" si="2"/>
        <v>0</v>
      </c>
      <c r="X38" s="15"/>
    </row>
    <row r="39" spans="1:24" s="19" customFormat="1" ht="14.25" customHeight="1" x14ac:dyDescent="0.25">
      <c r="A39" s="54" t="s">
        <v>87</v>
      </c>
      <c r="B39" s="55" t="s">
        <v>88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3">
        <v>0</v>
      </c>
      <c r="N39" s="41">
        <f t="shared" si="0"/>
        <v>0</v>
      </c>
      <c r="O39" s="42">
        <v>0</v>
      </c>
      <c r="P39" s="42">
        <v>0</v>
      </c>
      <c r="Q39" s="42">
        <v>0</v>
      </c>
      <c r="R39" s="42">
        <v>0</v>
      </c>
      <c r="S39" s="43">
        <v>0</v>
      </c>
      <c r="T39" s="41">
        <f t="shared" si="1"/>
        <v>0</v>
      </c>
      <c r="U39" s="44">
        <f t="shared" si="2"/>
        <v>0</v>
      </c>
      <c r="X39" s="15"/>
    </row>
    <row r="40" spans="1:24" s="19" customFormat="1" ht="14.25" customHeight="1" x14ac:dyDescent="0.25">
      <c r="A40" s="54" t="s">
        <v>89</v>
      </c>
      <c r="B40" s="70" t="s">
        <v>90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0</v>
      </c>
      <c r="N40" s="41">
        <f t="shared" si="0"/>
        <v>0</v>
      </c>
      <c r="O40" s="59">
        <v>0</v>
      </c>
      <c r="P40" s="59">
        <v>0</v>
      </c>
      <c r="Q40" s="59">
        <v>0</v>
      </c>
      <c r="R40" s="59">
        <v>0</v>
      </c>
      <c r="S40" s="60">
        <v>0</v>
      </c>
      <c r="T40" s="58">
        <f t="shared" si="1"/>
        <v>0</v>
      </c>
      <c r="U40" s="61">
        <f t="shared" si="2"/>
        <v>0</v>
      </c>
      <c r="X40" s="15"/>
    </row>
    <row r="41" spans="1:24" s="19" customFormat="1" ht="14.25" customHeight="1" x14ac:dyDescent="0.25">
      <c r="A41" s="71" t="s">
        <v>19</v>
      </c>
      <c r="B41" s="72" t="s">
        <v>91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5">
        <f t="shared" si="0"/>
        <v>0</v>
      </c>
      <c r="O41" s="64">
        <v>1216</v>
      </c>
      <c r="P41" s="64">
        <v>296</v>
      </c>
      <c r="Q41" s="64">
        <v>842</v>
      </c>
      <c r="R41" s="64">
        <v>2805</v>
      </c>
      <c r="S41" s="64">
        <v>11845</v>
      </c>
      <c r="T41" s="65">
        <f t="shared" si="1"/>
        <v>17004</v>
      </c>
      <c r="U41" s="66">
        <f t="shared" si="2"/>
        <v>17004</v>
      </c>
      <c r="X41" s="15"/>
    </row>
    <row r="42" spans="1:24" s="19" customFormat="1" ht="14.25" customHeight="1" thickBot="1" x14ac:dyDescent="0.3">
      <c r="A42" s="73" t="s">
        <v>20</v>
      </c>
      <c r="B42" s="74" t="s">
        <v>92</v>
      </c>
      <c r="C42" s="75">
        <f t="shared" ref="C42:U42" si="3">C30+C41</f>
        <v>17735</v>
      </c>
      <c r="D42" s="75">
        <f t="shared" si="3"/>
        <v>44133</v>
      </c>
      <c r="E42" s="75">
        <f t="shared" si="3"/>
        <v>48237</v>
      </c>
      <c r="F42" s="75">
        <f t="shared" si="3"/>
        <v>26634</v>
      </c>
      <c r="G42" s="75">
        <f t="shared" si="3"/>
        <v>33568</v>
      </c>
      <c r="H42" s="75">
        <f t="shared" si="3"/>
        <v>41524</v>
      </c>
      <c r="I42" s="75">
        <f t="shared" si="3"/>
        <v>21601</v>
      </c>
      <c r="J42" s="75">
        <f t="shared" si="3"/>
        <v>38689</v>
      </c>
      <c r="K42" s="75">
        <f t="shared" si="3"/>
        <v>26828</v>
      </c>
      <c r="L42" s="75">
        <f t="shared" si="3"/>
        <v>24506</v>
      </c>
      <c r="M42" s="75">
        <f t="shared" si="3"/>
        <v>45459</v>
      </c>
      <c r="N42" s="75">
        <f t="shared" si="3"/>
        <v>368914</v>
      </c>
      <c r="O42" s="75">
        <f t="shared" si="3"/>
        <v>1216</v>
      </c>
      <c r="P42" s="75">
        <f t="shared" si="3"/>
        <v>296</v>
      </c>
      <c r="Q42" s="75">
        <f t="shared" si="3"/>
        <v>842</v>
      </c>
      <c r="R42" s="75">
        <f t="shared" si="3"/>
        <v>2805</v>
      </c>
      <c r="S42" s="75">
        <f t="shared" si="3"/>
        <v>11845</v>
      </c>
      <c r="T42" s="75">
        <f t="shared" si="3"/>
        <v>17004</v>
      </c>
      <c r="U42" s="76">
        <f t="shared" si="3"/>
        <v>385918</v>
      </c>
      <c r="X42" s="15"/>
    </row>
    <row r="43" spans="1:24" s="19" customFormat="1" ht="14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X43" s="15"/>
    </row>
    <row r="44" spans="1:24" s="19" customFormat="1" ht="14.25" customHeight="1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X44" s="15"/>
    </row>
    <row r="45" spans="1:24" s="19" customFormat="1" ht="44.1" customHeight="1" x14ac:dyDescent="0.25">
      <c r="A45" s="13"/>
      <c r="B45" s="12"/>
      <c r="C45" s="77" t="str">
        <f t="shared" ref="C45:M45" si="4">C4</f>
        <v>Makedonija</v>
      </c>
      <c r="D45" s="77" t="str">
        <f t="shared" si="4"/>
        <v>Triglav jojetë</v>
      </c>
      <c r="E45" s="77" t="str">
        <f t="shared" si="4"/>
        <v>Sava</v>
      </c>
      <c r="F45" s="77" t="str">
        <f t="shared" si="4"/>
        <v>Evroins</v>
      </c>
      <c r="G45" s="77" t="str">
        <f t="shared" si="4"/>
        <v>Viner jojetë</v>
      </c>
      <c r="H45" s="77" t="str">
        <f t="shared" si="4"/>
        <v>Eurolink</v>
      </c>
      <c r="I45" s="77" t="str">
        <f t="shared" si="4"/>
        <v>Grave jojetë</v>
      </c>
      <c r="J45" s="77" t="str">
        <f t="shared" si="4"/>
        <v>Unika</v>
      </c>
      <c r="K45" s="77" t="str">
        <f t="shared" si="4"/>
        <v>Osiguritelna polisa</v>
      </c>
      <c r="L45" s="77" t="str">
        <f t="shared" si="4"/>
        <v>Halk</v>
      </c>
      <c r="M45" s="77" t="str">
        <f t="shared" si="4"/>
        <v>Kroacija jojetë</v>
      </c>
      <c r="N45" s="78"/>
      <c r="O45" s="77" t="str">
        <f>O4</f>
        <v>Kroacia jetë</v>
      </c>
      <c r="P45" s="77" t="str">
        <f>P4</f>
        <v>Grave jetë</v>
      </c>
      <c r="Q45" s="77" t="str">
        <f>Q4</f>
        <v>Viner jetë</v>
      </c>
      <c r="R45" s="77" t="str">
        <f>R4</f>
        <v>Unika jetë</v>
      </c>
      <c r="S45" s="77" t="str">
        <f>S4</f>
        <v>Triglav jetë</v>
      </c>
      <c r="T45" s="79"/>
      <c r="U45" s="15"/>
      <c r="X45" s="15"/>
    </row>
    <row r="46" spans="1:24" s="19" customFormat="1" ht="17.45" customHeight="1" thickBot="1" x14ac:dyDescent="0.3">
      <c r="A46" s="11" t="s">
        <v>93</v>
      </c>
      <c r="B46" s="10"/>
      <c r="C46" s="80">
        <f t="shared" ref="C46:M46" si="5">IF(($U$30+$U$41)=0,0,(C30+C41)/($U$30+$U$41))</f>
        <v>4.5955358392197304E-2</v>
      </c>
      <c r="D46" s="80">
        <f t="shared" si="5"/>
        <v>0.11435849066381977</v>
      </c>
      <c r="E46" s="80">
        <f t="shared" si="5"/>
        <v>0.12499287413388337</v>
      </c>
      <c r="F46" s="80">
        <f t="shared" si="5"/>
        <v>6.901466114563197E-2</v>
      </c>
      <c r="G46" s="80">
        <f t="shared" si="5"/>
        <v>8.6982208655724785E-2</v>
      </c>
      <c r="H46" s="80">
        <f t="shared" si="5"/>
        <v>0.10759798713716386</v>
      </c>
      <c r="I46" s="80">
        <f t="shared" si="5"/>
        <v>5.5973030540166564E-2</v>
      </c>
      <c r="J46" s="80">
        <f t="shared" si="5"/>
        <v>0.10025186697692255</v>
      </c>
      <c r="K46" s="80">
        <f t="shared" si="5"/>
        <v>6.9517358609860122E-2</v>
      </c>
      <c r="L46" s="80">
        <f t="shared" si="5"/>
        <v>6.3500536383376785E-2</v>
      </c>
      <c r="M46" s="80">
        <f t="shared" si="5"/>
        <v>0.11779445374405961</v>
      </c>
      <c r="N46" s="81"/>
      <c r="O46" s="80">
        <f t="shared" ref="O46:S46" si="6">IF(($U$30+$U$41)=0,0,(O30+O41)/($U$30+$U$41))</f>
        <v>3.1509284355743968E-3</v>
      </c>
      <c r="P46" s="80">
        <f>IF(($U$30+$U$41)=0,0,(P30+P41)/($U$30+$U$41))</f>
        <v>7.6700231655429387E-4</v>
      </c>
      <c r="Q46" s="80">
        <f>IF(($U$30+$U$41)=0,0,(Q30+Q41)/($U$30+$U$41))</f>
        <v>2.1818106437118765E-3</v>
      </c>
      <c r="R46" s="80">
        <f>IF(($U$30+$U$41)=0,0,(R30+R41)/($U$30+$U$41))</f>
        <v>7.2683834389689001E-3</v>
      </c>
      <c r="S46" s="80">
        <f t="shared" si="6"/>
        <v>3.0693048782383821E-2</v>
      </c>
      <c r="T46" s="79"/>
      <c r="U46" s="15"/>
      <c r="X46" s="15"/>
    </row>
    <row r="47" spans="1:24" s="19" customFormat="1" ht="14.2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X47" s="15"/>
    </row>
    <row r="48" spans="1:24" s="19" customFormat="1" ht="14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X48" s="15"/>
    </row>
    <row r="49" spans="2:12" s="18" customFormat="1" ht="14.2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s="18" customFormat="1" ht="14.2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s="18" customFormat="1" ht="14.2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s="18" customFormat="1" ht="14.2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s="18" customFormat="1" ht="14.2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s="18" customFormat="1" ht="14.2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s="18" customFormat="1" ht="14.2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s="18" customFormat="1" ht="14.2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</sheetData>
  <mergeCells count="2">
    <mergeCell ref="A45:B45"/>
    <mergeCell ref="A46:B46"/>
  </mergeCell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E93C-3A32-436D-AA67-5DD25E1F7DD6}">
  <dimension ref="A1:X59"/>
  <sheetViews>
    <sheetView showGridLines="0" zoomScale="90" zoomScaleNormal="90" workbookViewId="0">
      <selection activeCell="F16" sqref="F16"/>
    </sheetView>
  </sheetViews>
  <sheetFormatPr defaultColWidth="9.140625" defaultRowHeight="15" x14ac:dyDescent="0.25"/>
  <cols>
    <col min="1" max="1" width="61.42578125" style="15" customWidth="1"/>
    <col min="2" max="2" width="7.42578125" style="16" customWidth="1"/>
    <col min="3" max="3" width="14.28515625" style="17" customWidth="1"/>
    <col min="4" max="12" width="14.28515625" style="18" customWidth="1"/>
    <col min="13" max="15" width="14.28515625" style="15" customWidth="1"/>
    <col min="16" max="18" width="14.28515625" style="18" customWidth="1"/>
    <col min="19" max="21" width="14.28515625" style="15" customWidth="1"/>
    <col min="22" max="23" width="9.140625" style="19" customWidth="1"/>
    <col min="24" max="24" width="9.140625" style="15" customWidth="1"/>
    <col min="25" max="16384" width="9.140625" style="15"/>
  </cols>
  <sheetData>
    <row r="1" spans="1:24" s="20" customFormat="1" ht="14.25" customHeight="1" x14ac:dyDescent="0.25">
      <c r="A1" s="21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4" s="23" customFormat="1" ht="14.25" customHeight="1" x14ac:dyDescent="0.25">
      <c r="A2" s="24" t="s">
        <v>112</v>
      </c>
      <c r="B2" s="22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s="23" customFormat="1" ht="14.25" customHeight="1" thickBot="1" x14ac:dyDescent="0.3">
      <c r="A3" s="20"/>
      <c r="B3" s="22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s="17" customFormat="1" ht="41.1" customHeight="1" x14ac:dyDescent="0.25">
      <c r="A4" s="25" t="s">
        <v>1</v>
      </c>
      <c r="B4" s="26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7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7" t="s">
        <v>19</v>
      </c>
      <c r="U4" s="28" t="s">
        <v>20</v>
      </c>
      <c r="V4" s="19"/>
      <c r="W4" s="29"/>
      <c r="X4" s="15"/>
    </row>
    <row r="5" spans="1:24" s="17" customFormat="1" ht="15.75" customHeight="1" x14ac:dyDescent="0.25">
      <c r="A5" s="30"/>
      <c r="B5" s="31"/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3">
        <v>100</v>
      </c>
      <c r="O5" s="32">
        <v>101</v>
      </c>
      <c r="P5" s="32">
        <v>102</v>
      </c>
      <c r="Q5" s="32">
        <v>103</v>
      </c>
      <c r="R5" s="32">
        <v>104</v>
      </c>
      <c r="S5" s="32">
        <v>105</v>
      </c>
      <c r="T5" s="33">
        <v>200</v>
      </c>
      <c r="U5" s="34">
        <v>300</v>
      </c>
      <c r="V5" s="19"/>
      <c r="W5" s="29"/>
      <c r="X5" s="15"/>
    </row>
    <row r="6" spans="1:24" s="17" customFormat="1" ht="14.25" customHeight="1" x14ac:dyDescent="0.25">
      <c r="A6" s="35" t="s">
        <v>21</v>
      </c>
      <c r="B6" s="36" t="s">
        <v>22</v>
      </c>
      <c r="C6" s="37">
        <v>6826</v>
      </c>
      <c r="D6" s="37">
        <v>12415</v>
      </c>
      <c r="E6" s="37">
        <v>3936</v>
      </c>
      <c r="F6" s="37">
        <v>1905</v>
      </c>
      <c r="G6" s="37">
        <v>4718</v>
      </c>
      <c r="H6" s="37">
        <v>15585</v>
      </c>
      <c r="I6" s="37">
        <v>779</v>
      </c>
      <c r="J6" s="37">
        <v>4846</v>
      </c>
      <c r="K6" s="37">
        <v>2123</v>
      </c>
      <c r="L6" s="37">
        <v>14119</v>
      </c>
      <c r="M6" s="37">
        <v>12534</v>
      </c>
      <c r="N6" s="38">
        <f t="shared" ref="N6:N41" si="0">SUM(C6:M6)</f>
        <v>79786</v>
      </c>
      <c r="O6" s="37">
        <v>0</v>
      </c>
      <c r="P6" s="37">
        <v>0</v>
      </c>
      <c r="Q6" s="37">
        <v>0</v>
      </c>
      <c r="R6" s="37">
        <v>0</v>
      </c>
      <c r="S6" s="39">
        <v>0</v>
      </c>
      <c r="T6" s="38">
        <f t="shared" ref="T6:T41" si="1">SUM(O6:S6)</f>
        <v>0</v>
      </c>
      <c r="U6" s="40">
        <f t="shared" ref="U6:U41" si="2">N6+T6</f>
        <v>79786</v>
      </c>
      <c r="V6" s="19"/>
      <c r="W6" s="29"/>
      <c r="X6" s="15"/>
    </row>
    <row r="7" spans="1:24" s="18" customFormat="1" ht="14.25" customHeight="1" x14ac:dyDescent="0.25">
      <c r="A7" s="35" t="s">
        <v>23</v>
      </c>
      <c r="B7" s="36" t="s">
        <v>24</v>
      </c>
      <c r="C7" s="37">
        <v>20943</v>
      </c>
      <c r="D7" s="37">
        <v>24315</v>
      </c>
      <c r="E7" s="37">
        <v>13283</v>
      </c>
      <c r="F7" s="37">
        <v>3750</v>
      </c>
      <c r="G7" s="37">
        <v>776</v>
      </c>
      <c r="H7" s="37">
        <v>31641</v>
      </c>
      <c r="I7" s="37">
        <v>0</v>
      </c>
      <c r="J7" s="37">
        <v>6254</v>
      </c>
      <c r="K7" s="37">
        <v>0</v>
      </c>
      <c r="L7" s="37">
        <v>17684</v>
      </c>
      <c r="M7" s="37">
        <v>41340</v>
      </c>
      <c r="N7" s="41">
        <f t="shared" si="0"/>
        <v>159986</v>
      </c>
      <c r="O7" s="42">
        <v>0</v>
      </c>
      <c r="P7" s="42">
        <v>0</v>
      </c>
      <c r="Q7" s="42">
        <v>0</v>
      </c>
      <c r="R7" s="42">
        <v>0</v>
      </c>
      <c r="S7" s="43">
        <v>0</v>
      </c>
      <c r="T7" s="41">
        <f t="shared" si="1"/>
        <v>0</v>
      </c>
      <c r="U7" s="44">
        <f t="shared" si="2"/>
        <v>159986</v>
      </c>
    </row>
    <row r="8" spans="1:24" s="18" customFormat="1" ht="14.25" customHeight="1" x14ac:dyDescent="0.25">
      <c r="A8" s="35" t="s">
        <v>25</v>
      </c>
      <c r="B8" s="36" t="s">
        <v>26</v>
      </c>
      <c r="C8" s="37">
        <v>9135</v>
      </c>
      <c r="D8" s="37">
        <v>30626</v>
      </c>
      <c r="E8" s="37">
        <v>25932</v>
      </c>
      <c r="F8" s="37">
        <v>7753</v>
      </c>
      <c r="G8" s="37">
        <v>12389</v>
      </c>
      <c r="H8" s="37">
        <v>12547</v>
      </c>
      <c r="I8" s="37">
        <v>2232</v>
      </c>
      <c r="J8" s="37">
        <v>8028</v>
      </c>
      <c r="K8" s="37">
        <v>12768</v>
      </c>
      <c r="L8" s="37">
        <v>13549</v>
      </c>
      <c r="M8" s="37">
        <v>12612</v>
      </c>
      <c r="N8" s="41">
        <f t="shared" si="0"/>
        <v>147571</v>
      </c>
      <c r="O8" s="42">
        <v>0</v>
      </c>
      <c r="P8" s="42">
        <v>0</v>
      </c>
      <c r="Q8" s="42">
        <v>0</v>
      </c>
      <c r="R8" s="42">
        <v>0</v>
      </c>
      <c r="S8" s="43">
        <v>0</v>
      </c>
      <c r="T8" s="41">
        <f t="shared" si="1"/>
        <v>0</v>
      </c>
      <c r="U8" s="44">
        <f t="shared" si="2"/>
        <v>147571</v>
      </c>
    </row>
    <row r="9" spans="1:24" s="18" customFormat="1" ht="14.25" customHeight="1" x14ac:dyDescent="0.25">
      <c r="A9" s="35" t="s">
        <v>27</v>
      </c>
      <c r="B9" s="36" t="s">
        <v>28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41">
        <f t="shared" si="0"/>
        <v>0</v>
      </c>
      <c r="O9" s="42">
        <v>0</v>
      </c>
      <c r="P9" s="42">
        <v>0</v>
      </c>
      <c r="Q9" s="42">
        <v>0</v>
      </c>
      <c r="R9" s="42">
        <v>0</v>
      </c>
      <c r="S9" s="43">
        <v>0</v>
      </c>
      <c r="T9" s="41">
        <f t="shared" si="1"/>
        <v>0</v>
      </c>
      <c r="U9" s="44">
        <f t="shared" si="2"/>
        <v>0</v>
      </c>
    </row>
    <row r="10" spans="1:24" s="18" customFormat="1" ht="14.25" customHeight="1" x14ac:dyDescent="0.25">
      <c r="A10" s="35" t="s">
        <v>29</v>
      </c>
      <c r="B10" s="36" t="s">
        <v>30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41">
        <f t="shared" si="0"/>
        <v>0</v>
      </c>
      <c r="O10" s="42">
        <v>0</v>
      </c>
      <c r="P10" s="42">
        <v>0</v>
      </c>
      <c r="Q10" s="42">
        <v>0</v>
      </c>
      <c r="R10" s="42">
        <v>0</v>
      </c>
      <c r="S10" s="43">
        <v>0</v>
      </c>
      <c r="T10" s="41">
        <f t="shared" si="1"/>
        <v>0</v>
      </c>
      <c r="U10" s="44">
        <f t="shared" si="2"/>
        <v>0</v>
      </c>
    </row>
    <row r="11" spans="1:24" s="18" customFormat="1" ht="14.25" customHeight="1" x14ac:dyDescent="0.25">
      <c r="A11" s="35" t="s">
        <v>31</v>
      </c>
      <c r="B11" s="36" t="s">
        <v>32</v>
      </c>
      <c r="C11" s="37">
        <v>0</v>
      </c>
      <c r="D11" s="37">
        <v>0</v>
      </c>
      <c r="E11" s="37">
        <v>0</v>
      </c>
      <c r="F11" s="37">
        <v>0</v>
      </c>
      <c r="G11" s="37">
        <v>2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41">
        <f t="shared" si="0"/>
        <v>2</v>
      </c>
      <c r="O11" s="42">
        <v>0</v>
      </c>
      <c r="P11" s="42">
        <v>0</v>
      </c>
      <c r="Q11" s="42">
        <v>0</v>
      </c>
      <c r="R11" s="42">
        <v>0</v>
      </c>
      <c r="S11" s="43">
        <v>0</v>
      </c>
      <c r="T11" s="41">
        <f t="shared" si="1"/>
        <v>0</v>
      </c>
      <c r="U11" s="44">
        <f t="shared" si="2"/>
        <v>2</v>
      </c>
    </row>
    <row r="12" spans="1:24" s="18" customFormat="1" ht="14.25" customHeight="1" x14ac:dyDescent="0.25">
      <c r="A12" s="35" t="s">
        <v>33</v>
      </c>
      <c r="B12" s="36" t="s">
        <v>34</v>
      </c>
      <c r="C12" s="37">
        <v>21</v>
      </c>
      <c r="D12" s="37">
        <v>0</v>
      </c>
      <c r="E12" s="37">
        <v>0</v>
      </c>
      <c r="F12" s="37">
        <v>54</v>
      </c>
      <c r="G12" s="37">
        <v>1071</v>
      </c>
      <c r="H12" s="37">
        <v>206</v>
      </c>
      <c r="I12" s="37">
        <v>0</v>
      </c>
      <c r="J12" s="37">
        <v>1</v>
      </c>
      <c r="K12" s="37">
        <v>0</v>
      </c>
      <c r="L12" s="37">
        <v>0</v>
      </c>
      <c r="M12" s="37">
        <v>183</v>
      </c>
      <c r="N12" s="41">
        <f t="shared" si="0"/>
        <v>1536</v>
      </c>
      <c r="O12" s="42">
        <v>0</v>
      </c>
      <c r="P12" s="42">
        <v>0</v>
      </c>
      <c r="Q12" s="42">
        <v>0</v>
      </c>
      <c r="R12" s="42">
        <v>0</v>
      </c>
      <c r="S12" s="43">
        <v>0</v>
      </c>
      <c r="T12" s="41">
        <f t="shared" si="1"/>
        <v>0</v>
      </c>
      <c r="U12" s="44">
        <f t="shared" si="2"/>
        <v>1536</v>
      </c>
    </row>
    <row r="13" spans="1:24" s="18" customFormat="1" ht="14.25" customHeight="1" x14ac:dyDescent="0.25">
      <c r="A13" s="35" t="s">
        <v>35</v>
      </c>
      <c r="B13" s="36" t="s">
        <v>36</v>
      </c>
      <c r="C13" s="37">
        <v>6394</v>
      </c>
      <c r="D13" s="37">
        <v>1031</v>
      </c>
      <c r="E13" s="37">
        <v>1389</v>
      </c>
      <c r="F13" s="37">
        <v>558</v>
      </c>
      <c r="G13" s="37">
        <v>75</v>
      </c>
      <c r="H13" s="37">
        <v>2829</v>
      </c>
      <c r="I13" s="37">
        <v>15</v>
      </c>
      <c r="J13" s="37">
        <v>2042</v>
      </c>
      <c r="K13" s="37">
        <v>739</v>
      </c>
      <c r="L13" s="37">
        <v>114</v>
      </c>
      <c r="M13" s="37">
        <v>77296</v>
      </c>
      <c r="N13" s="41">
        <f t="shared" si="0"/>
        <v>92482</v>
      </c>
      <c r="O13" s="42">
        <v>0</v>
      </c>
      <c r="P13" s="42">
        <v>0</v>
      </c>
      <c r="Q13" s="42">
        <v>0</v>
      </c>
      <c r="R13" s="42">
        <v>0</v>
      </c>
      <c r="S13" s="43">
        <v>0</v>
      </c>
      <c r="T13" s="41">
        <f t="shared" si="1"/>
        <v>0</v>
      </c>
      <c r="U13" s="44">
        <f t="shared" si="2"/>
        <v>92482</v>
      </c>
    </row>
    <row r="14" spans="1:24" s="18" customFormat="1" ht="14.25" customHeight="1" x14ac:dyDescent="0.25">
      <c r="A14" s="35" t="s">
        <v>37</v>
      </c>
      <c r="B14" s="36" t="s">
        <v>38</v>
      </c>
      <c r="C14" s="37">
        <v>37522</v>
      </c>
      <c r="D14" s="37">
        <v>7045</v>
      </c>
      <c r="E14" s="37">
        <v>17805</v>
      </c>
      <c r="F14" s="37">
        <v>8612</v>
      </c>
      <c r="G14" s="37">
        <v>2615</v>
      </c>
      <c r="H14" s="37">
        <v>3153</v>
      </c>
      <c r="I14" s="37">
        <v>9</v>
      </c>
      <c r="J14" s="37">
        <v>28386</v>
      </c>
      <c r="K14" s="37">
        <v>1889</v>
      </c>
      <c r="L14" s="37">
        <v>3495</v>
      </c>
      <c r="M14" s="37">
        <v>4287</v>
      </c>
      <c r="N14" s="41">
        <f t="shared" si="0"/>
        <v>114818</v>
      </c>
      <c r="O14" s="42">
        <v>0</v>
      </c>
      <c r="P14" s="42">
        <v>0</v>
      </c>
      <c r="Q14" s="42">
        <v>0</v>
      </c>
      <c r="R14" s="42">
        <v>0</v>
      </c>
      <c r="S14" s="43">
        <v>0</v>
      </c>
      <c r="T14" s="41">
        <f t="shared" si="1"/>
        <v>0</v>
      </c>
      <c r="U14" s="44">
        <f t="shared" si="2"/>
        <v>114818</v>
      </c>
    </row>
    <row r="15" spans="1:24" s="18" customFormat="1" ht="14.25" customHeight="1" x14ac:dyDescent="0.25">
      <c r="A15" s="35" t="s">
        <v>39</v>
      </c>
      <c r="B15" s="36" t="s">
        <v>40</v>
      </c>
      <c r="C15" s="37">
        <v>43917</v>
      </c>
      <c r="D15" s="37">
        <v>8075</v>
      </c>
      <c r="E15" s="37">
        <v>19193</v>
      </c>
      <c r="F15" s="37">
        <v>9170</v>
      </c>
      <c r="G15" s="37">
        <v>2690</v>
      </c>
      <c r="H15" s="37">
        <v>5982</v>
      </c>
      <c r="I15" s="37">
        <v>24</v>
      </c>
      <c r="J15" s="37">
        <v>30428</v>
      </c>
      <c r="K15" s="37">
        <v>2628</v>
      </c>
      <c r="L15" s="37">
        <v>3609</v>
      </c>
      <c r="M15" s="37">
        <v>81583</v>
      </c>
      <c r="N15" s="41">
        <f t="shared" si="0"/>
        <v>207299</v>
      </c>
      <c r="O15" s="42">
        <v>0</v>
      </c>
      <c r="P15" s="42">
        <v>0</v>
      </c>
      <c r="Q15" s="42">
        <v>0</v>
      </c>
      <c r="R15" s="42">
        <v>0</v>
      </c>
      <c r="S15" s="43">
        <v>0</v>
      </c>
      <c r="T15" s="41">
        <f t="shared" si="1"/>
        <v>0</v>
      </c>
      <c r="U15" s="44">
        <f t="shared" si="2"/>
        <v>207299</v>
      </c>
    </row>
    <row r="16" spans="1:24" s="18" customFormat="1" ht="14.25" customHeight="1" x14ac:dyDescent="0.25">
      <c r="A16" s="45" t="s">
        <v>41</v>
      </c>
      <c r="B16" s="46" t="s">
        <v>42</v>
      </c>
      <c r="C16" s="47">
        <v>790</v>
      </c>
      <c r="D16" s="47">
        <v>3097</v>
      </c>
      <c r="E16" s="47">
        <v>13392</v>
      </c>
      <c r="F16" s="47">
        <v>4063</v>
      </c>
      <c r="G16" s="47">
        <v>262</v>
      </c>
      <c r="H16" s="47">
        <v>2911</v>
      </c>
      <c r="I16" s="47">
        <v>15</v>
      </c>
      <c r="J16" s="47">
        <v>728</v>
      </c>
      <c r="K16" s="47">
        <v>1716</v>
      </c>
      <c r="L16" s="47">
        <v>627</v>
      </c>
      <c r="M16" s="47">
        <v>1045</v>
      </c>
      <c r="N16" s="48">
        <f t="shared" si="0"/>
        <v>28646</v>
      </c>
      <c r="O16" s="49">
        <v>0</v>
      </c>
      <c r="P16" s="49">
        <v>0</v>
      </c>
      <c r="Q16" s="49">
        <v>0</v>
      </c>
      <c r="R16" s="49">
        <v>0</v>
      </c>
      <c r="S16" s="50">
        <v>0</v>
      </c>
      <c r="T16" s="48">
        <f t="shared" si="1"/>
        <v>0</v>
      </c>
      <c r="U16" s="51">
        <f t="shared" si="2"/>
        <v>28646</v>
      </c>
    </row>
    <row r="17" spans="1:24" s="19" customFormat="1" ht="14.25" customHeight="1" x14ac:dyDescent="0.25">
      <c r="A17" s="52" t="s">
        <v>43</v>
      </c>
      <c r="B17" s="53" t="s">
        <v>44</v>
      </c>
      <c r="C17" s="47">
        <v>43126</v>
      </c>
      <c r="D17" s="47">
        <v>4978</v>
      </c>
      <c r="E17" s="47">
        <v>5801</v>
      </c>
      <c r="F17" s="47">
        <v>5107</v>
      </c>
      <c r="G17" s="47">
        <v>2428</v>
      </c>
      <c r="H17" s="47">
        <v>3071</v>
      </c>
      <c r="I17" s="47">
        <v>9</v>
      </c>
      <c r="J17" s="47">
        <v>29700</v>
      </c>
      <c r="K17" s="47">
        <v>912</v>
      </c>
      <c r="L17" s="47">
        <v>2983</v>
      </c>
      <c r="M17" s="47">
        <v>80538</v>
      </c>
      <c r="N17" s="48">
        <f t="shared" si="0"/>
        <v>178653</v>
      </c>
      <c r="O17" s="49">
        <v>0</v>
      </c>
      <c r="P17" s="49">
        <v>0</v>
      </c>
      <c r="Q17" s="49">
        <v>0</v>
      </c>
      <c r="R17" s="49">
        <v>0</v>
      </c>
      <c r="S17" s="50">
        <v>0</v>
      </c>
      <c r="T17" s="48">
        <f t="shared" si="1"/>
        <v>0</v>
      </c>
      <c r="U17" s="51">
        <f t="shared" si="2"/>
        <v>178653</v>
      </c>
      <c r="X17" s="15"/>
    </row>
    <row r="18" spans="1:24" s="19" customFormat="1" ht="14.25" customHeight="1" x14ac:dyDescent="0.25">
      <c r="A18" s="54" t="s">
        <v>45</v>
      </c>
      <c r="B18" s="55" t="s">
        <v>46</v>
      </c>
      <c r="C18" s="37">
        <v>36055</v>
      </c>
      <c r="D18" s="37">
        <v>58346</v>
      </c>
      <c r="E18" s="37">
        <v>41901</v>
      </c>
      <c r="F18" s="37">
        <v>37941</v>
      </c>
      <c r="G18" s="37">
        <v>72661</v>
      </c>
      <c r="H18" s="37">
        <v>35491</v>
      </c>
      <c r="I18" s="37">
        <v>31924</v>
      </c>
      <c r="J18" s="37">
        <v>68399</v>
      </c>
      <c r="K18" s="37">
        <v>40683</v>
      </c>
      <c r="L18" s="37">
        <v>55421</v>
      </c>
      <c r="M18" s="37">
        <v>48435</v>
      </c>
      <c r="N18" s="41">
        <f t="shared" si="0"/>
        <v>527257</v>
      </c>
      <c r="O18" s="42">
        <v>0</v>
      </c>
      <c r="P18" s="42">
        <v>0</v>
      </c>
      <c r="Q18" s="42">
        <v>0</v>
      </c>
      <c r="R18" s="42">
        <v>0</v>
      </c>
      <c r="S18" s="43">
        <v>0</v>
      </c>
      <c r="T18" s="41">
        <f t="shared" si="1"/>
        <v>0</v>
      </c>
      <c r="U18" s="44">
        <f t="shared" si="2"/>
        <v>527257</v>
      </c>
      <c r="X18" s="15"/>
    </row>
    <row r="19" spans="1:24" s="19" customFormat="1" ht="14.25" customHeight="1" x14ac:dyDescent="0.25">
      <c r="A19" s="52" t="s">
        <v>47</v>
      </c>
      <c r="B19" s="53" t="s">
        <v>48</v>
      </c>
      <c r="C19" s="47">
        <v>31787</v>
      </c>
      <c r="D19" s="47">
        <v>47389</v>
      </c>
      <c r="E19" s="47">
        <v>34145</v>
      </c>
      <c r="F19" s="47">
        <v>32821</v>
      </c>
      <c r="G19" s="47">
        <v>70528</v>
      </c>
      <c r="H19" s="47">
        <v>30263</v>
      </c>
      <c r="I19" s="47">
        <v>28458</v>
      </c>
      <c r="J19" s="47">
        <v>63112</v>
      </c>
      <c r="K19" s="47">
        <v>33344</v>
      </c>
      <c r="L19" s="47">
        <v>39275</v>
      </c>
      <c r="M19" s="47">
        <v>40629</v>
      </c>
      <c r="N19" s="48">
        <f t="shared" si="0"/>
        <v>451751</v>
      </c>
      <c r="O19" s="49">
        <v>0</v>
      </c>
      <c r="P19" s="49">
        <v>0</v>
      </c>
      <c r="Q19" s="49">
        <v>0</v>
      </c>
      <c r="R19" s="49">
        <v>0</v>
      </c>
      <c r="S19" s="50">
        <v>0</v>
      </c>
      <c r="T19" s="48">
        <f t="shared" si="1"/>
        <v>0</v>
      </c>
      <c r="U19" s="51">
        <f t="shared" si="2"/>
        <v>451751</v>
      </c>
      <c r="X19" s="15"/>
    </row>
    <row r="20" spans="1:24" s="19" customFormat="1" ht="14.25" customHeight="1" x14ac:dyDescent="0.25">
      <c r="A20" s="52" t="s">
        <v>49</v>
      </c>
      <c r="B20" s="53" t="s">
        <v>50</v>
      </c>
      <c r="C20" s="47">
        <v>2500</v>
      </c>
      <c r="D20" s="47">
        <v>10942</v>
      </c>
      <c r="E20" s="47">
        <v>7128</v>
      </c>
      <c r="F20" s="47">
        <v>3653</v>
      </c>
      <c r="G20" s="47">
        <v>1927</v>
      </c>
      <c r="H20" s="47">
        <v>4689</v>
      </c>
      <c r="I20" s="47">
        <v>3466</v>
      </c>
      <c r="J20" s="47">
        <v>5287</v>
      </c>
      <c r="K20" s="47">
        <v>6772</v>
      </c>
      <c r="L20" s="47">
        <v>15485</v>
      </c>
      <c r="M20" s="47">
        <v>7561</v>
      </c>
      <c r="N20" s="48">
        <f t="shared" si="0"/>
        <v>69410</v>
      </c>
      <c r="O20" s="49">
        <v>0</v>
      </c>
      <c r="P20" s="49">
        <v>0</v>
      </c>
      <c r="Q20" s="49">
        <v>0</v>
      </c>
      <c r="R20" s="49">
        <v>0</v>
      </c>
      <c r="S20" s="50">
        <v>0</v>
      </c>
      <c r="T20" s="48">
        <f t="shared" si="1"/>
        <v>0</v>
      </c>
      <c r="U20" s="51">
        <f t="shared" si="2"/>
        <v>69410</v>
      </c>
      <c r="X20" s="15"/>
    </row>
    <row r="21" spans="1:24" s="19" customFormat="1" ht="14.25" customHeight="1" x14ac:dyDescent="0.25">
      <c r="A21" s="52" t="s">
        <v>51</v>
      </c>
      <c r="B21" s="53" t="s">
        <v>52</v>
      </c>
      <c r="C21" s="47">
        <v>142</v>
      </c>
      <c r="D21" s="47">
        <v>0</v>
      </c>
      <c r="E21" s="47">
        <v>0</v>
      </c>
      <c r="F21" s="47">
        <v>450</v>
      </c>
      <c r="G21" s="47">
        <v>0</v>
      </c>
      <c r="H21" s="47">
        <v>363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8">
        <f t="shared" si="0"/>
        <v>955</v>
      </c>
      <c r="O21" s="49">
        <v>0</v>
      </c>
      <c r="P21" s="49">
        <v>0</v>
      </c>
      <c r="Q21" s="49">
        <v>0</v>
      </c>
      <c r="R21" s="49">
        <v>0</v>
      </c>
      <c r="S21" s="50">
        <v>0</v>
      </c>
      <c r="T21" s="48">
        <f t="shared" si="1"/>
        <v>0</v>
      </c>
      <c r="U21" s="51">
        <f t="shared" si="2"/>
        <v>955</v>
      </c>
      <c r="X21" s="15"/>
    </row>
    <row r="22" spans="1:24" s="19" customFormat="1" ht="14.25" customHeight="1" x14ac:dyDescent="0.25">
      <c r="A22" s="54" t="s">
        <v>53</v>
      </c>
      <c r="B22" s="55" t="s">
        <v>54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41">
        <f t="shared" si="0"/>
        <v>0</v>
      </c>
      <c r="O22" s="42">
        <v>0</v>
      </c>
      <c r="P22" s="42">
        <v>0</v>
      </c>
      <c r="Q22" s="42">
        <v>0</v>
      </c>
      <c r="R22" s="42">
        <v>0</v>
      </c>
      <c r="S22" s="43">
        <v>0</v>
      </c>
      <c r="T22" s="41">
        <f t="shared" si="1"/>
        <v>0</v>
      </c>
      <c r="U22" s="44">
        <f t="shared" si="2"/>
        <v>0</v>
      </c>
      <c r="X22" s="15"/>
    </row>
    <row r="23" spans="1:24" s="19" customFormat="1" ht="14.25" customHeight="1" x14ac:dyDescent="0.25">
      <c r="A23" s="54" t="s">
        <v>55</v>
      </c>
      <c r="B23" s="55" t="s">
        <v>56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41">
        <f t="shared" si="0"/>
        <v>0</v>
      </c>
      <c r="O23" s="42">
        <v>0</v>
      </c>
      <c r="P23" s="42">
        <v>0</v>
      </c>
      <c r="Q23" s="42">
        <v>0</v>
      </c>
      <c r="R23" s="42">
        <v>0</v>
      </c>
      <c r="S23" s="43">
        <v>0</v>
      </c>
      <c r="T23" s="41">
        <f t="shared" si="1"/>
        <v>0</v>
      </c>
      <c r="U23" s="44">
        <f t="shared" si="2"/>
        <v>0</v>
      </c>
      <c r="X23" s="15"/>
    </row>
    <row r="24" spans="1:24" s="19" customFormat="1" ht="14.25" customHeight="1" x14ac:dyDescent="0.25">
      <c r="A24" s="54" t="s">
        <v>57</v>
      </c>
      <c r="B24" s="55" t="s">
        <v>58</v>
      </c>
      <c r="C24" s="37">
        <v>2241</v>
      </c>
      <c r="D24" s="37">
        <v>0</v>
      </c>
      <c r="E24" s="37">
        <v>1029</v>
      </c>
      <c r="F24" s="37">
        <v>138</v>
      </c>
      <c r="G24" s="37">
        <v>334</v>
      </c>
      <c r="H24" s="37">
        <v>128</v>
      </c>
      <c r="I24" s="37">
        <v>0</v>
      </c>
      <c r="J24" s="37">
        <v>2078</v>
      </c>
      <c r="K24" s="37">
        <v>279</v>
      </c>
      <c r="L24" s="37">
        <v>0</v>
      </c>
      <c r="M24" s="37">
        <v>112</v>
      </c>
      <c r="N24" s="41">
        <f t="shared" si="0"/>
        <v>6339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1">
        <f t="shared" si="1"/>
        <v>0</v>
      </c>
      <c r="U24" s="44">
        <f t="shared" si="2"/>
        <v>6339</v>
      </c>
      <c r="X24" s="15"/>
    </row>
    <row r="25" spans="1:24" s="19" customFormat="1" ht="14.25" customHeight="1" x14ac:dyDescent="0.25">
      <c r="A25" s="54" t="s">
        <v>59</v>
      </c>
      <c r="B25" s="55" t="s">
        <v>60</v>
      </c>
      <c r="C25" s="37">
        <v>0</v>
      </c>
      <c r="D25" s="37">
        <v>84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41">
        <f t="shared" si="0"/>
        <v>84</v>
      </c>
      <c r="O25" s="42">
        <v>0</v>
      </c>
      <c r="P25" s="42">
        <v>0</v>
      </c>
      <c r="Q25" s="42">
        <v>0</v>
      </c>
      <c r="R25" s="42">
        <v>0</v>
      </c>
      <c r="S25" s="43">
        <v>0</v>
      </c>
      <c r="T25" s="41">
        <f t="shared" si="1"/>
        <v>0</v>
      </c>
      <c r="U25" s="44">
        <f t="shared" si="2"/>
        <v>84</v>
      </c>
      <c r="X25" s="15"/>
    </row>
    <row r="26" spans="1:24" s="19" customFormat="1" ht="14.25" customHeight="1" x14ac:dyDescent="0.25">
      <c r="A26" s="54" t="s">
        <v>61</v>
      </c>
      <c r="B26" s="55" t="s">
        <v>62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41">
        <f t="shared" si="0"/>
        <v>0</v>
      </c>
      <c r="O26" s="42">
        <v>0</v>
      </c>
      <c r="P26" s="42">
        <v>0</v>
      </c>
      <c r="Q26" s="42">
        <v>0</v>
      </c>
      <c r="R26" s="42">
        <v>0</v>
      </c>
      <c r="S26" s="43">
        <v>0</v>
      </c>
      <c r="T26" s="41">
        <f t="shared" si="1"/>
        <v>0</v>
      </c>
      <c r="U26" s="44">
        <f t="shared" si="2"/>
        <v>0</v>
      </c>
      <c r="X26" s="15"/>
    </row>
    <row r="27" spans="1:24" s="19" customFormat="1" ht="14.25" customHeight="1" x14ac:dyDescent="0.25">
      <c r="A27" s="54" t="s">
        <v>63</v>
      </c>
      <c r="B27" s="55" t="s">
        <v>64</v>
      </c>
      <c r="C27" s="37">
        <v>9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41">
        <f t="shared" si="0"/>
        <v>9</v>
      </c>
      <c r="O27" s="42">
        <v>0</v>
      </c>
      <c r="P27" s="42">
        <v>0</v>
      </c>
      <c r="Q27" s="42">
        <v>0</v>
      </c>
      <c r="R27" s="42">
        <v>0</v>
      </c>
      <c r="S27" s="43">
        <v>0</v>
      </c>
      <c r="T27" s="41">
        <f t="shared" si="1"/>
        <v>0</v>
      </c>
      <c r="U27" s="44">
        <f t="shared" si="2"/>
        <v>9</v>
      </c>
      <c r="X27" s="15"/>
    </row>
    <row r="28" spans="1:24" s="19" customFormat="1" ht="14.25" customHeight="1" x14ac:dyDescent="0.25">
      <c r="A28" s="54" t="s">
        <v>65</v>
      </c>
      <c r="B28" s="55" t="s">
        <v>66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1">
        <f t="shared" si="0"/>
        <v>0</v>
      </c>
      <c r="O28" s="42">
        <v>0</v>
      </c>
      <c r="P28" s="42">
        <v>0</v>
      </c>
      <c r="Q28" s="42">
        <v>0</v>
      </c>
      <c r="R28" s="42">
        <v>0</v>
      </c>
      <c r="S28" s="43">
        <v>0</v>
      </c>
      <c r="T28" s="41">
        <f t="shared" si="1"/>
        <v>0</v>
      </c>
      <c r="U28" s="44">
        <f t="shared" si="2"/>
        <v>0</v>
      </c>
      <c r="X28" s="15"/>
    </row>
    <row r="29" spans="1:24" s="19" customFormat="1" ht="14.25" customHeight="1" x14ac:dyDescent="0.25">
      <c r="A29" s="56" t="s">
        <v>67</v>
      </c>
      <c r="B29" s="57" t="s">
        <v>68</v>
      </c>
      <c r="C29" s="37">
        <v>683</v>
      </c>
      <c r="D29" s="37">
        <v>6364</v>
      </c>
      <c r="E29" s="37">
        <v>4603</v>
      </c>
      <c r="F29" s="37">
        <v>689</v>
      </c>
      <c r="G29" s="37">
        <v>807</v>
      </c>
      <c r="H29" s="37">
        <v>3913</v>
      </c>
      <c r="I29" s="37">
        <v>1076</v>
      </c>
      <c r="J29" s="37">
        <v>1027</v>
      </c>
      <c r="K29" s="37">
        <v>825</v>
      </c>
      <c r="L29" s="37">
        <v>269</v>
      </c>
      <c r="M29" s="37">
        <v>936</v>
      </c>
      <c r="N29" s="58">
        <f t="shared" si="0"/>
        <v>21192</v>
      </c>
      <c r="O29" s="59">
        <v>0</v>
      </c>
      <c r="P29" s="59">
        <v>0</v>
      </c>
      <c r="Q29" s="59">
        <v>0</v>
      </c>
      <c r="R29" s="59">
        <v>0</v>
      </c>
      <c r="S29" s="60">
        <v>0</v>
      </c>
      <c r="T29" s="58">
        <f t="shared" si="1"/>
        <v>0</v>
      </c>
      <c r="U29" s="61">
        <f t="shared" si="2"/>
        <v>21192</v>
      </c>
      <c r="X29" s="15"/>
    </row>
    <row r="30" spans="1:24" s="19" customFormat="1" ht="14.25" customHeight="1" x14ac:dyDescent="0.25">
      <c r="A30" s="62" t="s">
        <v>69</v>
      </c>
      <c r="B30" s="63" t="s">
        <v>70</v>
      </c>
      <c r="C30" s="64">
        <f t="shared" ref="C30:M30" si="3">SUM(C6:C14)+C18+SUM(C22:C29)</f>
        <v>119829</v>
      </c>
      <c r="D30" s="64">
        <f t="shared" si="3"/>
        <v>140226</v>
      </c>
      <c r="E30" s="64">
        <f t="shared" si="3"/>
        <v>109878</v>
      </c>
      <c r="F30" s="64">
        <f t="shared" si="3"/>
        <v>61400</v>
      </c>
      <c r="G30" s="64">
        <f t="shared" si="3"/>
        <v>95448</v>
      </c>
      <c r="H30" s="64">
        <f t="shared" si="3"/>
        <v>105493</v>
      </c>
      <c r="I30" s="64">
        <f t="shared" si="3"/>
        <v>36035</v>
      </c>
      <c r="J30" s="64">
        <f t="shared" si="3"/>
        <v>121061</v>
      </c>
      <c r="K30" s="64">
        <f t="shared" si="3"/>
        <v>59306</v>
      </c>
      <c r="L30" s="64">
        <f t="shared" si="3"/>
        <v>104651</v>
      </c>
      <c r="M30" s="64">
        <f t="shared" si="3"/>
        <v>197735</v>
      </c>
      <c r="N30" s="65">
        <f t="shared" si="0"/>
        <v>1151062</v>
      </c>
      <c r="O30" s="64">
        <f>SUM(O6:O14)+O18+SUM(O22:O29)</f>
        <v>0</v>
      </c>
      <c r="P30" s="64">
        <f>SUM(P6:P14)+P18+SUM(P22:P29)</f>
        <v>0</v>
      </c>
      <c r="Q30" s="64">
        <f>SUM(Q6:Q14)+Q18+SUM(Q22:Q29)</f>
        <v>0</v>
      </c>
      <c r="R30" s="64">
        <f>SUM(R6:R14)+R18+SUM(R22:R29)</f>
        <v>0</v>
      </c>
      <c r="S30" s="64">
        <f>SUM(S6:S14)+S18+SUM(S22:S29)</f>
        <v>0</v>
      </c>
      <c r="T30" s="65">
        <f t="shared" si="1"/>
        <v>0</v>
      </c>
      <c r="U30" s="66">
        <f t="shared" si="2"/>
        <v>1151062</v>
      </c>
      <c r="X30" s="15"/>
    </row>
    <row r="31" spans="1:24" s="19" customFormat="1" ht="14.25" customHeight="1" x14ac:dyDescent="0.25">
      <c r="A31" s="67" t="s">
        <v>71</v>
      </c>
      <c r="B31" s="68" t="s">
        <v>72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9">
        <v>0</v>
      </c>
      <c r="N31" s="38">
        <f t="shared" si="0"/>
        <v>0</v>
      </c>
      <c r="O31" s="37">
        <v>68157</v>
      </c>
      <c r="P31" s="37">
        <v>40185</v>
      </c>
      <c r="Q31" s="37">
        <v>16463</v>
      </c>
      <c r="R31" s="37">
        <v>6597</v>
      </c>
      <c r="S31" s="39">
        <v>51897</v>
      </c>
      <c r="T31" s="38">
        <f t="shared" si="1"/>
        <v>183299</v>
      </c>
      <c r="U31" s="40">
        <f t="shared" si="2"/>
        <v>183299</v>
      </c>
      <c r="X31" s="15"/>
    </row>
    <row r="32" spans="1:24" s="19" customFormat="1" ht="14.25" customHeight="1" x14ac:dyDescent="0.25">
      <c r="A32" s="52" t="s">
        <v>73</v>
      </c>
      <c r="B32" s="69" t="s">
        <v>74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0">
        <v>0</v>
      </c>
      <c r="N32" s="48">
        <f t="shared" si="0"/>
        <v>0</v>
      </c>
      <c r="O32" s="49">
        <v>65728</v>
      </c>
      <c r="P32" s="49">
        <v>36951</v>
      </c>
      <c r="Q32" s="49">
        <v>16134</v>
      </c>
      <c r="R32" s="49">
        <v>6077</v>
      </c>
      <c r="S32" s="50">
        <v>51834</v>
      </c>
      <c r="T32" s="48">
        <f t="shared" si="1"/>
        <v>176724</v>
      </c>
      <c r="U32" s="51">
        <f t="shared" si="2"/>
        <v>176724</v>
      </c>
      <c r="X32" s="15"/>
    </row>
    <row r="33" spans="1:24" s="19" customFormat="1" ht="14.25" customHeight="1" x14ac:dyDescent="0.25">
      <c r="A33" s="52" t="s">
        <v>75</v>
      </c>
      <c r="B33" s="53" t="s">
        <v>76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50">
        <v>0</v>
      </c>
      <c r="N33" s="48">
        <f t="shared" si="0"/>
        <v>0</v>
      </c>
      <c r="O33" s="49">
        <v>2346</v>
      </c>
      <c r="P33" s="49">
        <v>3234</v>
      </c>
      <c r="Q33" s="49">
        <v>282</v>
      </c>
      <c r="R33" s="49">
        <v>520</v>
      </c>
      <c r="S33" s="50">
        <v>63</v>
      </c>
      <c r="T33" s="48">
        <f t="shared" si="1"/>
        <v>6445</v>
      </c>
      <c r="U33" s="51">
        <f t="shared" si="2"/>
        <v>6445</v>
      </c>
      <c r="X33" s="15"/>
    </row>
    <row r="34" spans="1:24" s="19" customFormat="1" ht="14.25" customHeight="1" x14ac:dyDescent="0.25">
      <c r="A34" s="52" t="s">
        <v>77</v>
      </c>
      <c r="B34" s="53" t="s">
        <v>78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50">
        <v>0</v>
      </c>
      <c r="N34" s="48">
        <f t="shared" si="0"/>
        <v>0</v>
      </c>
      <c r="O34" s="49">
        <v>83</v>
      </c>
      <c r="P34" s="49">
        <v>0</v>
      </c>
      <c r="Q34" s="49">
        <v>47</v>
      </c>
      <c r="R34" s="49">
        <v>0</v>
      </c>
      <c r="S34" s="50">
        <v>0</v>
      </c>
      <c r="T34" s="48">
        <f t="shared" si="1"/>
        <v>130</v>
      </c>
      <c r="U34" s="51">
        <f t="shared" si="2"/>
        <v>130</v>
      </c>
      <c r="X34" s="15"/>
    </row>
    <row r="35" spans="1:24" s="19" customFormat="1" ht="14.25" customHeight="1" x14ac:dyDescent="0.25">
      <c r="A35" s="54" t="s">
        <v>79</v>
      </c>
      <c r="B35" s="70" t="s">
        <v>80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3">
        <v>0</v>
      </c>
      <c r="N35" s="41">
        <f t="shared" si="0"/>
        <v>0</v>
      </c>
      <c r="O35" s="42">
        <v>0</v>
      </c>
      <c r="P35" s="42">
        <v>0</v>
      </c>
      <c r="Q35" s="42">
        <v>0</v>
      </c>
      <c r="R35" s="42">
        <v>0</v>
      </c>
      <c r="S35" s="43">
        <v>0</v>
      </c>
      <c r="T35" s="41">
        <f t="shared" si="1"/>
        <v>0</v>
      </c>
      <c r="U35" s="44">
        <f t="shared" si="2"/>
        <v>0</v>
      </c>
      <c r="X35" s="15"/>
    </row>
    <row r="36" spans="1:24" s="19" customFormat="1" ht="14.25" customHeight="1" x14ac:dyDescent="0.25">
      <c r="A36" s="54" t="s">
        <v>81</v>
      </c>
      <c r="B36" s="70" t="s">
        <v>82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3">
        <v>0</v>
      </c>
      <c r="N36" s="41">
        <f t="shared" si="0"/>
        <v>0</v>
      </c>
      <c r="O36" s="42">
        <v>3635</v>
      </c>
      <c r="P36" s="42">
        <v>219</v>
      </c>
      <c r="Q36" s="42">
        <v>6848</v>
      </c>
      <c r="R36" s="42">
        <v>1584</v>
      </c>
      <c r="S36" s="43">
        <v>0</v>
      </c>
      <c r="T36" s="41">
        <f t="shared" si="1"/>
        <v>12286</v>
      </c>
      <c r="U36" s="44">
        <f t="shared" si="2"/>
        <v>12286</v>
      </c>
      <c r="X36" s="15"/>
    </row>
    <row r="37" spans="1:24" s="19" customFormat="1" ht="14.25" customHeight="1" x14ac:dyDescent="0.25">
      <c r="A37" s="54" t="s">
        <v>83</v>
      </c>
      <c r="B37" s="70" t="s">
        <v>84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3">
        <v>0</v>
      </c>
      <c r="N37" s="41">
        <f t="shared" si="0"/>
        <v>0</v>
      </c>
      <c r="O37" s="42">
        <v>0</v>
      </c>
      <c r="P37" s="42">
        <v>0</v>
      </c>
      <c r="Q37" s="42">
        <v>0</v>
      </c>
      <c r="R37" s="42">
        <v>0</v>
      </c>
      <c r="S37" s="43">
        <v>0</v>
      </c>
      <c r="T37" s="41">
        <f t="shared" si="1"/>
        <v>0</v>
      </c>
      <c r="U37" s="44">
        <f t="shared" si="2"/>
        <v>0</v>
      </c>
      <c r="X37" s="15"/>
    </row>
    <row r="38" spans="1:24" s="19" customFormat="1" ht="14.25" customHeight="1" x14ac:dyDescent="0.25">
      <c r="A38" s="54" t="s">
        <v>85</v>
      </c>
      <c r="B38" s="70" t="s">
        <v>86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3">
        <v>0</v>
      </c>
      <c r="N38" s="41">
        <f t="shared" si="0"/>
        <v>0</v>
      </c>
      <c r="O38" s="42">
        <v>0</v>
      </c>
      <c r="P38" s="42">
        <v>0</v>
      </c>
      <c r="Q38" s="42">
        <v>0</v>
      </c>
      <c r="R38" s="42">
        <v>0</v>
      </c>
      <c r="S38" s="43">
        <v>0</v>
      </c>
      <c r="T38" s="41">
        <f t="shared" si="1"/>
        <v>0</v>
      </c>
      <c r="U38" s="44">
        <f t="shared" si="2"/>
        <v>0</v>
      </c>
      <c r="X38" s="15"/>
    </row>
    <row r="39" spans="1:24" s="19" customFormat="1" ht="14.25" customHeight="1" x14ac:dyDescent="0.25">
      <c r="A39" s="54" t="s">
        <v>87</v>
      </c>
      <c r="B39" s="55" t="s">
        <v>88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3">
        <v>0</v>
      </c>
      <c r="N39" s="41">
        <f t="shared" si="0"/>
        <v>0</v>
      </c>
      <c r="O39" s="42">
        <v>0</v>
      </c>
      <c r="P39" s="42">
        <v>0</v>
      </c>
      <c r="Q39" s="42">
        <v>0</v>
      </c>
      <c r="R39" s="42">
        <v>0</v>
      </c>
      <c r="S39" s="43">
        <v>0</v>
      </c>
      <c r="T39" s="41">
        <f t="shared" si="1"/>
        <v>0</v>
      </c>
      <c r="U39" s="44">
        <f t="shared" si="2"/>
        <v>0</v>
      </c>
      <c r="X39" s="15"/>
    </row>
    <row r="40" spans="1:24" s="19" customFormat="1" ht="14.25" customHeight="1" x14ac:dyDescent="0.25">
      <c r="A40" s="54" t="s">
        <v>89</v>
      </c>
      <c r="B40" s="70" t="s">
        <v>90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0</v>
      </c>
      <c r="N40" s="41">
        <f t="shared" si="0"/>
        <v>0</v>
      </c>
      <c r="O40" s="59">
        <v>0</v>
      </c>
      <c r="P40" s="59">
        <v>0</v>
      </c>
      <c r="Q40" s="59">
        <v>0</v>
      </c>
      <c r="R40" s="59">
        <v>0</v>
      </c>
      <c r="S40" s="60">
        <v>0</v>
      </c>
      <c r="T40" s="58">
        <f t="shared" si="1"/>
        <v>0</v>
      </c>
      <c r="U40" s="61">
        <f t="shared" si="2"/>
        <v>0</v>
      </c>
      <c r="X40" s="15"/>
    </row>
    <row r="41" spans="1:24" s="19" customFormat="1" ht="14.25" customHeight="1" x14ac:dyDescent="0.25">
      <c r="A41" s="71" t="s">
        <v>19</v>
      </c>
      <c r="B41" s="72" t="s">
        <v>91</v>
      </c>
      <c r="C41" s="64">
        <f t="shared" ref="C41:M41" si="4">C31+SUM(C35:C40)</f>
        <v>0</v>
      </c>
      <c r="D41" s="64">
        <f t="shared" si="4"/>
        <v>0</v>
      </c>
      <c r="E41" s="64">
        <f t="shared" si="4"/>
        <v>0</v>
      </c>
      <c r="F41" s="64">
        <f t="shared" si="4"/>
        <v>0</v>
      </c>
      <c r="G41" s="64">
        <f t="shared" si="4"/>
        <v>0</v>
      </c>
      <c r="H41" s="64">
        <f t="shared" si="4"/>
        <v>0</v>
      </c>
      <c r="I41" s="64">
        <f t="shared" si="4"/>
        <v>0</v>
      </c>
      <c r="J41" s="64">
        <f t="shared" si="4"/>
        <v>0</v>
      </c>
      <c r="K41" s="64">
        <f t="shared" si="4"/>
        <v>0</v>
      </c>
      <c r="L41" s="64">
        <f t="shared" si="4"/>
        <v>0</v>
      </c>
      <c r="M41" s="64">
        <f t="shared" si="4"/>
        <v>0</v>
      </c>
      <c r="N41" s="65">
        <f t="shared" si="0"/>
        <v>0</v>
      </c>
      <c r="O41" s="64">
        <f>O31+SUM(O35:O40)</f>
        <v>71792</v>
      </c>
      <c r="P41" s="64">
        <f>P31+SUM(P35:P40)</f>
        <v>40404</v>
      </c>
      <c r="Q41" s="64">
        <f>Q31+SUM(Q35:Q40)</f>
        <v>23311</v>
      </c>
      <c r="R41" s="64">
        <f>R31+SUM(R35:R40)</f>
        <v>8181</v>
      </c>
      <c r="S41" s="64">
        <f>S31+SUM(S35:S40)</f>
        <v>51897</v>
      </c>
      <c r="T41" s="65">
        <f t="shared" si="1"/>
        <v>195585</v>
      </c>
      <c r="U41" s="66">
        <f t="shared" si="2"/>
        <v>195585</v>
      </c>
      <c r="X41" s="15"/>
    </row>
    <row r="42" spans="1:24" s="19" customFormat="1" ht="14.25" customHeight="1" thickBot="1" x14ac:dyDescent="0.3">
      <c r="A42" s="73" t="s">
        <v>20</v>
      </c>
      <c r="B42" s="74" t="s">
        <v>92</v>
      </c>
      <c r="C42" s="75">
        <f t="shared" ref="C42:U42" si="5">C30+C41</f>
        <v>119829</v>
      </c>
      <c r="D42" s="75">
        <f t="shared" si="5"/>
        <v>140226</v>
      </c>
      <c r="E42" s="75">
        <f t="shared" si="5"/>
        <v>109878</v>
      </c>
      <c r="F42" s="75">
        <f t="shared" si="5"/>
        <v>61400</v>
      </c>
      <c r="G42" s="75">
        <f t="shared" si="5"/>
        <v>95448</v>
      </c>
      <c r="H42" s="75">
        <f t="shared" si="5"/>
        <v>105493</v>
      </c>
      <c r="I42" s="75">
        <f t="shared" si="5"/>
        <v>36035</v>
      </c>
      <c r="J42" s="75">
        <f t="shared" si="5"/>
        <v>121061</v>
      </c>
      <c r="K42" s="75">
        <f t="shared" si="5"/>
        <v>59306</v>
      </c>
      <c r="L42" s="75">
        <f t="shared" si="5"/>
        <v>104651</v>
      </c>
      <c r="M42" s="75">
        <f t="shared" si="5"/>
        <v>197735</v>
      </c>
      <c r="N42" s="75">
        <f t="shared" si="5"/>
        <v>1151062</v>
      </c>
      <c r="O42" s="75">
        <f t="shared" si="5"/>
        <v>71792</v>
      </c>
      <c r="P42" s="75">
        <f t="shared" si="5"/>
        <v>40404</v>
      </c>
      <c r="Q42" s="75">
        <f t="shared" si="5"/>
        <v>23311</v>
      </c>
      <c r="R42" s="75">
        <f t="shared" si="5"/>
        <v>8181</v>
      </c>
      <c r="S42" s="75">
        <f t="shared" si="5"/>
        <v>51897</v>
      </c>
      <c r="T42" s="75">
        <f t="shared" si="5"/>
        <v>195585</v>
      </c>
      <c r="U42" s="76">
        <f t="shared" si="5"/>
        <v>1346647</v>
      </c>
      <c r="X42" s="15"/>
    </row>
    <row r="43" spans="1:24" s="19" customFormat="1" ht="14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X43" s="15"/>
    </row>
    <row r="44" spans="1:24" s="19" customFormat="1" ht="14.25" customHeight="1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X44" s="15"/>
    </row>
    <row r="45" spans="1:24" s="19" customFormat="1" ht="44.1" customHeight="1" x14ac:dyDescent="0.25">
      <c r="A45" s="13"/>
      <c r="B45" s="12"/>
      <c r="C45" s="77" t="str">
        <f t="shared" ref="C45:M45" si="6">C4</f>
        <v>Makedonija</v>
      </c>
      <c r="D45" s="77" t="str">
        <f t="shared" si="6"/>
        <v>Triglav jojetë</v>
      </c>
      <c r="E45" s="77" t="str">
        <f t="shared" si="6"/>
        <v>Sava</v>
      </c>
      <c r="F45" s="77" t="str">
        <f t="shared" si="6"/>
        <v>Evroins</v>
      </c>
      <c r="G45" s="77" t="str">
        <f t="shared" si="6"/>
        <v>Viner jojetë</v>
      </c>
      <c r="H45" s="77" t="str">
        <f t="shared" si="6"/>
        <v>Eurolink</v>
      </c>
      <c r="I45" s="77" t="str">
        <f t="shared" si="6"/>
        <v>Grave jojetë</v>
      </c>
      <c r="J45" s="77" t="str">
        <f t="shared" si="6"/>
        <v>Unika</v>
      </c>
      <c r="K45" s="77" t="str">
        <f t="shared" si="6"/>
        <v>Osiguritelna polisa</v>
      </c>
      <c r="L45" s="77" t="str">
        <f t="shared" si="6"/>
        <v>Halk</v>
      </c>
      <c r="M45" s="77" t="str">
        <f t="shared" si="6"/>
        <v>Kroacija jojetë</v>
      </c>
      <c r="N45" s="78"/>
      <c r="O45" s="77" t="str">
        <f>O4</f>
        <v>Kroacia jetë</v>
      </c>
      <c r="P45" s="77" t="str">
        <f>P4</f>
        <v>Grave jetë</v>
      </c>
      <c r="Q45" s="77" t="str">
        <f>Q4</f>
        <v>Viner jetë</v>
      </c>
      <c r="R45" s="77" t="str">
        <f>R4</f>
        <v>Unika jetë</v>
      </c>
      <c r="S45" s="77" t="str">
        <f>S4</f>
        <v>Triglav jetë</v>
      </c>
      <c r="T45" s="79"/>
      <c r="U45" s="15"/>
      <c r="X45" s="15"/>
    </row>
    <row r="46" spans="1:24" s="19" customFormat="1" ht="17.45" customHeight="1" thickBot="1" x14ac:dyDescent="0.3">
      <c r="A46" s="11" t="s">
        <v>93</v>
      </c>
      <c r="B46" s="10"/>
      <c r="C46" s="80">
        <f t="shared" ref="C46:M46" si="7">IF(($U$30+$U$41)=0,0,(C30+C41)/($U$30+$U$41))</f>
        <v>8.8983230200639071E-2</v>
      </c>
      <c r="D46" s="80">
        <f t="shared" si="7"/>
        <v>0.1041297385283597</v>
      </c>
      <c r="E46" s="80">
        <f t="shared" si="7"/>
        <v>8.1593765849550776E-2</v>
      </c>
      <c r="F46" s="80">
        <f t="shared" si="7"/>
        <v>4.5594725269502701E-2</v>
      </c>
      <c r="G46" s="80">
        <f t="shared" si="7"/>
        <v>7.0878262826115535E-2</v>
      </c>
      <c r="H46" s="80">
        <f t="shared" si="7"/>
        <v>7.8337530176802089E-2</v>
      </c>
      <c r="I46" s="80">
        <f t="shared" si="7"/>
        <v>2.6759054154503741E-2</v>
      </c>
      <c r="J46" s="80">
        <f t="shared" si="7"/>
        <v>8.9898095046437559E-2</v>
      </c>
      <c r="K46" s="80">
        <f t="shared" si="7"/>
        <v>4.4039752065686111E-2</v>
      </c>
      <c r="L46" s="80">
        <f t="shared" si="7"/>
        <v>7.7712273520826172E-2</v>
      </c>
      <c r="M46" s="80">
        <f t="shared" si="7"/>
        <v>0.14683506516555564</v>
      </c>
      <c r="N46" s="81"/>
      <c r="O46" s="80">
        <f t="shared" ref="O46:S46" si="8">IF(($U$30+$U$41)=0,0,(O30+O41)/($U$30+$U$41))</f>
        <v>5.3311669650621132E-2</v>
      </c>
      <c r="P46" s="80">
        <f>IF(($U$30+$U$41)=0,0,(P30+P41)/($U$30+$U$41))</f>
        <v>3.0003408465618681E-2</v>
      </c>
      <c r="Q46" s="80">
        <f>IF(($U$30+$U$41)=0,0,(Q30+Q41)/($U$30+$U$41))</f>
        <v>1.7310401315266732E-2</v>
      </c>
      <c r="R46" s="80">
        <f>IF(($U$30+$U$41)=0,0,(R30+R41)/($U$30+$U$41))</f>
        <v>6.0750887203550744E-3</v>
      </c>
      <c r="S46" s="80">
        <f t="shared" si="8"/>
        <v>3.8537939044159308E-2</v>
      </c>
      <c r="T46" s="79"/>
      <c r="U46" s="15"/>
      <c r="X46" s="15"/>
    </row>
    <row r="47" spans="1:24" s="19" customFormat="1" ht="14.2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X47" s="15"/>
    </row>
    <row r="48" spans="1:24" s="19" customFormat="1" ht="14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X48" s="15"/>
    </row>
    <row r="49" spans="2:12" s="18" customFormat="1" ht="14.2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s="18" customFormat="1" ht="14.2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s="18" customFormat="1" ht="14.2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s="18" customFormat="1" ht="14.2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s="18" customFormat="1" ht="14.2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s="18" customFormat="1" ht="14.2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s="18" customFormat="1" ht="14.2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s="18" customFormat="1" ht="14.2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</sheetData>
  <mergeCells count="2">
    <mergeCell ref="A45:B45"/>
    <mergeCell ref="A46:B46"/>
  </mergeCells>
  <pageMargins left="0" right="0" top="0.74803149606299213" bottom="0.74803149606299213" header="0.31496062992125984" footer="0.31496062992125984"/>
  <pageSetup paperSize="9"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776C-7A54-4056-B7E4-2DF7B4CFA0CF}">
  <dimension ref="A1:X59"/>
  <sheetViews>
    <sheetView showGridLines="0" zoomScale="90" zoomScaleNormal="90" workbookViewId="0">
      <selection activeCell="E19" sqref="E19"/>
    </sheetView>
  </sheetViews>
  <sheetFormatPr defaultColWidth="9.140625" defaultRowHeight="15" x14ac:dyDescent="0.25"/>
  <cols>
    <col min="1" max="1" width="61.42578125" style="15" customWidth="1"/>
    <col min="2" max="2" width="7.42578125" style="16" customWidth="1"/>
    <col min="3" max="3" width="14.28515625" style="17" customWidth="1"/>
    <col min="4" max="12" width="14.28515625" style="18" customWidth="1"/>
    <col min="13" max="15" width="14.28515625" style="15" customWidth="1"/>
    <col min="16" max="18" width="14.28515625" style="18" customWidth="1"/>
    <col min="19" max="21" width="14.28515625" style="15" customWidth="1"/>
    <col min="22" max="23" width="9.140625" style="19" customWidth="1"/>
    <col min="24" max="24" width="9.140625" style="15" customWidth="1"/>
    <col min="25" max="16384" width="9.140625" style="15"/>
  </cols>
  <sheetData>
    <row r="1" spans="1:24" s="20" customFormat="1" ht="14.25" customHeight="1" x14ac:dyDescent="0.25">
      <c r="A1" s="21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4" s="23" customFormat="1" ht="14.25" customHeight="1" x14ac:dyDescent="0.25">
      <c r="A2" s="24" t="s">
        <v>113</v>
      </c>
      <c r="B2" s="22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s="23" customFormat="1" ht="14.25" customHeight="1" thickBot="1" x14ac:dyDescent="0.3">
      <c r="A3" s="20"/>
      <c r="B3" s="22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s="17" customFormat="1" ht="41.1" customHeight="1" x14ac:dyDescent="0.25">
      <c r="A4" s="25" t="s">
        <v>1</v>
      </c>
      <c r="B4" s="26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7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7" t="s">
        <v>19</v>
      </c>
      <c r="U4" s="28" t="s">
        <v>20</v>
      </c>
      <c r="V4" s="19"/>
      <c r="W4" s="29"/>
      <c r="X4" s="15"/>
    </row>
    <row r="5" spans="1:24" s="17" customFormat="1" ht="15.75" customHeight="1" x14ac:dyDescent="0.25">
      <c r="A5" s="30"/>
      <c r="B5" s="31"/>
      <c r="C5" s="32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3">
        <v>100</v>
      </c>
      <c r="O5" s="32">
        <v>101</v>
      </c>
      <c r="P5" s="32">
        <v>102</v>
      </c>
      <c r="Q5" s="32">
        <v>103</v>
      </c>
      <c r="R5" s="32">
        <v>104</v>
      </c>
      <c r="S5" s="32">
        <v>105</v>
      </c>
      <c r="T5" s="33">
        <v>200</v>
      </c>
      <c r="U5" s="34">
        <v>300</v>
      </c>
      <c r="V5" s="19"/>
      <c r="W5" s="29"/>
      <c r="X5" s="15"/>
    </row>
    <row r="6" spans="1:24" s="17" customFormat="1" ht="14.25" customHeight="1" x14ac:dyDescent="0.25">
      <c r="A6" s="35" t="s">
        <v>21</v>
      </c>
      <c r="B6" s="36" t="s">
        <v>22</v>
      </c>
      <c r="C6" s="37">
        <v>199</v>
      </c>
      <c r="D6" s="37">
        <v>356</v>
      </c>
      <c r="E6" s="37">
        <v>273</v>
      </c>
      <c r="F6" s="37">
        <v>52</v>
      </c>
      <c r="G6" s="37">
        <v>185</v>
      </c>
      <c r="H6" s="37">
        <v>329</v>
      </c>
      <c r="I6" s="37">
        <v>76</v>
      </c>
      <c r="J6" s="37">
        <v>175</v>
      </c>
      <c r="K6" s="37">
        <v>75</v>
      </c>
      <c r="L6" s="37">
        <v>182</v>
      </c>
      <c r="M6" s="37">
        <v>262</v>
      </c>
      <c r="N6" s="38">
        <f t="shared" ref="N6:N41" si="0">SUM(C6:M6)</f>
        <v>2164</v>
      </c>
      <c r="O6" s="37">
        <v>0</v>
      </c>
      <c r="P6" s="37">
        <v>0</v>
      </c>
      <c r="Q6" s="37">
        <v>0</v>
      </c>
      <c r="R6" s="37">
        <v>0</v>
      </c>
      <c r="S6" s="39">
        <v>0</v>
      </c>
      <c r="T6" s="38">
        <f t="shared" ref="T6:T41" si="1">SUM(O6:S6)</f>
        <v>0</v>
      </c>
      <c r="U6" s="40">
        <f t="shared" ref="U6:U41" si="2">N6+T6</f>
        <v>2164</v>
      </c>
      <c r="V6" s="19"/>
      <c r="W6" s="29"/>
      <c r="X6" s="15"/>
    </row>
    <row r="7" spans="1:24" s="18" customFormat="1" ht="14.25" customHeight="1" x14ac:dyDescent="0.25">
      <c r="A7" s="35" t="s">
        <v>23</v>
      </c>
      <c r="B7" s="36" t="s">
        <v>24</v>
      </c>
      <c r="C7" s="37">
        <v>1894</v>
      </c>
      <c r="D7" s="37">
        <v>2465</v>
      </c>
      <c r="E7" s="37">
        <v>995</v>
      </c>
      <c r="F7" s="37">
        <v>416</v>
      </c>
      <c r="G7" s="37">
        <v>56</v>
      </c>
      <c r="H7" s="37">
        <v>3071</v>
      </c>
      <c r="I7" s="37">
        <v>0</v>
      </c>
      <c r="J7" s="37">
        <v>672</v>
      </c>
      <c r="K7" s="37">
        <v>0</v>
      </c>
      <c r="L7" s="37">
        <v>1753</v>
      </c>
      <c r="M7" s="37">
        <v>5310</v>
      </c>
      <c r="N7" s="41">
        <f t="shared" si="0"/>
        <v>16632</v>
      </c>
      <c r="O7" s="42">
        <v>0</v>
      </c>
      <c r="P7" s="42">
        <v>0</v>
      </c>
      <c r="Q7" s="42">
        <v>0</v>
      </c>
      <c r="R7" s="42">
        <v>0</v>
      </c>
      <c r="S7" s="43">
        <v>0</v>
      </c>
      <c r="T7" s="41">
        <f t="shared" si="1"/>
        <v>0</v>
      </c>
      <c r="U7" s="44">
        <f t="shared" si="2"/>
        <v>16632</v>
      </c>
    </row>
    <row r="8" spans="1:24" s="18" customFormat="1" ht="14.25" customHeight="1" x14ac:dyDescent="0.25">
      <c r="A8" s="35" t="s">
        <v>25</v>
      </c>
      <c r="B8" s="36" t="s">
        <v>26</v>
      </c>
      <c r="C8" s="37">
        <v>100</v>
      </c>
      <c r="D8" s="37">
        <v>283</v>
      </c>
      <c r="E8" s="37">
        <v>365</v>
      </c>
      <c r="F8" s="37">
        <v>169</v>
      </c>
      <c r="G8" s="37">
        <v>199</v>
      </c>
      <c r="H8" s="37">
        <v>133</v>
      </c>
      <c r="I8" s="37">
        <v>26</v>
      </c>
      <c r="J8" s="37">
        <v>136</v>
      </c>
      <c r="K8" s="37">
        <v>163</v>
      </c>
      <c r="L8" s="37">
        <v>265</v>
      </c>
      <c r="M8" s="37">
        <v>154</v>
      </c>
      <c r="N8" s="41">
        <f t="shared" si="0"/>
        <v>1993</v>
      </c>
      <c r="O8" s="42">
        <v>0</v>
      </c>
      <c r="P8" s="42">
        <v>0</v>
      </c>
      <c r="Q8" s="42">
        <v>0</v>
      </c>
      <c r="R8" s="42">
        <v>0</v>
      </c>
      <c r="S8" s="43">
        <v>0</v>
      </c>
      <c r="T8" s="41">
        <f t="shared" si="1"/>
        <v>0</v>
      </c>
      <c r="U8" s="44">
        <f t="shared" si="2"/>
        <v>1993</v>
      </c>
    </row>
    <row r="9" spans="1:24" s="18" customFormat="1" ht="14.25" customHeight="1" x14ac:dyDescent="0.25">
      <c r="A9" s="35" t="s">
        <v>27</v>
      </c>
      <c r="B9" s="36" t="s">
        <v>28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41">
        <f t="shared" si="0"/>
        <v>0</v>
      </c>
      <c r="O9" s="42">
        <v>0</v>
      </c>
      <c r="P9" s="42">
        <v>0</v>
      </c>
      <c r="Q9" s="42">
        <v>0</v>
      </c>
      <c r="R9" s="42">
        <v>0</v>
      </c>
      <c r="S9" s="43">
        <v>0</v>
      </c>
      <c r="T9" s="41">
        <f t="shared" si="1"/>
        <v>0</v>
      </c>
      <c r="U9" s="44">
        <f t="shared" si="2"/>
        <v>0</v>
      </c>
    </row>
    <row r="10" spans="1:24" s="18" customFormat="1" ht="14.25" customHeight="1" x14ac:dyDescent="0.25">
      <c r="A10" s="35" t="s">
        <v>29</v>
      </c>
      <c r="B10" s="36" t="s">
        <v>30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41">
        <f t="shared" si="0"/>
        <v>0</v>
      </c>
      <c r="O10" s="42">
        <v>0</v>
      </c>
      <c r="P10" s="42">
        <v>0</v>
      </c>
      <c r="Q10" s="42">
        <v>0</v>
      </c>
      <c r="R10" s="42">
        <v>0</v>
      </c>
      <c r="S10" s="43">
        <v>0</v>
      </c>
      <c r="T10" s="41">
        <f t="shared" si="1"/>
        <v>0</v>
      </c>
      <c r="U10" s="44">
        <f t="shared" si="2"/>
        <v>0</v>
      </c>
    </row>
    <row r="11" spans="1:24" s="18" customFormat="1" ht="14.25" customHeight="1" x14ac:dyDescent="0.25">
      <c r="A11" s="35" t="s">
        <v>31</v>
      </c>
      <c r="B11" s="36" t="s">
        <v>32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41">
        <f t="shared" si="0"/>
        <v>0</v>
      </c>
      <c r="O11" s="42">
        <v>0</v>
      </c>
      <c r="P11" s="42">
        <v>0</v>
      </c>
      <c r="Q11" s="42">
        <v>0</v>
      </c>
      <c r="R11" s="42">
        <v>0</v>
      </c>
      <c r="S11" s="43">
        <v>0</v>
      </c>
      <c r="T11" s="41">
        <f t="shared" si="1"/>
        <v>0</v>
      </c>
      <c r="U11" s="44">
        <f t="shared" si="2"/>
        <v>0</v>
      </c>
    </row>
    <row r="12" spans="1:24" s="18" customFormat="1" ht="14.25" customHeight="1" x14ac:dyDescent="0.25">
      <c r="A12" s="35" t="s">
        <v>33</v>
      </c>
      <c r="B12" s="36" t="s">
        <v>34</v>
      </c>
      <c r="C12" s="37">
        <v>1</v>
      </c>
      <c r="D12" s="37">
        <v>0</v>
      </c>
      <c r="E12" s="37">
        <v>0</v>
      </c>
      <c r="F12" s="37">
        <v>1</v>
      </c>
      <c r="G12" s="37">
        <v>3</v>
      </c>
      <c r="H12" s="37">
        <v>1</v>
      </c>
      <c r="I12" s="37">
        <v>0</v>
      </c>
      <c r="J12" s="37">
        <v>1</v>
      </c>
      <c r="K12" s="37">
        <v>0</v>
      </c>
      <c r="L12" s="37">
        <v>0</v>
      </c>
      <c r="M12" s="37">
        <v>1</v>
      </c>
      <c r="N12" s="41">
        <f t="shared" si="0"/>
        <v>8</v>
      </c>
      <c r="O12" s="42">
        <v>0</v>
      </c>
      <c r="P12" s="42">
        <v>0</v>
      </c>
      <c r="Q12" s="42">
        <v>0</v>
      </c>
      <c r="R12" s="42">
        <v>0</v>
      </c>
      <c r="S12" s="43">
        <v>0</v>
      </c>
      <c r="T12" s="41">
        <f t="shared" si="1"/>
        <v>0</v>
      </c>
      <c r="U12" s="44">
        <f t="shared" si="2"/>
        <v>8</v>
      </c>
    </row>
    <row r="13" spans="1:24" s="18" customFormat="1" ht="14.25" customHeight="1" x14ac:dyDescent="0.25">
      <c r="A13" s="35" t="s">
        <v>35</v>
      </c>
      <c r="B13" s="36" t="s">
        <v>36</v>
      </c>
      <c r="C13" s="37">
        <v>26</v>
      </c>
      <c r="D13" s="37">
        <v>10</v>
      </c>
      <c r="E13" s="37">
        <v>22</v>
      </c>
      <c r="F13" s="37">
        <v>7</v>
      </c>
      <c r="G13" s="37">
        <v>6</v>
      </c>
      <c r="H13" s="37">
        <v>64</v>
      </c>
      <c r="I13" s="37">
        <v>2</v>
      </c>
      <c r="J13" s="37">
        <v>2</v>
      </c>
      <c r="K13" s="37">
        <v>14</v>
      </c>
      <c r="L13" s="37">
        <v>4</v>
      </c>
      <c r="M13" s="37">
        <v>7</v>
      </c>
      <c r="N13" s="41">
        <f t="shared" si="0"/>
        <v>164</v>
      </c>
      <c r="O13" s="42">
        <v>0</v>
      </c>
      <c r="P13" s="42">
        <v>0</v>
      </c>
      <c r="Q13" s="42">
        <v>0</v>
      </c>
      <c r="R13" s="42">
        <v>0</v>
      </c>
      <c r="S13" s="43">
        <v>0</v>
      </c>
      <c r="T13" s="41">
        <f t="shared" si="1"/>
        <v>0</v>
      </c>
      <c r="U13" s="44">
        <f t="shared" si="2"/>
        <v>164</v>
      </c>
    </row>
    <row r="14" spans="1:24" s="18" customFormat="1" ht="14.25" customHeight="1" x14ac:dyDescent="0.25">
      <c r="A14" s="35" t="s">
        <v>37</v>
      </c>
      <c r="B14" s="36" t="s">
        <v>38</v>
      </c>
      <c r="C14" s="37">
        <v>289</v>
      </c>
      <c r="D14" s="37">
        <v>235</v>
      </c>
      <c r="E14" s="37">
        <v>301</v>
      </c>
      <c r="F14" s="37">
        <v>189</v>
      </c>
      <c r="G14" s="37">
        <v>93</v>
      </c>
      <c r="H14" s="37">
        <v>121</v>
      </c>
      <c r="I14" s="37">
        <v>1</v>
      </c>
      <c r="J14" s="37">
        <v>92</v>
      </c>
      <c r="K14" s="37">
        <v>18</v>
      </c>
      <c r="L14" s="37">
        <v>85</v>
      </c>
      <c r="M14" s="37">
        <v>62</v>
      </c>
      <c r="N14" s="41">
        <f t="shared" si="0"/>
        <v>1486</v>
      </c>
      <c r="O14" s="42">
        <v>0</v>
      </c>
      <c r="P14" s="42">
        <v>0</v>
      </c>
      <c r="Q14" s="42">
        <v>0</v>
      </c>
      <c r="R14" s="42">
        <v>0</v>
      </c>
      <c r="S14" s="43">
        <v>0</v>
      </c>
      <c r="T14" s="41">
        <f t="shared" si="1"/>
        <v>0</v>
      </c>
      <c r="U14" s="44">
        <f t="shared" si="2"/>
        <v>1486</v>
      </c>
    </row>
    <row r="15" spans="1:24" s="18" customFormat="1" ht="14.25" customHeight="1" x14ac:dyDescent="0.25">
      <c r="A15" s="35" t="s">
        <v>39</v>
      </c>
      <c r="B15" s="36" t="s">
        <v>40</v>
      </c>
      <c r="C15" s="37">
        <v>315</v>
      </c>
      <c r="D15" s="37">
        <v>245</v>
      </c>
      <c r="E15" s="37">
        <v>323</v>
      </c>
      <c r="F15" s="37">
        <v>196</v>
      </c>
      <c r="G15" s="37">
        <v>99</v>
      </c>
      <c r="H15" s="37">
        <v>185</v>
      </c>
      <c r="I15" s="37">
        <v>3</v>
      </c>
      <c r="J15" s="37">
        <v>94</v>
      </c>
      <c r="K15" s="37">
        <v>32</v>
      </c>
      <c r="L15" s="37">
        <v>89</v>
      </c>
      <c r="M15" s="37">
        <v>69</v>
      </c>
      <c r="N15" s="41">
        <f t="shared" si="0"/>
        <v>1650</v>
      </c>
      <c r="O15" s="42">
        <v>0</v>
      </c>
      <c r="P15" s="42">
        <v>0</v>
      </c>
      <c r="Q15" s="42">
        <v>0</v>
      </c>
      <c r="R15" s="42">
        <v>0</v>
      </c>
      <c r="S15" s="43">
        <v>0</v>
      </c>
      <c r="T15" s="41">
        <f t="shared" si="1"/>
        <v>0</v>
      </c>
      <c r="U15" s="44">
        <f t="shared" si="2"/>
        <v>1650</v>
      </c>
    </row>
    <row r="16" spans="1:24" s="18" customFormat="1" ht="14.25" customHeight="1" x14ac:dyDescent="0.25">
      <c r="A16" s="45" t="s">
        <v>41</v>
      </c>
      <c r="B16" s="46" t="s">
        <v>42</v>
      </c>
      <c r="C16" s="47">
        <v>38</v>
      </c>
      <c r="D16" s="47">
        <v>116</v>
      </c>
      <c r="E16" s="47">
        <v>268</v>
      </c>
      <c r="F16" s="47">
        <v>76</v>
      </c>
      <c r="G16" s="47">
        <v>29</v>
      </c>
      <c r="H16" s="47">
        <v>116</v>
      </c>
      <c r="I16" s="47">
        <v>2</v>
      </c>
      <c r="J16" s="47">
        <v>14</v>
      </c>
      <c r="K16" s="47">
        <v>10</v>
      </c>
      <c r="L16" s="47">
        <v>7</v>
      </c>
      <c r="M16" s="47">
        <v>45</v>
      </c>
      <c r="N16" s="48">
        <f t="shared" si="0"/>
        <v>721</v>
      </c>
      <c r="O16" s="49">
        <v>0</v>
      </c>
      <c r="P16" s="49">
        <v>0</v>
      </c>
      <c r="Q16" s="49">
        <v>0</v>
      </c>
      <c r="R16" s="49">
        <v>0</v>
      </c>
      <c r="S16" s="50">
        <v>0</v>
      </c>
      <c r="T16" s="48">
        <f t="shared" si="1"/>
        <v>0</v>
      </c>
      <c r="U16" s="51">
        <f t="shared" si="2"/>
        <v>721</v>
      </c>
    </row>
    <row r="17" spans="1:24" s="19" customFormat="1" ht="14.25" customHeight="1" x14ac:dyDescent="0.25">
      <c r="A17" s="52" t="s">
        <v>43</v>
      </c>
      <c r="B17" s="53" t="s">
        <v>44</v>
      </c>
      <c r="C17" s="47">
        <v>277</v>
      </c>
      <c r="D17" s="47">
        <v>129</v>
      </c>
      <c r="E17" s="47">
        <v>55</v>
      </c>
      <c r="F17" s="47">
        <v>120</v>
      </c>
      <c r="G17" s="47">
        <v>70</v>
      </c>
      <c r="H17" s="47">
        <v>69</v>
      </c>
      <c r="I17" s="47">
        <v>1</v>
      </c>
      <c r="J17" s="47">
        <v>80</v>
      </c>
      <c r="K17" s="47">
        <v>22</v>
      </c>
      <c r="L17" s="47">
        <v>82</v>
      </c>
      <c r="M17" s="47">
        <v>24</v>
      </c>
      <c r="N17" s="48">
        <f t="shared" si="0"/>
        <v>929</v>
      </c>
      <c r="O17" s="49">
        <v>0</v>
      </c>
      <c r="P17" s="49">
        <v>0</v>
      </c>
      <c r="Q17" s="49">
        <v>0</v>
      </c>
      <c r="R17" s="49">
        <v>0</v>
      </c>
      <c r="S17" s="50">
        <v>0</v>
      </c>
      <c r="T17" s="48">
        <f t="shared" si="1"/>
        <v>0</v>
      </c>
      <c r="U17" s="51">
        <f t="shared" si="2"/>
        <v>929</v>
      </c>
      <c r="X17" s="15"/>
    </row>
    <row r="18" spans="1:24" s="19" customFormat="1" ht="14.25" customHeight="1" x14ac:dyDescent="0.25">
      <c r="A18" s="54" t="s">
        <v>45</v>
      </c>
      <c r="B18" s="55" t="s">
        <v>46</v>
      </c>
      <c r="C18" s="37">
        <v>383</v>
      </c>
      <c r="D18" s="37">
        <v>795</v>
      </c>
      <c r="E18" s="37">
        <v>665</v>
      </c>
      <c r="F18" s="37">
        <v>616</v>
      </c>
      <c r="G18" s="37">
        <v>1092</v>
      </c>
      <c r="H18" s="37">
        <v>597</v>
      </c>
      <c r="I18" s="37">
        <v>604</v>
      </c>
      <c r="J18" s="37">
        <v>1019</v>
      </c>
      <c r="K18" s="37">
        <v>635</v>
      </c>
      <c r="L18" s="37">
        <v>528</v>
      </c>
      <c r="M18" s="37">
        <v>709</v>
      </c>
      <c r="N18" s="41">
        <f t="shared" si="0"/>
        <v>7643</v>
      </c>
      <c r="O18" s="42">
        <v>0</v>
      </c>
      <c r="P18" s="42">
        <v>0</v>
      </c>
      <c r="Q18" s="42">
        <v>0</v>
      </c>
      <c r="R18" s="42">
        <v>0</v>
      </c>
      <c r="S18" s="43">
        <v>0</v>
      </c>
      <c r="T18" s="41">
        <f t="shared" si="1"/>
        <v>0</v>
      </c>
      <c r="U18" s="44">
        <f t="shared" si="2"/>
        <v>7643</v>
      </c>
      <c r="X18" s="15"/>
    </row>
    <row r="19" spans="1:24" s="19" customFormat="1" ht="14.25" customHeight="1" x14ac:dyDescent="0.25">
      <c r="A19" s="52" t="s">
        <v>47</v>
      </c>
      <c r="B19" s="53" t="s">
        <v>48</v>
      </c>
      <c r="C19" s="47">
        <v>364</v>
      </c>
      <c r="D19" s="47">
        <v>729</v>
      </c>
      <c r="E19" s="47">
        <v>608</v>
      </c>
      <c r="F19" s="47">
        <v>584</v>
      </c>
      <c r="G19" s="47">
        <v>1072</v>
      </c>
      <c r="H19" s="47">
        <v>568</v>
      </c>
      <c r="I19" s="47">
        <v>567</v>
      </c>
      <c r="J19" s="47">
        <v>989</v>
      </c>
      <c r="K19" s="47">
        <v>606</v>
      </c>
      <c r="L19" s="47">
        <v>476</v>
      </c>
      <c r="M19" s="47">
        <v>678</v>
      </c>
      <c r="N19" s="48">
        <f t="shared" si="0"/>
        <v>7241</v>
      </c>
      <c r="O19" s="49">
        <v>0</v>
      </c>
      <c r="P19" s="49">
        <v>0</v>
      </c>
      <c r="Q19" s="49">
        <v>0</v>
      </c>
      <c r="R19" s="49">
        <v>0</v>
      </c>
      <c r="S19" s="50">
        <v>0</v>
      </c>
      <c r="T19" s="48">
        <f t="shared" si="1"/>
        <v>0</v>
      </c>
      <c r="U19" s="51">
        <f t="shared" si="2"/>
        <v>7241</v>
      </c>
      <c r="X19" s="15"/>
    </row>
    <row r="20" spans="1:24" s="19" customFormat="1" ht="14.25" customHeight="1" x14ac:dyDescent="0.25">
      <c r="A20" s="52" t="s">
        <v>49</v>
      </c>
      <c r="B20" s="53" t="s">
        <v>50</v>
      </c>
      <c r="C20" s="47">
        <v>11</v>
      </c>
      <c r="D20" s="47">
        <v>66</v>
      </c>
      <c r="E20" s="47">
        <v>50</v>
      </c>
      <c r="F20" s="47">
        <v>21</v>
      </c>
      <c r="G20" s="47">
        <v>19</v>
      </c>
      <c r="H20" s="47">
        <v>23</v>
      </c>
      <c r="I20" s="47">
        <v>37</v>
      </c>
      <c r="J20" s="47">
        <v>30</v>
      </c>
      <c r="K20" s="47">
        <v>27</v>
      </c>
      <c r="L20" s="47">
        <v>51</v>
      </c>
      <c r="M20" s="47">
        <v>30</v>
      </c>
      <c r="N20" s="48">
        <f t="shared" si="0"/>
        <v>365</v>
      </c>
      <c r="O20" s="49">
        <v>0</v>
      </c>
      <c r="P20" s="49">
        <v>0</v>
      </c>
      <c r="Q20" s="49">
        <v>0</v>
      </c>
      <c r="R20" s="49">
        <v>0</v>
      </c>
      <c r="S20" s="50">
        <v>0</v>
      </c>
      <c r="T20" s="48">
        <f t="shared" si="1"/>
        <v>0</v>
      </c>
      <c r="U20" s="51">
        <f t="shared" si="2"/>
        <v>365</v>
      </c>
      <c r="X20" s="15"/>
    </row>
    <row r="21" spans="1:24" s="19" customFormat="1" ht="14.25" customHeight="1" x14ac:dyDescent="0.25">
      <c r="A21" s="52" t="s">
        <v>51</v>
      </c>
      <c r="B21" s="53" t="s">
        <v>52</v>
      </c>
      <c r="C21" s="47">
        <v>2</v>
      </c>
      <c r="D21" s="47">
        <v>0</v>
      </c>
      <c r="E21" s="47">
        <v>0</v>
      </c>
      <c r="F21" s="47">
        <v>5</v>
      </c>
      <c r="G21" s="47">
        <v>0</v>
      </c>
      <c r="H21" s="47">
        <v>4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8">
        <f t="shared" si="0"/>
        <v>11</v>
      </c>
      <c r="O21" s="49">
        <v>0</v>
      </c>
      <c r="P21" s="49">
        <v>0</v>
      </c>
      <c r="Q21" s="49">
        <v>0</v>
      </c>
      <c r="R21" s="49">
        <v>0</v>
      </c>
      <c r="S21" s="50">
        <v>0</v>
      </c>
      <c r="T21" s="48">
        <f t="shared" si="1"/>
        <v>0</v>
      </c>
      <c r="U21" s="51">
        <f t="shared" si="2"/>
        <v>11</v>
      </c>
      <c r="X21" s="15"/>
    </row>
    <row r="22" spans="1:24" s="19" customFormat="1" ht="14.25" customHeight="1" x14ac:dyDescent="0.25">
      <c r="A22" s="54" t="s">
        <v>53</v>
      </c>
      <c r="B22" s="55" t="s">
        <v>54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41">
        <f t="shared" si="0"/>
        <v>0</v>
      </c>
      <c r="O22" s="42">
        <v>0</v>
      </c>
      <c r="P22" s="42">
        <v>0</v>
      </c>
      <c r="Q22" s="42">
        <v>0</v>
      </c>
      <c r="R22" s="42">
        <v>0</v>
      </c>
      <c r="S22" s="43">
        <v>0</v>
      </c>
      <c r="T22" s="41">
        <f t="shared" si="1"/>
        <v>0</v>
      </c>
      <c r="U22" s="44">
        <f t="shared" si="2"/>
        <v>0</v>
      </c>
      <c r="X22" s="15"/>
    </row>
    <row r="23" spans="1:24" s="19" customFormat="1" ht="14.25" customHeight="1" x14ac:dyDescent="0.25">
      <c r="A23" s="54" t="s">
        <v>55</v>
      </c>
      <c r="B23" s="55" t="s">
        <v>56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41">
        <f t="shared" si="0"/>
        <v>0</v>
      </c>
      <c r="O23" s="42">
        <v>0</v>
      </c>
      <c r="P23" s="42">
        <v>0</v>
      </c>
      <c r="Q23" s="42">
        <v>0</v>
      </c>
      <c r="R23" s="42">
        <v>0</v>
      </c>
      <c r="S23" s="43">
        <v>0</v>
      </c>
      <c r="T23" s="41">
        <f t="shared" si="1"/>
        <v>0</v>
      </c>
      <c r="U23" s="44">
        <f t="shared" si="2"/>
        <v>0</v>
      </c>
      <c r="X23" s="15"/>
    </row>
    <row r="24" spans="1:24" s="19" customFormat="1" ht="14.25" customHeight="1" x14ac:dyDescent="0.25">
      <c r="A24" s="54" t="s">
        <v>57</v>
      </c>
      <c r="B24" s="55" t="s">
        <v>58</v>
      </c>
      <c r="C24" s="37">
        <v>21</v>
      </c>
      <c r="D24" s="37">
        <v>0</v>
      </c>
      <c r="E24" s="37">
        <v>15</v>
      </c>
      <c r="F24" s="37">
        <v>6</v>
      </c>
      <c r="G24" s="37">
        <v>6</v>
      </c>
      <c r="H24" s="37">
        <v>6</v>
      </c>
      <c r="I24" s="37">
        <v>0</v>
      </c>
      <c r="J24" s="37">
        <v>5</v>
      </c>
      <c r="K24" s="37">
        <v>15</v>
      </c>
      <c r="L24" s="37">
        <v>0</v>
      </c>
      <c r="M24" s="37">
        <v>8</v>
      </c>
      <c r="N24" s="41">
        <f t="shared" si="0"/>
        <v>82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1">
        <f t="shared" si="1"/>
        <v>0</v>
      </c>
      <c r="U24" s="44">
        <f t="shared" si="2"/>
        <v>82</v>
      </c>
      <c r="X24" s="15"/>
    </row>
    <row r="25" spans="1:24" s="19" customFormat="1" ht="14.25" customHeight="1" x14ac:dyDescent="0.25">
      <c r="A25" s="54" t="s">
        <v>59</v>
      </c>
      <c r="B25" s="55" t="s">
        <v>60</v>
      </c>
      <c r="C25" s="37">
        <v>0</v>
      </c>
      <c r="D25" s="37">
        <v>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41">
        <f t="shared" si="0"/>
        <v>2</v>
      </c>
      <c r="O25" s="42">
        <v>0</v>
      </c>
      <c r="P25" s="42">
        <v>0</v>
      </c>
      <c r="Q25" s="42">
        <v>0</v>
      </c>
      <c r="R25" s="42">
        <v>0</v>
      </c>
      <c r="S25" s="43">
        <v>0</v>
      </c>
      <c r="T25" s="41">
        <f t="shared" si="1"/>
        <v>0</v>
      </c>
      <c r="U25" s="44">
        <f t="shared" si="2"/>
        <v>2</v>
      </c>
      <c r="X25" s="15"/>
    </row>
    <row r="26" spans="1:24" s="19" customFormat="1" ht="14.25" customHeight="1" x14ac:dyDescent="0.25">
      <c r="A26" s="54" t="s">
        <v>61</v>
      </c>
      <c r="B26" s="55" t="s">
        <v>62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41">
        <f t="shared" si="0"/>
        <v>0</v>
      </c>
      <c r="O26" s="42">
        <v>0</v>
      </c>
      <c r="P26" s="42">
        <v>0</v>
      </c>
      <c r="Q26" s="42">
        <v>0</v>
      </c>
      <c r="R26" s="42">
        <v>0</v>
      </c>
      <c r="S26" s="43">
        <v>0</v>
      </c>
      <c r="T26" s="41">
        <f t="shared" si="1"/>
        <v>0</v>
      </c>
      <c r="U26" s="44">
        <f t="shared" si="2"/>
        <v>0</v>
      </c>
      <c r="X26" s="15"/>
    </row>
    <row r="27" spans="1:24" s="19" customFormat="1" ht="14.25" customHeight="1" x14ac:dyDescent="0.25">
      <c r="A27" s="54" t="s">
        <v>63</v>
      </c>
      <c r="B27" s="55" t="s">
        <v>64</v>
      </c>
      <c r="C27" s="37">
        <v>13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41">
        <f t="shared" si="0"/>
        <v>13</v>
      </c>
      <c r="O27" s="42">
        <v>0</v>
      </c>
      <c r="P27" s="42">
        <v>0</v>
      </c>
      <c r="Q27" s="42">
        <v>0</v>
      </c>
      <c r="R27" s="42">
        <v>0</v>
      </c>
      <c r="S27" s="43">
        <v>0</v>
      </c>
      <c r="T27" s="41">
        <f t="shared" si="1"/>
        <v>0</v>
      </c>
      <c r="U27" s="44">
        <f t="shared" si="2"/>
        <v>13</v>
      </c>
      <c r="X27" s="15"/>
    </row>
    <row r="28" spans="1:24" s="19" customFormat="1" ht="14.25" customHeight="1" x14ac:dyDescent="0.25">
      <c r="A28" s="54" t="s">
        <v>65</v>
      </c>
      <c r="B28" s="55" t="s">
        <v>66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1">
        <f t="shared" si="0"/>
        <v>0</v>
      </c>
      <c r="O28" s="42">
        <v>0</v>
      </c>
      <c r="P28" s="42">
        <v>0</v>
      </c>
      <c r="Q28" s="42">
        <v>0</v>
      </c>
      <c r="R28" s="42">
        <v>0</v>
      </c>
      <c r="S28" s="43">
        <v>0</v>
      </c>
      <c r="T28" s="41">
        <f t="shared" si="1"/>
        <v>0</v>
      </c>
      <c r="U28" s="44">
        <f t="shared" si="2"/>
        <v>0</v>
      </c>
      <c r="X28" s="15"/>
    </row>
    <row r="29" spans="1:24" s="19" customFormat="1" ht="14.25" customHeight="1" x14ac:dyDescent="0.25">
      <c r="A29" s="56" t="s">
        <v>67</v>
      </c>
      <c r="B29" s="57" t="s">
        <v>68</v>
      </c>
      <c r="C29" s="37">
        <v>19</v>
      </c>
      <c r="D29" s="37">
        <v>300</v>
      </c>
      <c r="E29" s="37">
        <v>149</v>
      </c>
      <c r="F29" s="37">
        <v>36</v>
      </c>
      <c r="G29" s="37">
        <v>19</v>
      </c>
      <c r="H29" s="37">
        <v>107</v>
      </c>
      <c r="I29" s="37">
        <v>12</v>
      </c>
      <c r="J29" s="37">
        <v>22</v>
      </c>
      <c r="K29" s="37">
        <v>111</v>
      </c>
      <c r="L29" s="37">
        <v>26</v>
      </c>
      <c r="M29" s="37">
        <v>131</v>
      </c>
      <c r="N29" s="58">
        <f t="shared" si="0"/>
        <v>932</v>
      </c>
      <c r="O29" s="59">
        <v>0</v>
      </c>
      <c r="P29" s="59">
        <v>0</v>
      </c>
      <c r="Q29" s="59">
        <v>0</v>
      </c>
      <c r="R29" s="59">
        <v>0</v>
      </c>
      <c r="S29" s="60">
        <v>0</v>
      </c>
      <c r="T29" s="58">
        <f t="shared" si="1"/>
        <v>0</v>
      </c>
      <c r="U29" s="61">
        <f t="shared" si="2"/>
        <v>932</v>
      </c>
      <c r="X29" s="15"/>
    </row>
    <row r="30" spans="1:24" s="19" customFormat="1" ht="14.25" customHeight="1" x14ac:dyDescent="0.25">
      <c r="A30" s="62" t="s">
        <v>69</v>
      </c>
      <c r="B30" s="63" t="s">
        <v>70</v>
      </c>
      <c r="C30" s="64">
        <v>2945</v>
      </c>
      <c r="D30" s="64">
        <v>4446</v>
      </c>
      <c r="E30" s="64">
        <v>2785</v>
      </c>
      <c r="F30" s="64">
        <v>1492</v>
      </c>
      <c r="G30" s="64">
        <v>1659</v>
      </c>
      <c r="H30" s="64">
        <v>4429</v>
      </c>
      <c r="I30" s="64">
        <v>721</v>
      </c>
      <c r="J30" s="64">
        <v>2124</v>
      </c>
      <c r="K30" s="64">
        <v>1031</v>
      </c>
      <c r="L30" s="64">
        <v>2843</v>
      </c>
      <c r="M30" s="64">
        <v>6644</v>
      </c>
      <c r="N30" s="65">
        <f t="shared" si="0"/>
        <v>31119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5">
        <f t="shared" si="1"/>
        <v>0</v>
      </c>
      <c r="U30" s="66">
        <f t="shared" si="2"/>
        <v>31119</v>
      </c>
      <c r="X30" s="15"/>
    </row>
    <row r="31" spans="1:24" s="19" customFormat="1" ht="14.25" customHeight="1" x14ac:dyDescent="0.25">
      <c r="A31" s="67" t="s">
        <v>71</v>
      </c>
      <c r="B31" s="68" t="s">
        <v>72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9">
        <v>0</v>
      </c>
      <c r="N31" s="38">
        <f t="shared" si="0"/>
        <v>0</v>
      </c>
      <c r="O31" s="37">
        <v>515</v>
      </c>
      <c r="P31" s="37">
        <v>229</v>
      </c>
      <c r="Q31" s="37">
        <v>77</v>
      </c>
      <c r="R31" s="37">
        <v>67</v>
      </c>
      <c r="S31" s="39">
        <v>105</v>
      </c>
      <c r="T31" s="38">
        <f t="shared" si="1"/>
        <v>993</v>
      </c>
      <c r="U31" s="40">
        <f t="shared" si="2"/>
        <v>993</v>
      </c>
      <c r="X31" s="15"/>
    </row>
    <row r="32" spans="1:24" s="19" customFormat="1" ht="14.25" customHeight="1" x14ac:dyDescent="0.25">
      <c r="A32" s="52" t="s">
        <v>73</v>
      </c>
      <c r="B32" s="69" t="s">
        <v>74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0">
        <v>0</v>
      </c>
      <c r="N32" s="48">
        <f t="shared" si="0"/>
        <v>0</v>
      </c>
      <c r="O32" s="49">
        <v>445</v>
      </c>
      <c r="P32" s="49">
        <v>183</v>
      </c>
      <c r="Q32" s="49">
        <v>69</v>
      </c>
      <c r="R32" s="49">
        <v>53</v>
      </c>
      <c r="S32" s="50">
        <v>102</v>
      </c>
      <c r="T32" s="48">
        <f t="shared" si="1"/>
        <v>852</v>
      </c>
      <c r="U32" s="51">
        <f t="shared" si="2"/>
        <v>852</v>
      </c>
      <c r="X32" s="15"/>
    </row>
    <row r="33" spans="1:24" s="19" customFormat="1" ht="14.25" customHeight="1" x14ac:dyDescent="0.25">
      <c r="A33" s="52" t="s">
        <v>75</v>
      </c>
      <c r="B33" s="53" t="s">
        <v>76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50">
        <v>0</v>
      </c>
      <c r="N33" s="48">
        <f t="shared" si="0"/>
        <v>0</v>
      </c>
      <c r="O33" s="49">
        <v>70</v>
      </c>
      <c r="P33" s="49">
        <v>46</v>
      </c>
      <c r="Q33" s="49">
        <v>8</v>
      </c>
      <c r="R33" s="49">
        <v>14</v>
      </c>
      <c r="S33" s="50">
        <v>3</v>
      </c>
      <c r="T33" s="48">
        <f t="shared" si="1"/>
        <v>141</v>
      </c>
      <c r="U33" s="51">
        <f t="shared" si="2"/>
        <v>141</v>
      </c>
      <c r="X33" s="15"/>
    </row>
    <row r="34" spans="1:24" s="19" customFormat="1" ht="14.25" customHeight="1" x14ac:dyDescent="0.25">
      <c r="A34" s="52" t="s">
        <v>77</v>
      </c>
      <c r="B34" s="53" t="s">
        <v>78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50">
        <v>0</v>
      </c>
      <c r="N34" s="48">
        <f t="shared" si="0"/>
        <v>0</v>
      </c>
      <c r="O34" s="49">
        <v>0</v>
      </c>
      <c r="P34" s="49">
        <v>0</v>
      </c>
      <c r="Q34" s="49">
        <v>0</v>
      </c>
      <c r="R34" s="49">
        <v>0</v>
      </c>
      <c r="S34" s="50">
        <v>0</v>
      </c>
      <c r="T34" s="48">
        <f t="shared" si="1"/>
        <v>0</v>
      </c>
      <c r="U34" s="51">
        <f t="shared" si="2"/>
        <v>0</v>
      </c>
      <c r="X34" s="15"/>
    </row>
    <row r="35" spans="1:24" s="19" customFormat="1" ht="14.25" customHeight="1" x14ac:dyDescent="0.25">
      <c r="A35" s="54" t="s">
        <v>79</v>
      </c>
      <c r="B35" s="70" t="s">
        <v>80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43">
        <v>0</v>
      </c>
      <c r="N35" s="41">
        <f t="shared" si="0"/>
        <v>0</v>
      </c>
      <c r="O35" s="42">
        <v>0</v>
      </c>
      <c r="P35" s="42">
        <v>0</v>
      </c>
      <c r="Q35" s="42">
        <v>0</v>
      </c>
      <c r="R35" s="42">
        <v>0</v>
      </c>
      <c r="S35" s="43">
        <v>0</v>
      </c>
      <c r="T35" s="41">
        <f t="shared" si="1"/>
        <v>0</v>
      </c>
      <c r="U35" s="44">
        <f t="shared" si="2"/>
        <v>0</v>
      </c>
      <c r="X35" s="15"/>
    </row>
    <row r="36" spans="1:24" s="19" customFormat="1" ht="14.25" customHeight="1" x14ac:dyDescent="0.25">
      <c r="A36" s="54" t="s">
        <v>81</v>
      </c>
      <c r="B36" s="70" t="s">
        <v>82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3">
        <v>0</v>
      </c>
      <c r="N36" s="41">
        <f t="shared" si="0"/>
        <v>0</v>
      </c>
      <c r="O36" s="42">
        <v>19</v>
      </c>
      <c r="P36" s="42">
        <v>4</v>
      </c>
      <c r="Q36" s="42">
        <v>71</v>
      </c>
      <c r="R36" s="42">
        <v>22</v>
      </c>
      <c r="S36" s="43">
        <v>0</v>
      </c>
      <c r="T36" s="41">
        <f t="shared" si="1"/>
        <v>116</v>
      </c>
      <c r="U36" s="44">
        <f t="shared" si="2"/>
        <v>116</v>
      </c>
      <c r="X36" s="15"/>
    </row>
    <row r="37" spans="1:24" s="19" customFormat="1" ht="14.25" customHeight="1" x14ac:dyDescent="0.25">
      <c r="A37" s="54" t="s">
        <v>83</v>
      </c>
      <c r="B37" s="70" t="s">
        <v>84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43">
        <v>0</v>
      </c>
      <c r="N37" s="41">
        <f t="shared" si="0"/>
        <v>0</v>
      </c>
      <c r="O37" s="42">
        <v>0</v>
      </c>
      <c r="P37" s="42">
        <v>0</v>
      </c>
      <c r="Q37" s="42">
        <v>0</v>
      </c>
      <c r="R37" s="42">
        <v>0</v>
      </c>
      <c r="S37" s="43">
        <v>0</v>
      </c>
      <c r="T37" s="41">
        <f t="shared" si="1"/>
        <v>0</v>
      </c>
      <c r="U37" s="44">
        <f t="shared" si="2"/>
        <v>0</v>
      </c>
      <c r="X37" s="15"/>
    </row>
    <row r="38" spans="1:24" s="19" customFormat="1" ht="14.25" customHeight="1" x14ac:dyDescent="0.25">
      <c r="A38" s="54" t="s">
        <v>85</v>
      </c>
      <c r="B38" s="70" t="s">
        <v>86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3">
        <v>0</v>
      </c>
      <c r="N38" s="41">
        <f t="shared" si="0"/>
        <v>0</v>
      </c>
      <c r="O38" s="42">
        <v>0</v>
      </c>
      <c r="P38" s="42">
        <v>0</v>
      </c>
      <c r="Q38" s="42">
        <v>0</v>
      </c>
      <c r="R38" s="42">
        <v>0</v>
      </c>
      <c r="S38" s="43">
        <v>0</v>
      </c>
      <c r="T38" s="41">
        <f t="shared" si="1"/>
        <v>0</v>
      </c>
      <c r="U38" s="44">
        <f t="shared" si="2"/>
        <v>0</v>
      </c>
      <c r="X38" s="15"/>
    </row>
    <row r="39" spans="1:24" s="19" customFormat="1" ht="14.25" customHeight="1" x14ac:dyDescent="0.25">
      <c r="A39" s="54" t="s">
        <v>87</v>
      </c>
      <c r="B39" s="55" t="s">
        <v>88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3">
        <v>0</v>
      </c>
      <c r="N39" s="41">
        <f t="shared" si="0"/>
        <v>0</v>
      </c>
      <c r="O39" s="42">
        <v>0</v>
      </c>
      <c r="P39" s="42">
        <v>0</v>
      </c>
      <c r="Q39" s="42">
        <v>0</v>
      </c>
      <c r="R39" s="42">
        <v>0</v>
      </c>
      <c r="S39" s="43">
        <v>0</v>
      </c>
      <c r="T39" s="41">
        <f t="shared" si="1"/>
        <v>0</v>
      </c>
      <c r="U39" s="44">
        <f t="shared" si="2"/>
        <v>0</v>
      </c>
      <c r="X39" s="15"/>
    </row>
    <row r="40" spans="1:24" s="19" customFormat="1" ht="14.25" customHeight="1" x14ac:dyDescent="0.25">
      <c r="A40" s="54" t="s">
        <v>89</v>
      </c>
      <c r="B40" s="70" t="s">
        <v>90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60">
        <v>0</v>
      </c>
      <c r="N40" s="41">
        <f t="shared" si="0"/>
        <v>0</v>
      </c>
      <c r="O40" s="59">
        <v>0</v>
      </c>
      <c r="P40" s="59">
        <v>0</v>
      </c>
      <c r="Q40" s="59">
        <v>0</v>
      </c>
      <c r="R40" s="59">
        <v>0</v>
      </c>
      <c r="S40" s="60">
        <v>0</v>
      </c>
      <c r="T40" s="58">
        <f t="shared" si="1"/>
        <v>0</v>
      </c>
      <c r="U40" s="61">
        <f t="shared" si="2"/>
        <v>0</v>
      </c>
      <c r="X40" s="15"/>
    </row>
    <row r="41" spans="1:24" s="19" customFormat="1" ht="14.25" customHeight="1" x14ac:dyDescent="0.25">
      <c r="A41" s="71" t="s">
        <v>19</v>
      </c>
      <c r="B41" s="72" t="s">
        <v>91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5">
        <f t="shared" si="0"/>
        <v>0</v>
      </c>
      <c r="O41" s="64">
        <v>534</v>
      </c>
      <c r="P41" s="64">
        <v>233</v>
      </c>
      <c r="Q41" s="64">
        <v>148</v>
      </c>
      <c r="R41" s="64">
        <v>89</v>
      </c>
      <c r="S41" s="64">
        <v>105</v>
      </c>
      <c r="T41" s="65">
        <f t="shared" si="1"/>
        <v>1109</v>
      </c>
      <c r="U41" s="66">
        <f t="shared" si="2"/>
        <v>1109</v>
      </c>
      <c r="X41" s="15"/>
    </row>
    <row r="42" spans="1:24" s="19" customFormat="1" ht="14.25" customHeight="1" thickBot="1" x14ac:dyDescent="0.3">
      <c r="A42" s="73" t="s">
        <v>20</v>
      </c>
      <c r="B42" s="74" t="s">
        <v>92</v>
      </c>
      <c r="C42" s="75">
        <f t="shared" ref="C42:U42" si="3">C30+C41</f>
        <v>2945</v>
      </c>
      <c r="D42" s="75">
        <f t="shared" si="3"/>
        <v>4446</v>
      </c>
      <c r="E42" s="75">
        <f t="shared" si="3"/>
        <v>2785</v>
      </c>
      <c r="F42" s="75">
        <f t="shared" si="3"/>
        <v>1492</v>
      </c>
      <c r="G42" s="75">
        <f t="shared" si="3"/>
        <v>1659</v>
      </c>
      <c r="H42" s="75">
        <f t="shared" si="3"/>
        <v>4429</v>
      </c>
      <c r="I42" s="75">
        <f t="shared" si="3"/>
        <v>721</v>
      </c>
      <c r="J42" s="75">
        <f t="shared" si="3"/>
        <v>2124</v>
      </c>
      <c r="K42" s="75">
        <f t="shared" si="3"/>
        <v>1031</v>
      </c>
      <c r="L42" s="75">
        <f t="shared" si="3"/>
        <v>2843</v>
      </c>
      <c r="M42" s="75">
        <f t="shared" si="3"/>
        <v>6644</v>
      </c>
      <c r="N42" s="75">
        <f t="shared" si="3"/>
        <v>31119</v>
      </c>
      <c r="O42" s="75">
        <f t="shared" si="3"/>
        <v>534</v>
      </c>
      <c r="P42" s="75">
        <f t="shared" si="3"/>
        <v>233</v>
      </c>
      <c r="Q42" s="75">
        <f t="shared" si="3"/>
        <v>148</v>
      </c>
      <c r="R42" s="75">
        <f t="shared" si="3"/>
        <v>89</v>
      </c>
      <c r="S42" s="75">
        <f t="shared" si="3"/>
        <v>105</v>
      </c>
      <c r="T42" s="75">
        <f t="shared" si="3"/>
        <v>1109</v>
      </c>
      <c r="U42" s="76">
        <f t="shared" si="3"/>
        <v>32228</v>
      </c>
      <c r="X42" s="15"/>
    </row>
    <row r="43" spans="1:24" s="19" customFormat="1" ht="14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X43" s="15"/>
    </row>
    <row r="44" spans="1:24" s="19" customFormat="1" ht="14.25" customHeight="1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X44" s="15"/>
    </row>
    <row r="45" spans="1:24" s="19" customFormat="1" ht="44.1" customHeight="1" x14ac:dyDescent="0.25">
      <c r="A45" s="13"/>
      <c r="B45" s="12"/>
      <c r="C45" s="77" t="str">
        <f t="shared" ref="C45:M45" si="4">C4</f>
        <v>Makedonija</v>
      </c>
      <c r="D45" s="77" t="str">
        <f t="shared" si="4"/>
        <v>Triglav jojetë</v>
      </c>
      <c r="E45" s="77" t="str">
        <f t="shared" si="4"/>
        <v>Sava</v>
      </c>
      <c r="F45" s="77" t="str">
        <f t="shared" si="4"/>
        <v>Evroins</v>
      </c>
      <c r="G45" s="77" t="str">
        <f t="shared" si="4"/>
        <v>Viner jojetë</v>
      </c>
      <c r="H45" s="77" t="str">
        <f t="shared" si="4"/>
        <v>Eurolink</v>
      </c>
      <c r="I45" s="77" t="str">
        <f t="shared" si="4"/>
        <v>Grave jojetë</v>
      </c>
      <c r="J45" s="77" t="str">
        <f t="shared" si="4"/>
        <v>Unika</v>
      </c>
      <c r="K45" s="77" t="str">
        <f t="shared" si="4"/>
        <v>Osiguritelna polisa</v>
      </c>
      <c r="L45" s="77" t="str">
        <f t="shared" si="4"/>
        <v>Halk</v>
      </c>
      <c r="M45" s="77" t="str">
        <f t="shared" si="4"/>
        <v>Kroacija jojetë</v>
      </c>
      <c r="N45" s="78"/>
      <c r="O45" s="77" t="str">
        <f>O4</f>
        <v>Kroacia jetë</v>
      </c>
      <c r="P45" s="77" t="str">
        <f>P4</f>
        <v>Grave jetë</v>
      </c>
      <c r="Q45" s="77" t="str">
        <f>Q4</f>
        <v>Viner jetë</v>
      </c>
      <c r="R45" s="77" t="str">
        <f>R4</f>
        <v>Unika jetë</v>
      </c>
      <c r="S45" s="77" t="str">
        <f>S4</f>
        <v>Triglav jetë</v>
      </c>
      <c r="T45" s="79"/>
      <c r="U45" s="15"/>
      <c r="X45" s="15"/>
    </row>
    <row r="46" spans="1:24" s="19" customFormat="1" ht="17.45" customHeight="1" thickBot="1" x14ac:dyDescent="0.3">
      <c r="A46" s="11" t="s">
        <v>93</v>
      </c>
      <c r="B46" s="10"/>
      <c r="C46" s="80">
        <f t="shared" ref="C46:M46" si="5">IF(($U$30+$U$41)=0,0,(C30+C41)/($U$30+$U$41))</f>
        <v>9.138016631500559E-2</v>
      </c>
      <c r="D46" s="80">
        <f t="shared" si="5"/>
        <v>0.1379545736626536</v>
      </c>
      <c r="E46" s="80">
        <f t="shared" si="5"/>
        <v>8.6415539282611392E-2</v>
      </c>
      <c r="F46" s="80">
        <f t="shared" si="5"/>
        <v>4.6295147077075834E-2</v>
      </c>
      <c r="G46" s="80">
        <f t="shared" si="5"/>
        <v>5.1476976542137273E-2</v>
      </c>
      <c r="H46" s="80">
        <f t="shared" si="5"/>
        <v>0.13742708204046172</v>
      </c>
      <c r="I46" s="80">
        <f t="shared" si="5"/>
        <v>2.2371850564726323E-2</v>
      </c>
      <c r="J46" s="80">
        <f t="shared" si="5"/>
        <v>6.5905423855032896E-2</v>
      </c>
      <c r="K46" s="80">
        <f t="shared" si="5"/>
        <v>3.1990815439990071E-2</v>
      </c>
      <c r="L46" s="80">
        <f t="shared" si="5"/>
        <v>8.8215216581854286E-2</v>
      </c>
      <c r="M46" s="80">
        <f t="shared" si="5"/>
        <v>0.20615613752016879</v>
      </c>
      <c r="N46" s="81"/>
      <c r="O46" s="80">
        <f t="shared" ref="O46:S46" si="6">IF(($U$30+$U$41)=0,0,(O30+O41)/($U$30+$U$41))</f>
        <v>1.6569442720615613E-2</v>
      </c>
      <c r="P46" s="80">
        <f>IF(($U$30+$U$41)=0,0,(P30+P41)/($U$30+$U$41))</f>
        <v>7.2297381159240415E-3</v>
      </c>
      <c r="Q46" s="80">
        <f>IF(($U$30+$U$41)=0,0,(Q30+Q41)/($U$30+$U$41))</f>
        <v>4.5922800049646266E-3</v>
      </c>
      <c r="R46" s="80">
        <f>IF(($U$30+$U$41)=0,0,(R30+R41)/($U$30+$U$41))</f>
        <v>2.7615737867692689E-3</v>
      </c>
      <c r="S46" s="80">
        <f t="shared" si="6"/>
        <v>3.2580364900086879E-3</v>
      </c>
      <c r="T46" s="79"/>
      <c r="U46" s="15"/>
      <c r="X46" s="15"/>
    </row>
    <row r="47" spans="1:24" s="19" customFormat="1" ht="14.2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X47" s="15"/>
    </row>
    <row r="48" spans="1:24" s="19" customFormat="1" ht="14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X48" s="15"/>
    </row>
    <row r="49" spans="2:12" s="18" customFormat="1" ht="14.2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s="18" customFormat="1" ht="14.2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s="18" customFormat="1" ht="14.2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s="18" customFormat="1" ht="14.2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s="18" customFormat="1" ht="14.2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s="18" customFormat="1" ht="14.2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s="18" customFormat="1" ht="14.2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s="18" customFormat="1" ht="14.2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</sheetData>
  <mergeCells count="2">
    <mergeCell ref="A45:B45"/>
    <mergeCell ref="A46:B46"/>
  </mergeCell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1FDB-1DDD-4D2D-A6BB-BA50540EAF92}">
  <dimension ref="A1:I33"/>
  <sheetViews>
    <sheetView showGridLines="0" zoomScale="90" zoomScaleNormal="90" workbookViewId="0">
      <selection activeCell="F11" sqref="F11"/>
    </sheetView>
  </sheetViews>
  <sheetFormatPr defaultColWidth="9.140625" defaultRowHeight="12" x14ac:dyDescent="0.2"/>
  <cols>
    <col min="1" max="1" width="25.7109375" style="115" customWidth="1"/>
    <col min="2" max="2" width="5.7109375" style="116" customWidth="1"/>
    <col min="3" max="3" width="18.28515625" style="115" customWidth="1"/>
    <col min="4" max="4" width="20.28515625" style="115" customWidth="1"/>
    <col min="5" max="9" width="18.28515625" style="115" customWidth="1"/>
    <col min="10" max="10" width="9.140625" style="115" customWidth="1"/>
    <col min="11" max="16384" width="9.140625" style="115"/>
  </cols>
  <sheetData>
    <row r="1" spans="1:9" s="18" customFormat="1" ht="15" customHeight="1" x14ac:dyDescent="0.25"/>
    <row r="2" spans="1:9" s="18" customFormat="1" ht="15" customHeight="1" x14ac:dyDescent="0.25">
      <c r="A2" s="85" t="s">
        <v>114</v>
      </c>
      <c r="B2" s="108"/>
      <c r="C2" s="108"/>
      <c r="D2" s="108"/>
      <c r="E2" s="108"/>
      <c r="F2" s="108"/>
      <c r="G2" s="108"/>
    </row>
    <row r="3" spans="1:9" s="18" customFormat="1" ht="15" customHeight="1" thickBot="1" x14ac:dyDescent="0.3"/>
    <row r="4" spans="1:9" s="117" customFormat="1" ht="87" customHeight="1" x14ac:dyDescent="0.2">
      <c r="A4" s="90" t="s">
        <v>115</v>
      </c>
      <c r="B4" s="91"/>
      <c r="C4" s="91" t="s">
        <v>116</v>
      </c>
      <c r="D4" s="91" t="s">
        <v>117</v>
      </c>
      <c r="E4" s="91" t="s">
        <v>118</v>
      </c>
      <c r="F4" s="91" t="s">
        <v>119</v>
      </c>
      <c r="G4" s="91" t="s">
        <v>120</v>
      </c>
      <c r="H4" s="91" t="s">
        <v>121</v>
      </c>
      <c r="I4" s="92" t="s">
        <v>122</v>
      </c>
    </row>
    <row r="5" spans="1:9" s="118" customFormat="1" ht="16.5" customHeight="1" x14ac:dyDescent="0.2">
      <c r="A5" s="93"/>
      <c r="B5" s="94"/>
      <c r="C5" s="95">
        <v>1</v>
      </c>
      <c r="D5" s="95">
        <v>2</v>
      </c>
      <c r="E5" s="95">
        <v>3</v>
      </c>
      <c r="F5" s="95">
        <v>4</v>
      </c>
      <c r="G5" s="95" t="s">
        <v>123</v>
      </c>
      <c r="H5" s="95" t="s">
        <v>124</v>
      </c>
      <c r="I5" s="96" t="s">
        <v>125</v>
      </c>
    </row>
    <row r="6" spans="1:9" s="18" customFormat="1" ht="13.5" customHeight="1" x14ac:dyDescent="0.25">
      <c r="A6" s="101" t="s">
        <v>2</v>
      </c>
      <c r="B6" s="98">
        <f t="shared" ref="B6:B16" si="0">ROW()-ROW($B$5)</f>
        <v>1</v>
      </c>
      <c r="C6" s="102">
        <v>931</v>
      </c>
      <c r="D6" s="102">
        <v>3277</v>
      </c>
      <c r="E6" s="102">
        <v>2945</v>
      </c>
      <c r="F6" s="102">
        <v>195</v>
      </c>
      <c r="G6" s="102">
        <v>1068</v>
      </c>
      <c r="H6" s="102">
        <v>141</v>
      </c>
      <c r="I6" s="119">
        <f t="shared" ref="I6:I24" si="1">IF(C6+D6&lt;&gt;0,(E6+F6)/(C6+D6),0)</f>
        <v>0.74619771863117867</v>
      </c>
    </row>
    <row r="7" spans="1:9" s="18" customFormat="1" ht="13.5" customHeight="1" x14ac:dyDescent="0.25">
      <c r="A7" s="101" t="s">
        <v>3</v>
      </c>
      <c r="B7" s="98">
        <f t="shared" si="0"/>
        <v>2</v>
      </c>
      <c r="C7" s="102">
        <v>2548</v>
      </c>
      <c r="D7" s="102">
        <v>5465</v>
      </c>
      <c r="E7" s="102">
        <v>4446</v>
      </c>
      <c r="F7" s="102">
        <v>1077</v>
      </c>
      <c r="G7" s="102">
        <v>2490</v>
      </c>
      <c r="H7" s="102">
        <v>267</v>
      </c>
      <c r="I7" s="119">
        <f t="shared" si="1"/>
        <v>0.68925496068888059</v>
      </c>
    </row>
    <row r="8" spans="1:9" s="18" customFormat="1" ht="13.5" customHeight="1" x14ac:dyDescent="0.25">
      <c r="A8" s="101" t="s">
        <v>4</v>
      </c>
      <c r="B8" s="98">
        <f t="shared" si="0"/>
        <v>3</v>
      </c>
      <c r="C8" s="102">
        <v>2679</v>
      </c>
      <c r="D8" s="102">
        <v>3661</v>
      </c>
      <c r="E8" s="102">
        <v>2785</v>
      </c>
      <c r="F8" s="102">
        <v>776</v>
      </c>
      <c r="G8" s="102">
        <v>2779</v>
      </c>
      <c r="H8" s="102">
        <v>225</v>
      </c>
      <c r="I8" s="119">
        <f t="shared" si="1"/>
        <v>0.56167192429022084</v>
      </c>
    </row>
    <row r="9" spans="1:9" s="18" customFormat="1" ht="13.5" customHeight="1" x14ac:dyDescent="0.25">
      <c r="A9" s="101" t="s">
        <v>5</v>
      </c>
      <c r="B9" s="98">
        <f t="shared" si="0"/>
        <v>4</v>
      </c>
      <c r="C9" s="102">
        <v>1422</v>
      </c>
      <c r="D9" s="102">
        <v>1665</v>
      </c>
      <c r="E9" s="102">
        <v>1492</v>
      </c>
      <c r="F9" s="102">
        <v>371</v>
      </c>
      <c r="G9" s="102">
        <v>1224</v>
      </c>
      <c r="H9" s="102">
        <v>124</v>
      </c>
      <c r="I9" s="119">
        <f t="shared" si="1"/>
        <v>0.60349854227405253</v>
      </c>
    </row>
    <row r="10" spans="1:9" s="18" customFormat="1" ht="13.5" customHeight="1" x14ac:dyDescent="0.25">
      <c r="A10" s="101" t="s">
        <v>6</v>
      </c>
      <c r="B10" s="98">
        <f t="shared" si="0"/>
        <v>5</v>
      </c>
      <c r="C10" s="102">
        <v>867</v>
      </c>
      <c r="D10" s="102">
        <v>1963</v>
      </c>
      <c r="E10" s="102">
        <v>1659</v>
      </c>
      <c r="F10" s="102">
        <v>315</v>
      </c>
      <c r="G10" s="102">
        <v>856</v>
      </c>
      <c r="H10" s="102">
        <v>232</v>
      </c>
      <c r="I10" s="119">
        <f t="shared" si="1"/>
        <v>0.69752650176678443</v>
      </c>
    </row>
    <row r="11" spans="1:9" s="18" customFormat="1" ht="13.5" customHeight="1" x14ac:dyDescent="0.25">
      <c r="A11" s="101" t="s">
        <v>7</v>
      </c>
      <c r="B11" s="98">
        <f t="shared" si="0"/>
        <v>6</v>
      </c>
      <c r="C11" s="102">
        <v>3250</v>
      </c>
      <c r="D11" s="102">
        <v>4877</v>
      </c>
      <c r="E11" s="102">
        <v>4429</v>
      </c>
      <c r="F11" s="102">
        <v>380</v>
      </c>
      <c r="G11" s="102">
        <v>3318</v>
      </c>
      <c r="H11" s="102">
        <v>209</v>
      </c>
      <c r="I11" s="119">
        <f t="shared" si="1"/>
        <v>0.59173126614987082</v>
      </c>
    </row>
    <row r="12" spans="1:9" s="18" customFormat="1" ht="13.5" customHeight="1" x14ac:dyDescent="0.25">
      <c r="A12" s="101" t="s">
        <v>8</v>
      </c>
      <c r="B12" s="98">
        <f t="shared" si="0"/>
        <v>7</v>
      </c>
      <c r="C12" s="102">
        <v>1958</v>
      </c>
      <c r="D12" s="102">
        <v>53</v>
      </c>
      <c r="E12" s="102">
        <v>721</v>
      </c>
      <c r="F12" s="102">
        <v>34</v>
      </c>
      <c r="G12" s="102">
        <v>2103</v>
      </c>
      <c r="H12" s="102">
        <v>234</v>
      </c>
      <c r="I12" s="119">
        <f t="shared" si="1"/>
        <v>0.37543510691198406</v>
      </c>
    </row>
    <row r="13" spans="1:9" s="18" customFormat="1" ht="13.5" customHeight="1" x14ac:dyDescent="0.25">
      <c r="A13" s="101" t="s">
        <v>9</v>
      </c>
      <c r="B13" s="98">
        <f t="shared" si="0"/>
        <v>8</v>
      </c>
      <c r="C13" s="102">
        <v>1144</v>
      </c>
      <c r="D13" s="102">
        <v>2518</v>
      </c>
      <c r="E13" s="102">
        <v>2124</v>
      </c>
      <c r="F13" s="102">
        <v>300</v>
      </c>
      <c r="G13" s="102">
        <v>1238</v>
      </c>
      <c r="H13" s="102">
        <v>260</v>
      </c>
      <c r="I13" s="119">
        <f t="shared" si="1"/>
        <v>0.66193336974330963</v>
      </c>
    </row>
    <row r="14" spans="1:9" s="18" customFormat="1" ht="13.5" customHeight="1" x14ac:dyDescent="0.25">
      <c r="A14" s="101" t="s">
        <v>10</v>
      </c>
      <c r="B14" s="98">
        <f t="shared" si="0"/>
        <v>9</v>
      </c>
      <c r="C14" s="102">
        <v>1101</v>
      </c>
      <c r="D14" s="102">
        <v>1183</v>
      </c>
      <c r="E14" s="102">
        <v>1031</v>
      </c>
      <c r="F14" s="102">
        <v>252</v>
      </c>
      <c r="G14" s="102">
        <v>1001</v>
      </c>
      <c r="H14" s="102">
        <v>193</v>
      </c>
      <c r="I14" s="119">
        <f t="shared" si="1"/>
        <v>0.56173380035026266</v>
      </c>
    </row>
    <row r="15" spans="1:9" s="18" customFormat="1" ht="13.5" customHeight="1" x14ac:dyDescent="0.25">
      <c r="A15" s="101" t="s">
        <v>11</v>
      </c>
      <c r="B15" s="98">
        <f t="shared" si="0"/>
        <v>10</v>
      </c>
      <c r="C15" s="102">
        <v>2220</v>
      </c>
      <c r="D15" s="102">
        <v>2869</v>
      </c>
      <c r="E15" s="102">
        <v>2843</v>
      </c>
      <c r="F15" s="102">
        <v>718</v>
      </c>
      <c r="G15" s="102">
        <v>1528</v>
      </c>
      <c r="H15" s="102">
        <v>295</v>
      </c>
      <c r="I15" s="119">
        <f t="shared" si="1"/>
        <v>0.69974454706229117</v>
      </c>
    </row>
    <row r="16" spans="1:9" s="18" customFormat="1" ht="13.5" customHeight="1" x14ac:dyDescent="0.25">
      <c r="A16" s="101" t="s">
        <v>12</v>
      </c>
      <c r="B16" s="98">
        <f t="shared" si="0"/>
        <v>11</v>
      </c>
      <c r="C16" s="102">
        <v>4067</v>
      </c>
      <c r="D16" s="102">
        <v>7226</v>
      </c>
      <c r="E16" s="102">
        <v>6644</v>
      </c>
      <c r="F16" s="102">
        <v>1024</v>
      </c>
      <c r="G16" s="102">
        <v>3625</v>
      </c>
      <c r="H16" s="102">
        <v>155</v>
      </c>
      <c r="I16" s="119">
        <f t="shared" si="1"/>
        <v>0.67900469317276191</v>
      </c>
    </row>
    <row r="17" spans="1:9" s="18" customFormat="1" ht="13.5" customHeight="1" x14ac:dyDescent="0.25">
      <c r="A17" s="97" t="s">
        <v>102</v>
      </c>
      <c r="B17" s="98">
        <v>100</v>
      </c>
      <c r="C17" s="99">
        <f t="shared" ref="C17:H17" si="2">SUM(C6:C16)</f>
        <v>22187</v>
      </c>
      <c r="D17" s="99">
        <f t="shared" si="2"/>
        <v>34757</v>
      </c>
      <c r="E17" s="99">
        <f t="shared" si="2"/>
        <v>31119</v>
      </c>
      <c r="F17" s="99">
        <f t="shared" si="2"/>
        <v>5442</v>
      </c>
      <c r="G17" s="99">
        <f t="shared" si="2"/>
        <v>21230</v>
      </c>
      <c r="H17" s="99">
        <f t="shared" si="2"/>
        <v>2335</v>
      </c>
      <c r="I17" s="120">
        <f t="shared" si="1"/>
        <v>0.64205184040460805</v>
      </c>
    </row>
    <row r="18" spans="1:9" s="18" customFormat="1" ht="13.5" customHeight="1" x14ac:dyDescent="0.25">
      <c r="A18" s="101" t="s">
        <v>14</v>
      </c>
      <c r="B18" s="98">
        <f>B17+1</f>
        <v>101</v>
      </c>
      <c r="C18" s="102">
        <v>271</v>
      </c>
      <c r="D18" s="102">
        <v>562</v>
      </c>
      <c r="E18" s="102">
        <v>534</v>
      </c>
      <c r="F18" s="102">
        <v>31</v>
      </c>
      <c r="G18" s="102">
        <v>268</v>
      </c>
      <c r="H18" s="102">
        <v>2</v>
      </c>
      <c r="I18" s="119">
        <f t="shared" si="1"/>
        <v>0.67827130852340933</v>
      </c>
    </row>
    <row r="19" spans="1:9" s="18" customFormat="1" ht="13.5" customHeight="1" x14ac:dyDescent="0.25">
      <c r="A19" s="101" t="s">
        <v>15</v>
      </c>
      <c r="B19" s="98">
        <f>B18+1</f>
        <v>102</v>
      </c>
      <c r="C19" s="102">
        <v>270</v>
      </c>
      <c r="D19" s="102">
        <v>253</v>
      </c>
      <c r="E19" s="102">
        <v>233</v>
      </c>
      <c r="F19" s="102">
        <v>2</v>
      </c>
      <c r="G19" s="102">
        <v>288</v>
      </c>
      <c r="H19" s="102">
        <v>4</v>
      </c>
      <c r="I19" s="119">
        <f t="shared" si="1"/>
        <v>0.44933078393881454</v>
      </c>
    </row>
    <row r="20" spans="1:9" s="18" customFormat="1" ht="13.5" customHeight="1" x14ac:dyDescent="0.25">
      <c r="A20" s="101" t="s">
        <v>16</v>
      </c>
      <c r="B20" s="98">
        <f>B19+1</f>
        <v>103</v>
      </c>
      <c r="C20" s="102">
        <v>29</v>
      </c>
      <c r="D20" s="102">
        <v>168</v>
      </c>
      <c r="E20" s="102">
        <v>148</v>
      </c>
      <c r="F20" s="102">
        <v>8</v>
      </c>
      <c r="G20" s="102">
        <v>38</v>
      </c>
      <c r="H20" s="102">
        <v>0</v>
      </c>
      <c r="I20" s="119">
        <f t="shared" si="1"/>
        <v>0.79187817258883253</v>
      </c>
    </row>
    <row r="21" spans="1:9" s="18" customFormat="1" ht="13.5" customHeight="1" x14ac:dyDescent="0.25">
      <c r="A21" s="101" t="s">
        <v>17</v>
      </c>
      <c r="B21" s="98">
        <f>B20+1</f>
        <v>104</v>
      </c>
      <c r="C21" s="102">
        <v>36</v>
      </c>
      <c r="D21" s="102">
        <v>115</v>
      </c>
      <c r="E21" s="102">
        <v>89</v>
      </c>
      <c r="F21" s="102">
        <v>8</v>
      </c>
      <c r="G21" s="102">
        <v>33</v>
      </c>
      <c r="H21" s="102">
        <v>1</v>
      </c>
      <c r="I21" s="119">
        <f t="shared" si="1"/>
        <v>0.64238410596026485</v>
      </c>
    </row>
    <row r="22" spans="1:9" s="18" customFormat="1" ht="13.5" customHeight="1" x14ac:dyDescent="0.25">
      <c r="A22" s="101" t="s">
        <v>18</v>
      </c>
      <c r="B22" s="98">
        <f>B18+1</f>
        <v>102</v>
      </c>
      <c r="C22" s="102">
        <v>11</v>
      </c>
      <c r="D22" s="102">
        <v>115</v>
      </c>
      <c r="E22" s="102">
        <v>105</v>
      </c>
      <c r="F22" s="102">
        <v>11</v>
      </c>
      <c r="G22" s="102">
        <v>10</v>
      </c>
      <c r="H22" s="102">
        <v>0</v>
      </c>
      <c r="I22" s="119">
        <f t="shared" si="1"/>
        <v>0.92063492063492058</v>
      </c>
    </row>
    <row r="23" spans="1:9" s="18" customFormat="1" ht="13.5" customHeight="1" x14ac:dyDescent="0.25">
      <c r="A23" s="97" t="s">
        <v>103</v>
      </c>
      <c r="B23" s="98">
        <v>200</v>
      </c>
      <c r="C23" s="99">
        <f t="shared" ref="C23:H23" si="3">SUM(C18:C22)</f>
        <v>617</v>
      </c>
      <c r="D23" s="99">
        <f t="shared" si="3"/>
        <v>1213</v>
      </c>
      <c r="E23" s="99">
        <f t="shared" si="3"/>
        <v>1109</v>
      </c>
      <c r="F23" s="99">
        <f t="shared" si="3"/>
        <v>60</v>
      </c>
      <c r="G23" s="99">
        <f t="shared" si="3"/>
        <v>637</v>
      </c>
      <c r="H23" s="99">
        <f t="shared" si="3"/>
        <v>7</v>
      </c>
      <c r="I23" s="120">
        <f t="shared" si="1"/>
        <v>0.63879781420765025</v>
      </c>
    </row>
    <row r="24" spans="1:9" s="18" customFormat="1" ht="13.5" customHeight="1" thickBot="1" x14ac:dyDescent="0.3">
      <c r="A24" s="113" t="s">
        <v>104</v>
      </c>
      <c r="B24" s="104">
        <v>300</v>
      </c>
      <c r="C24" s="105">
        <f t="shared" ref="C24:H24" si="4">C17+C23</f>
        <v>22804</v>
      </c>
      <c r="D24" s="105">
        <f t="shared" si="4"/>
        <v>35970</v>
      </c>
      <c r="E24" s="105">
        <f t="shared" si="4"/>
        <v>32228</v>
      </c>
      <c r="F24" s="105">
        <f t="shared" si="4"/>
        <v>5502</v>
      </c>
      <c r="G24" s="105">
        <f t="shared" si="4"/>
        <v>21867</v>
      </c>
      <c r="H24" s="105">
        <f t="shared" si="4"/>
        <v>2342</v>
      </c>
      <c r="I24" s="121">
        <f t="shared" si="1"/>
        <v>0.64195052233981009</v>
      </c>
    </row>
    <row r="29" spans="1:9" x14ac:dyDescent="0.2">
      <c r="B29" s="115"/>
    </row>
    <row r="30" spans="1:9" x14ac:dyDescent="0.2">
      <c r="B30" s="115"/>
    </row>
    <row r="31" spans="1:9" x14ac:dyDescent="0.2">
      <c r="B31" s="115"/>
    </row>
    <row r="32" spans="1:9" x14ac:dyDescent="0.2">
      <c r="B32" s="115"/>
    </row>
    <row r="33" spans="2:2" x14ac:dyDescent="0.2">
      <c r="B33" s="115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5F54-50D1-47F8-8585-6395D9BD3324}">
  <dimension ref="A1:E39"/>
  <sheetViews>
    <sheetView showGridLines="0" zoomScale="90" zoomScaleNormal="90" workbookViewId="0"/>
  </sheetViews>
  <sheetFormatPr defaultColWidth="9.140625" defaultRowHeight="15" x14ac:dyDescent="0.25"/>
  <cols>
    <col min="1" max="1" width="31.42578125" style="82" customWidth="1"/>
    <col min="2" max="2" width="5.5703125" style="82" customWidth="1"/>
    <col min="3" max="5" width="23" style="82" customWidth="1"/>
    <col min="6" max="6" width="9.140625" style="82" customWidth="1"/>
    <col min="7" max="16384" width="9.140625" style="82"/>
  </cols>
  <sheetData>
    <row r="1" spans="1:5" s="115" customFormat="1" ht="15" customHeight="1" x14ac:dyDescent="0.2">
      <c r="B1" s="116"/>
    </row>
    <row r="2" spans="1:5" s="115" customFormat="1" ht="15" customHeight="1" x14ac:dyDescent="0.2">
      <c r="A2" s="85" t="s">
        <v>126</v>
      </c>
      <c r="B2" s="108"/>
      <c r="C2" s="108"/>
      <c r="D2" s="108"/>
      <c r="E2" s="108"/>
    </row>
    <row r="3" spans="1:5" s="115" customFormat="1" ht="15" customHeight="1" thickBot="1" x14ac:dyDescent="0.25">
      <c r="B3" s="116"/>
      <c r="E3" s="122" t="s">
        <v>127</v>
      </c>
    </row>
    <row r="4" spans="1:5" s="18" customFormat="1" ht="35.25" customHeight="1" x14ac:dyDescent="0.25">
      <c r="A4" s="90" t="s">
        <v>115</v>
      </c>
      <c r="B4" s="91" t="s">
        <v>97</v>
      </c>
      <c r="C4" s="91" t="s">
        <v>128</v>
      </c>
      <c r="D4" s="91" t="s">
        <v>129</v>
      </c>
      <c r="E4" s="92" t="s">
        <v>130</v>
      </c>
    </row>
    <row r="5" spans="1:5" x14ac:dyDescent="0.2">
      <c r="A5" s="93"/>
      <c r="B5" s="94"/>
      <c r="C5" s="95">
        <v>1</v>
      </c>
      <c r="D5" s="95">
        <v>2</v>
      </c>
      <c r="E5" s="96">
        <v>3</v>
      </c>
    </row>
    <row r="6" spans="1:5" s="18" customFormat="1" ht="18" customHeight="1" x14ac:dyDescent="0.25">
      <c r="A6" s="97" t="s">
        <v>102</v>
      </c>
      <c r="B6" s="98">
        <f t="shared" ref="B6:B24" si="0">ROW()-ROW($A$5)</f>
        <v>1</v>
      </c>
      <c r="C6" s="99">
        <f>SUM(C7:C17)</f>
        <v>415866.473</v>
      </c>
      <c r="D6" s="99">
        <f>SUM(D7:D17)</f>
        <v>402198</v>
      </c>
      <c r="E6" s="100">
        <f>SUM(E7:E17)</f>
        <v>360323.02899999998</v>
      </c>
    </row>
    <row r="7" spans="1:5" s="18" customFormat="1" ht="18" customHeight="1" x14ac:dyDescent="0.25">
      <c r="A7" s="101" t="s">
        <v>2</v>
      </c>
      <c r="B7" s="98">
        <f t="shared" si="0"/>
        <v>2</v>
      </c>
      <c r="C7" s="102">
        <v>55443.716</v>
      </c>
      <c r="D7" s="102">
        <v>47738</v>
      </c>
      <c r="E7" s="103">
        <v>39852.544999999998</v>
      </c>
    </row>
    <row r="8" spans="1:5" s="18" customFormat="1" ht="18" customHeight="1" x14ac:dyDescent="0.25">
      <c r="A8" s="101" t="s">
        <v>3</v>
      </c>
      <c r="B8" s="98">
        <f t="shared" si="0"/>
        <v>3</v>
      </c>
      <c r="C8" s="102">
        <v>65153.436000000002</v>
      </c>
      <c r="D8" s="102">
        <v>17729</v>
      </c>
      <c r="E8" s="103">
        <v>44355.023000000001</v>
      </c>
    </row>
    <row r="9" spans="1:5" s="18" customFormat="1" ht="18" customHeight="1" x14ac:dyDescent="0.25">
      <c r="A9" s="101" t="s">
        <v>4</v>
      </c>
      <c r="B9" s="98">
        <f t="shared" si="0"/>
        <v>4</v>
      </c>
      <c r="C9" s="102">
        <v>43071.26</v>
      </c>
      <c r="D9" s="102">
        <v>23368</v>
      </c>
      <c r="E9" s="103">
        <v>54981.851000000002</v>
      </c>
    </row>
    <row r="10" spans="1:5" s="18" customFormat="1" ht="18" customHeight="1" x14ac:dyDescent="0.25">
      <c r="A10" s="101" t="s">
        <v>5</v>
      </c>
      <c r="B10" s="98">
        <f t="shared" si="0"/>
        <v>5</v>
      </c>
      <c r="C10" s="102">
        <v>20791.645</v>
      </c>
      <c r="D10" s="102">
        <v>53008</v>
      </c>
      <c r="E10" s="103">
        <v>10754.054</v>
      </c>
    </row>
    <row r="11" spans="1:5" s="18" customFormat="1" ht="18" customHeight="1" x14ac:dyDescent="0.25">
      <c r="A11" s="101" t="s">
        <v>6</v>
      </c>
      <c r="B11" s="98">
        <f t="shared" si="0"/>
        <v>6</v>
      </c>
      <c r="C11" s="102">
        <v>38346.754000000001</v>
      </c>
      <c r="D11" s="102">
        <v>46155</v>
      </c>
      <c r="E11" s="103">
        <v>29109.577000000001</v>
      </c>
    </row>
    <row r="12" spans="1:5" s="18" customFormat="1" ht="18" customHeight="1" x14ac:dyDescent="0.25">
      <c r="A12" s="101" t="s">
        <v>7</v>
      </c>
      <c r="B12" s="98">
        <f t="shared" si="0"/>
        <v>7</v>
      </c>
      <c r="C12" s="102">
        <v>42794.978000000003</v>
      </c>
      <c r="D12" s="102">
        <v>16273</v>
      </c>
      <c r="E12" s="103">
        <v>50049.985000000001</v>
      </c>
    </row>
    <row r="13" spans="1:5" s="18" customFormat="1" ht="18" customHeight="1" x14ac:dyDescent="0.25">
      <c r="A13" s="101" t="s">
        <v>8</v>
      </c>
      <c r="B13" s="98">
        <f t="shared" si="0"/>
        <v>8</v>
      </c>
      <c r="C13" s="102">
        <v>10817.779</v>
      </c>
      <c r="D13" s="102">
        <v>27032</v>
      </c>
      <c r="E13" s="103">
        <v>10468.592000000001</v>
      </c>
    </row>
    <row r="14" spans="1:5" s="18" customFormat="1" ht="18" customHeight="1" x14ac:dyDescent="0.25">
      <c r="A14" s="101" t="s">
        <v>9</v>
      </c>
      <c r="B14" s="98">
        <f t="shared" si="0"/>
        <v>9</v>
      </c>
      <c r="C14" s="102">
        <v>38528.964</v>
      </c>
      <c r="D14" s="102">
        <v>75572</v>
      </c>
      <c r="E14" s="103">
        <v>24189.93</v>
      </c>
    </row>
    <row r="15" spans="1:5" s="18" customFormat="1" ht="18" customHeight="1" x14ac:dyDescent="0.25">
      <c r="A15" s="101" t="s">
        <v>10</v>
      </c>
      <c r="B15" s="98">
        <f t="shared" si="0"/>
        <v>10</v>
      </c>
      <c r="C15" s="102">
        <v>33844.949000000001</v>
      </c>
      <c r="D15" s="102">
        <v>26259</v>
      </c>
      <c r="E15" s="103">
        <v>33083.610999999997</v>
      </c>
    </row>
    <row r="16" spans="1:5" s="18" customFormat="1" ht="18" customHeight="1" x14ac:dyDescent="0.25">
      <c r="A16" s="101" t="s">
        <v>11</v>
      </c>
      <c r="B16" s="98">
        <f t="shared" si="0"/>
        <v>11</v>
      </c>
      <c r="C16" s="102">
        <v>35861.656999999999</v>
      </c>
      <c r="D16" s="102">
        <v>26742</v>
      </c>
      <c r="E16" s="103">
        <v>38774.129000000001</v>
      </c>
    </row>
    <row r="17" spans="1:5" s="18" customFormat="1" ht="18" customHeight="1" x14ac:dyDescent="0.25">
      <c r="A17" s="101" t="s">
        <v>12</v>
      </c>
      <c r="B17" s="98">
        <f t="shared" si="0"/>
        <v>12</v>
      </c>
      <c r="C17" s="102">
        <v>31211.334999999999</v>
      </c>
      <c r="D17" s="102">
        <v>42322</v>
      </c>
      <c r="E17" s="103">
        <v>24703.732</v>
      </c>
    </row>
    <row r="18" spans="1:5" s="18" customFormat="1" ht="18" customHeight="1" x14ac:dyDescent="0.25">
      <c r="A18" s="97" t="s">
        <v>103</v>
      </c>
      <c r="B18" s="98">
        <f t="shared" si="0"/>
        <v>13</v>
      </c>
      <c r="C18" s="99">
        <f>SUM(C19:C23)</f>
        <v>91548.424636999989</v>
      </c>
      <c r="D18" s="99">
        <f>SUM(D19:D23)</f>
        <v>95279</v>
      </c>
      <c r="E18" s="100">
        <f>SUM(E19:E23)</f>
        <v>26601.005000000001</v>
      </c>
    </row>
    <row r="19" spans="1:5" s="18" customFormat="1" ht="18" customHeight="1" x14ac:dyDescent="0.25">
      <c r="A19" s="101" t="s">
        <v>14</v>
      </c>
      <c r="B19" s="98">
        <f t="shared" si="0"/>
        <v>14</v>
      </c>
      <c r="C19" s="102">
        <v>23044.516525999999</v>
      </c>
      <c r="D19" s="102">
        <v>17928</v>
      </c>
      <c r="E19" s="103">
        <v>15497.078</v>
      </c>
    </row>
    <row r="20" spans="1:5" s="18" customFormat="1" ht="18" customHeight="1" x14ac:dyDescent="0.25">
      <c r="A20" s="101" t="s">
        <v>15</v>
      </c>
      <c r="B20" s="98">
        <f t="shared" si="0"/>
        <v>15</v>
      </c>
      <c r="C20" s="102">
        <v>14972.643013999999</v>
      </c>
      <c r="D20" s="102">
        <v>17152</v>
      </c>
      <c r="E20" s="103">
        <v>3543.4209999999998</v>
      </c>
    </row>
    <row r="21" spans="1:5" s="18" customFormat="1" ht="18" customHeight="1" x14ac:dyDescent="0.25">
      <c r="A21" s="101" t="s">
        <v>16</v>
      </c>
      <c r="B21" s="98">
        <f t="shared" si="0"/>
        <v>16</v>
      </c>
      <c r="C21" s="102">
        <v>27120.010202000001</v>
      </c>
      <c r="D21" s="102">
        <v>31409</v>
      </c>
      <c r="E21" s="103">
        <v>-773.55</v>
      </c>
    </row>
    <row r="22" spans="1:5" s="18" customFormat="1" ht="18" customHeight="1" x14ac:dyDescent="0.25">
      <c r="A22" s="101" t="s">
        <v>17</v>
      </c>
      <c r="B22" s="98">
        <f t="shared" si="0"/>
        <v>17</v>
      </c>
      <c r="C22" s="102">
        <v>11902.203384</v>
      </c>
      <c r="D22" s="102">
        <v>21184</v>
      </c>
      <c r="E22" s="103">
        <v>1679.729</v>
      </c>
    </row>
    <row r="23" spans="1:5" s="18" customFormat="1" ht="18" customHeight="1" x14ac:dyDescent="0.25">
      <c r="A23" s="101" t="s">
        <v>18</v>
      </c>
      <c r="B23" s="98">
        <f t="shared" si="0"/>
        <v>18</v>
      </c>
      <c r="C23" s="102">
        <v>14509.051511</v>
      </c>
      <c r="D23" s="102">
        <v>7606</v>
      </c>
      <c r="E23" s="103">
        <v>6654.3270000000002</v>
      </c>
    </row>
    <row r="24" spans="1:5" s="18" customFormat="1" ht="18" customHeight="1" thickBot="1" x14ac:dyDescent="0.3">
      <c r="A24" s="97" t="s">
        <v>104</v>
      </c>
      <c r="B24" s="98">
        <f t="shared" si="0"/>
        <v>19</v>
      </c>
      <c r="C24" s="105">
        <f>C6+C18</f>
        <v>507414.89763699996</v>
      </c>
      <c r="D24" s="105">
        <f>D6+D18</f>
        <v>497477</v>
      </c>
      <c r="E24" s="106">
        <f>E6+E18</f>
        <v>386924.03399999999</v>
      </c>
    </row>
    <row r="26" spans="1:5" s="83" customFormat="1" ht="15" customHeight="1" x14ac:dyDescent="0.25">
      <c r="A26" s="82"/>
      <c r="B26" s="82"/>
      <c r="C26" s="82"/>
      <c r="D26" s="82"/>
      <c r="E26" s="82"/>
    </row>
    <row r="27" spans="1:5" s="83" customFormat="1" ht="15" customHeight="1" x14ac:dyDescent="0.25">
      <c r="A27" s="82"/>
      <c r="B27" s="82"/>
      <c r="C27" s="82"/>
      <c r="D27" s="82"/>
      <c r="E27" s="82"/>
    </row>
    <row r="28" spans="1:5" s="83" customFormat="1" ht="15" customHeight="1" x14ac:dyDescent="0.25">
      <c r="A28" s="82"/>
      <c r="B28" s="82"/>
      <c r="C28" s="82"/>
      <c r="D28" s="82"/>
      <c r="E28" s="82"/>
    </row>
    <row r="29" spans="1:5" s="83" customFormat="1" ht="15" customHeight="1" x14ac:dyDescent="0.25">
      <c r="A29" s="82"/>
      <c r="B29" s="82"/>
      <c r="C29" s="82"/>
      <c r="D29" s="82"/>
      <c r="E29" s="82"/>
    </row>
    <row r="30" spans="1:5" s="83" customFormat="1" ht="15" customHeight="1" x14ac:dyDescent="0.25">
      <c r="A30" s="82"/>
      <c r="B30" s="82"/>
      <c r="C30" s="82"/>
      <c r="D30" s="82"/>
      <c r="E30" s="82"/>
    </row>
    <row r="31" spans="1:5" s="83" customFormat="1" ht="15" customHeight="1" x14ac:dyDescent="0.25">
      <c r="A31" s="82"/>
      <c r="B31" s="82"/>
      <c r="C31" s="82"/>
      <c r="D31" s="82"/>
      <c r="E31" s="82"/>
    </row>
    <row r="32" spans="1:5" s="83" customFormat="1" ht="15" customHeight="1" x14ac:dyDescent="0.25">
      <c r="A32" s="82"/>
      <c r="B32" s="82"/>
      <c r="C32" s="82"/>
      <c r="D32" s="82"/>
      <c r="E32" s="82"/>
    </row>
    <row r="33" spans="1:5" s="83" customFormat="1" ht="15" customHeight="1" x14ac:dyDescent="0.25">
      <c r="A33" s="82"/>
      <c r="B33" s="82"/>
      <c r="C33" s="82"/>
      <c r="D33" s="82"/>
      <c r="E33" s="82"/>
    </row>
    <row r="34" spans="1:5" s="83" customFormat="1" ht="15" customHeight="1" x14ac:dyDescent="0.25">
      <c r="A34" s="82"/>
      <c r="B34" s="82"/>
      <c r="C34" s="82"/>
      <c r="D34" s="82"/>
      <c r="E34" s="82"/>
    </row>
    <row r="35" spans="1:5" s="83" customFormat="1" ht="15" customHeight="1" x14ac:dyDescent="0.25">
      <c r="A35" s="82"/>
      <c r="B35" s="82"/>
      <c r="C35" s="82"/>
      <c r="D35" s="82"/>
      <c r="E35" s="82"/>
    </row>
    <row r="36" spans="1:5" s="83" customFormat="1" ht="15" customHeight="1" x14ac:dyDescent="0.25">
      <c r="A36" s="82"/>
      <c r="B36" s="82"/>
      <c r="C36" s="82"/>
      <c r="D36" s="82"/>
      <c r="E36" s="82"/>
    </row>
    <row r="37" spans="1:5" s="83" customFormat="1" ht="15" customHeight="1" x14ac:dyDescent="0.25">
      <c r="A37" s="82"/>
      <c r="B37" s="82"/>
      <c r="C37" s="82"/>
      <c r="D37" s="82"/>
      <c r="E37" s="82"/>
    </row>
    <row r="38" spans="1:5" s="83" customFormat="1" ht="15" customHeight="1" x14ac:dyDescent="0.25">
      <c r="A38" s="82"/>
      <c r="B38" s="82"/>
      <c r="C38" s="82"/>
      <c r="D38" s="82"/>
      <c r="E38" s="82"/>
    </row>
    <row r="39" spans="1:5" s="83" customFormat="1" ht="15" customHeight="1" x14ac:dyDescent="0.25">
      <c r="A39" s="82"/>
      <c r="B39" s="82"/>
      <c r="C39" s="82"/>
      <c r="D39" s="82"/>
      <c r="E39" s="82"/>
    </row>
  </sheetData>
  <printOptions horizontalCentered="1"/>
  <pageMargins left="0" right="0" top="1.9685039370078741" bottom="0" header="0.31496062992125984" footer="0.31496062992125984"/>
  <pageSetup paperSize="9" scale="95" orientation="portrait" r:id="rId1"/>
  <headerFooter>
    <oddHeader>&amp;L&amp;G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10 11</vt:lpstr>
      <vt:lpstr>Tabela 12</vt:lpstr>
      <vt:lpstr>'Tabela 1'!Print_Area</vt:lpstr>
      <vt:lpstr>'Tabela 12'!Print_Area</vt:lpstr>
      <vt:lpstr>'Tabela 4'!Print_Area</vt:lpstr>
      <vt:lpstr>'Tabela 5'!Print_Area</vt:lpstr>
      <vt:lpstr>'Tabela 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 Spaseski</dc:creator>
  <cp:keywords/>
  <dc:description/>
  <cp:lastModifiedBy>Kosta Spaseski</cp:lastModifiedBy>
  <cp:lastPrinted>2023-05-10T07:09:51Z</cp:lastPrinted>
  <dcterms:created xsi:type="dcterms:W3CDTF">2023-05-10T07:01:19Z</dcterms:created>
  <dcterms:modified xsi:type="dcterms:W3CDTF">2023-05-10T07:11:50Z</dcterms:modified>
  <cp:category/>
</cp:coreProperties>
</file>