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66925"/>
  <bookViews>
    <workbookView xWindow="65416" yWindow="65416" windowWidth="29040" windowHeight="15840" activeTab="0"/>
  </bookViews>
  <sheets>
    <sheet name="0" sheetId="11" r:id="rId1"/>
    <sheet name="Табела 1" sheetId="1" r:id="rId2"/>
    <sheet name="Табела 2" sheetId="2" r:id="rId3"/>
    <sheet name="Табела 3" sheetId="3" r:id="rId4"/>
    <sheet name="Табела 4" sheetId="4" r:id="rId5"/>
    <sheet name="Табела 5" sheetId="5" r:id="rId6"/>
    <sheet name="Табела 6" sheetId="6" r:id="rId7"/>
    <sheet name="Табела 7" sheetId="7" r:id="rId8"/>
    <sheet name="Табела 8" sheetId="8" r:id="rId9"/>
    <sheet name="Табела 10 11" sheetId="9" r:id="rId10"/>
    <sheet name="Табела 12" sheetId="10" r:id="rId11"/>
  </sheets>
  <definedNames>
    <definedName name="_xlnm.Print_Area" localSheetId="10">'Табела 12'!$A$1:$U$53</definedName>
  </definedNames>
  <calcPr calcId="191029"/>
</workbook>
</file>

<file path=xl/sharedStrings.xml><?xml version="1.0" encoding="utf-8"?>
<sst xmlns="http://schemas.openxmlformats.org/spreadsheetml/2006/main" count="617" uniqueCount="151">
  <si>
    <t>Табела: Бруто полисирана премија за периодот ('000мкд) / 2023Q2</t>
  </si>
  <si>
    <t>Класа на осигурување</t>
  </si>
  <si>
    <t>Македонија</t>
  </si>
  <si>
    <t>Триглав</t>
  </si>
  <si>
    <t>Сава</t>
  </si>
  <si>
    <t>Евроинс</t>
  </si>
  <si>
    <t>Винер</t>
  </si>
  <si>
    <t>Еуролинк</t>
  </si>
  <si>
    <t>Граве</t>
  </si>
  <si>
    <t>Уника</t>
  </si>
  <si>
    <t>Осигурителна полиса</t>
  </si>
  <si>
    <t>Халк</t>
  </si>
  <si>
    <t>Кроациа неживот</t>
  </si>
  <si>
    <t>ВКУПНО НЕЖИВОТ</t>
  </si>
  <si>
    <t>Кроациа живот</t>
  </si>
  <si>
    <t>Граве живот</t>
  </si>
  <si>
    <t>Винер живот</t>
  </si>
  <si>
    <t>Уника живот</t>
  </si>
  <si>
    <t>Триглав живот</t>
  </si>
  <si>
    <t>ПРВА ЖИВОТ</t>
  </si>
  <si>
    <t>ВКУПНО ЖИВОТ</t>
  </si>
  <si>
    <t>ВКУПНО</t>
  </si>
  <si>
    <t>01. Незгода</t>
  </si>
  <si>
    <t>01</t>
  </si>
  <si>
    <t>02. Здравствено</t>
  </si>
  <si>
    <t>02</t>
  </si>
  <si>
    <t>03. Каско моторни возила</t>
  </si>
  <si>
    <t>03</t>
  </si>
  <si>
    <t>04. Каско шински возила</t>
  </si>
  <si>
    <t>04</t>
  </si>
  <si>
    <t>05. Каско воздухоплови</t>
  </si>
  <si>
    <t>05</t>
  </si>
  <si>
    <t>06. Каско пловни објекти</t>
  </si>
  <si>
    <t>06</t>
  </si>
  <si>
    <t>07. Карго</t>
  </si>
  <si>
    <t>07</t>
  </si>
  <si>
    <t>08. Имот од пожар и др.опасн.</t>
  </si>
  <si>
    <t>08</t>
  </si>
  <si>
    <t>09. Имот останато</t>
  </si>
  <si>
    <t>09</t>
  </si>
  <si>
    <t>89. Имот (вкупно)</t>
  </si>
  <si>
    <t>89</t>
  </si>
  <si>
    <t>8901. Имот (физички лица)</t>
  </si>
  <si>
    <t>8901</t>
  </si>
  <si>
    <t>8902. Имот (правни лица)</t>
  </si>
  <si>
    <t>8902</t>
  </si>
  <si>
    <t>10. АО (вкупно)</t>
  </si>
  <si>
    <t>10</t>
  </si>
  <si>
    <t>1001. ЗАО</t>
  </si>
  <si>
    <t>1001</t>
  </si>
  <si>
    <t>1002. Зелена карта (ЗК)</t>
  </si>
  <si>
    <t>1002</t>
  </si>
  <si>
    <t>1003. Гранично (ГР)</t>
  </si>
  <si>
    <t>1003</t>
  </si>
  <si>
    <t>11. Одговорност воздухоплови</t>
  </si>
  <si>
    <t>11</t>
  </si>
  <si>
    <t>12. Одговорност пловни објекти</t>
  </si>
  <si>
    <t>12</t>
  </si>
  <si>
    <t>13. Општа одговорност</t>
  </si>
  <si>
    <t>13</t>
  </si>
  <si>
    <t xml:space="preserve">14. Кредити </t>
  </si>
  <si>
    <t>14</t>
  </si>
  <si>
    <t>15. Гаранции</t>
  </si>
  <si>
    <t>15</t>
  </si>
  <si>
    <t>16. Финансиски загуби</t>
  </si>
  <si>
    <t>16</t>
  </si>
  <si>
    <t>17. Правна заштита</t>
  </si>
  <si>
    <t>17</t>
  </si>
  <si>
    <t>18. Туристичка помош</t>
  </si>
  <si>
    <t>18</t>
  </si>
  <si>
    <t>0001</t>
  </si>
  <si>
    <t>19. Живот</t>
  </si>
  <si>
    <t>19</t>
  </si>
  <si>
    <t>19xx01. Основно</t>
  </si>
  <si>
    <t>19xx01</t>
  </si>
  <si>
    <t>19xx02. Дополнително</t>
  </si>
  <si>
    <t>19xx02</t>
  </si>
  <si>
    <t>19xx03. Рентно</t>
  </si>
  <si>
    <t>19xx03</t>
  </si>
  <si>
    <t>20. Брак и породување</t>
  </si>
  <si>
    <t>20</t>
  </si>
  <si>
    <t>21. Удели во инвест. фондови</t>
  </si>
  <si>
    <t>21</t>
  </si>
  <si>
    <t>22. Тонтина</t>
  </si>
  <si>
    <t>22</t>
  </si>
  <si>
    <t>23. Средства за капитал</t>
  </si>
  <si>
    <t>23</t>
  </si>
  <si>
    <t>24. Пензии од втор столб</t>
  </si>
  <si>
    <t>24</t>
  </si>
  <si>
    <t>25. Пензии од трет столб</t>
  </si>
  <si>
    <t>25</t>
  </si>
  <si>
    <t>0002</t>
  </si>
  <si>
    <t>0000</t>
  </si>
  <si>
    <t>Пазарна концентрација</t>
  </si>
  <si>
    <t>Табела: Структура на премија, по друштва за осигурување / 2023Q2</t>
  </si>
  <si>
    <t>000 мкд</t>
  </si>
  <si>
    <t>Друштво за осигурување</t>
  </si>
  <si>
    <t>Ред. бр.</t>
  </si>
  <si>
    <t>Бруто полисирана премија</t>
  </si>
  <si>
    <t>Премии предадени во реосигурување и/или соосигурување</t>
  </si>
  <si>
    <t>Техничка премија</t>
  </si>
  <si>
    <t>Дел за обавување на дејноста</t>
  </si>
  <si>
    <t>Вкупно (неживот)</t>
  </si>
  <si>
    <t>Вкупно (живот)</t>
  </si>
  <si>
    <t>Вкупно</t>
  </si>
  <si>
    <t>Табела: Структура на премија, по класи на осигурување / 2023Q2</t>
  </si>
  <si>
    <t>Табела: Број на склучени договори / 2023Q2</t>
  </si>
  <si>
    <t>Табела: Бруто исплатени (ликвидирани) штети (000мкд) / 2023Q2</t>
  </si>
  <si>
    <t>Табела: Број на ликвидирани штети / 2023Q2</t>
  </si>
  <si>
    <t>Табела: Структура на штети по друштва за осигурување / 2023Q2</t>
  </si>
  <si>
    <t>Број на нерешени штети на почеток на периодот</t>
  </si>
  <si>
    <t>Број на пријавени штети (вкл. и повторно отворени)</t>
  </si>
  <si>
    <t>Број на ликвидирани штети</t>
  </si>
  <si>
    <t>Број на одбиени штети</t>
  </si>
  <si>
    <t>Број на нерешени штети на крај на периодот</t>
  </si>
  <si>
    <t>Број на штети во судски спор  (дел од претходна колона)</t>
  </si>
  <si>
    <t>Динамика на решавање на штети</t>
  </si>
  <si>
    <t>5</t>
  </si>
  <si>
    <t>6</t>
  </si>
  <si>
    <t>7</t>
  </si>
  <si>
    <t>Табела: Трошоци / 2023Q2</t>
  </si>
  <si>
    <t>Аминистративни трошоци</t>
  </si>
  <si>
    <t>Трошоци за провизија</t>
  </si>
  <si>
    <t>Останати трошоци за спроведување на осигурувањето</t>
  </si>
  <si>
    <t>Табела: Бруто технички резерви / 2023Q2</t>
  </si>
  <si>
    <t>Резерви за неистечени ризици</t>
  </si>
  <si>
    <t>Резерви за бонуси и попусти</t>
  </si>
  <si>
    <t>Резерви за штети</t>
  </si>
  <si>
    <t>Еквилизациона резерва</t>
  </si>
  <si>
    <t>Математичка резерва</t>
  </si>
  <si>
    <t>Посебна резерва</t>
  </si>
  <si>
    <t>Други технички резерви</t>
  </si>
  <si>
    <t>Insurance Undertaking</t>
  </si>
  <si>
    <t>No.</t>
  </si>
  <si>
    <t>Резерви за настанати и пријавени штети</t>
  </si>
  <si>
    <t>Резерви за настанати, но непријавени штети</t>
  </si>
  <si>
    <t>Вкупно резерви за штети</t>
  </si>
  <si>
    <t>Табела: Нето технички резерви / 2023Q2</t>
  </si>
  <si>
    <t>Резерви за пријавени штети</t>
  </si>
  <si>
    <t>Табела: Капитал и маргина на солвентност / 2023Q2</t>
  </si>
  <si>
    <t>НЕЖИВОТ
ВКУПНО</t>
  </si>
  <si>
    <t>ЖИВОТ
ВКУПНО</t>
  </si>
  <si>
    <t>Вкупен капитал</t>
  </si>
  <si>
    <t>Маргина на солвентност</t>
  </si>
  <si>
    <t>АГЕНЦИЈА ЗА</t>
  </si>
  <si>
    <t xml:space="preserve">СУПЕРВИЗИЈА НА </t>
  </si>
  <si>
    <t>ОСИГУРУВАЊЕ</t>
  </si>
  <si>
    <t>Р е п у б л и к а  С е в е р н а   М а к е д о н и ј а</t>
  </si>
  <si>
    <t>Скопје, 2023</t>
  </si>
  <si>
    <t>Напомена: Податоците се добиени од страна на друштвата за осигурување при редовно известување по член 104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83/18, 198/18 и „Службен весник на Република Северна Македонија” бр.101/19, 31/20 и 173/22). Раководствата на друштвата за осигурување се одговорни за изготвување и објективно презентирање на податоците.</t>
  </si>
  <si>
    <t xml:space="preserve">ИЗВЕШТАЈ                                                                                                                         за работењето на друштвата за осигурување                                                       за периодот 1.1-30.6.2023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</si>
</sst>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16"/>
      <color theme="0" tint="-0.49994000792503357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20"/>
      <color theme="0" tint="-0.49994000792503357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Tahoma"/>
      <family val="2"/>
    </font>
    <font>
      <sz val="16"/>
      <name val="Calibri"/>
      <family val="2"/>
      <scheme val="minor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3" tint="0.5999600291252136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3999302387238"/>
        <bgColor indexed="64"/>
      </patternFill>
    </fill>
  </fills>
  <borders count="67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dashed"/>
      <right style="dashed"/>
      <top style="medium"/>
      <bottom style="dashed"/>
    </border>
    <border>
      <left style="thin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 style="thin"/>
      <top style="dashed"/>
      <bottom style="thin"/>
    </border>
    <border>
      <left/>
      <right style="medium"/>
      <top style="dashed"/>
      <bottom style="thin"/>
    </border>
    <border>
      <left style="dashed"/>
      <right style="thin"/>
      <top style="dashed"/>
      <bottom style="dashed"/>
    </border>
    <border>
      <left/>
      <right style="dashed"/>
      <top/>
      <bottom style="dashed"/>
    </border>
    <border>
      <left style="thin"/>
      <right style="thin"/>
      <top/>
      <bottom style="dashed"/>
    </border>
    <border>
      <left style="dashed"/>
      <right style="dashed"/>
      <top/>
      <bottom style="dashed"/>
    </border>
    <border>
      <left/>
      <right style="medium"/>
      <top/>
      <bottom style="dashed"/>
    </border>
    <border>
      <left style="thin"/>
      <right style="thin"/>
      <top style="dashed"/>
      <bottom style="dashed"/>
    </border>
    <border>
      <left/>
      <right style="dashed"/>
      <top style="dashed"/>
      <bottom style="dashed"/>
    </border>
    <border>
      <left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thin"/>
      <top style="dashed"/>
      <bottom/>
    </border>
    <border>
      <left style="thin"/>
      <right style="thin"/>
      <top style="dashed"/>
      <bottom/>
    </border>
    <border>
      <left/>
      <right style="dashed"/>
      <top style="dashed"/>
      <bottom/>
    </border>
    <border>
      <left style="dashed"/>
      <right style="dashed"/>
      <top style="dashed"/>
      <bottom/>
    </border>
    <border>
      <left/>
      <right style="medium"/>
      <top style="dashed"/>
      <bottom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/>
      <bottom style="dashed"/>
    </border>
    <border>
      <left style="dashed"/>
      <right style="thin"/>
      <top/>
      <bottom style="dashed"/>
    </border>
    <border>
      <left style="medium"/>
      <right style="dashed"/>
      <top style="dashed"/>
      <bottom style="thin"/>
    </border>
    <border>
      <left style="dashed"/>
      <right style="thin"/>
      <top style="dashed"/>
      <bottom style="thin"/>
    </border>
    <border>
      <left style="medium"/>
      <right style="dashed"/>
      <top/>
      <bottom style="medium"/>
    </border>
    <border>
      <left style="dashed"/>
      <right style="thin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/>
      <right style="dashed"/>
      <top style="medium"/>
      <bottom style="dashed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4">
    <xf numFmtId="0" fontId="0" fillId="0" borderId="0" xfId="0"/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2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49" fontId="6" fillId="3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right" vertical="center"/>
    </xf>
    <xf numFmtId="3" fontId="7" fillId="4" borderId="23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7" fillId="2" borderId="25" xfId="0" applyNumberFormat="1" applyFont="1" applyFill="1" applyBorder="1" applyAlignment="1">
      <alignment horizontal="right" vertical="center"/>
    </xf>
    <xf numFmtId="3" fontId="7" fillId="4" borderId="26" xfId="0" applyNumberFormat="1" applyFont="1" applyFill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49" fontId="9" fillId="3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3" fontId="10" fillId="4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10" fillId="2" borderId="28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left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3" fontId="7" fillId="4" borderId="31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7" fillId="2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3" fontId="7" fillId="4" borderId="37" xfId="0" applyNumberFormat="1" applyFont="1" applyFill="1" applyBorder="1" applyAlignment="1">
      <alignment horizontal="right" vertical="center"/>
    </xf>
    <xf numFmtId="3" fontId="7" fillId="4" borderId="38" xfId="0" applyNumberFormat="1" applyFont="1" applyFill="1" applyBorder="1" applyAlignment="1">
      <alignment horizontal="right" vertical="center"/>
    </xf>
    <xf numFmtId="3" fontId="7" fillId="2" borderId="39" xfId="0" applyNumberFormat="1" applyFont="1" applyFill="1" applyBorder="1" applyAlignment="1">
      <alignment horizontal="right" vertical="center"/>
    </xf>
    <xf numFmtId="0" fontId="6" fillId="0" borderId="40" xfId="0" applyFont="1" applyBorder="1" applyAlignment="1">
      <alignment vertical="center" wrapText="1"/>
    </xf>
    <xf numFmtId="49" fontId="6" fillId="3" borderId="41" xfId="0" applyNumberFormat="1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 quotePrefix="1">
      <alignment horizontal="center" vertical="center" wrapText="1"/>
    </xf>
    <xf numFmtId="49" fontId="6" fillId="3" borderId="21" xfId="0" applyNumberFormat="1" applyFont="1" applyFill="1" applyBorder="1" applyAlignment="1" quotePrefix="1">
      <alignment horizontal="center" vertical="center" wrapText="1"/>
    </xf>
    <xf numFmtId="0" fontId="7" fillId="4" borderId="42" xfId="0" applyFont="1" applyFill="1" applyBorder="1" applyAlignment="1">
      <alignment vertical="center"/>
    </xf>
    <xf numFmtId="49" fontId="7" fillId="4" borderId="43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/>
    </xf>
    <xf numFmtId="49" fontId="7" fillId="2" borderId="45" xfId="0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right" vertical="center"/>
    </xf>
    <xf numFmtId="3" fontId="7" fillId="2" borderId="47" xfId="0" applyNumberFormat="1" applyFont="1" applyFill="1" applyBorder="1" applyAlignment="1">
      <alignment horizontal="right" vertical="center"/>
    </xf>
    <xf numFmtId="0" fontId="8" fillId="2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0" fontId="5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 wrapText="1"/>
      <protection/>
    </xf>
    <xf numFmtId="3" fontId="11" fillId="0" borderId="0" xfId="20" applyNumberFormat="1" applyFont="1" applyAlignment="1">
      <alignment vertical="center" wrapText="1"/>
      <protection/>
    </xf>
    <xf numFmtId="3" fontId="12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/>
      <protection/>
    </xf>
    <xf numFmtId="3" fontId="14" fillId="0" borderId="0" xfId="20" applyNumberFormat="1" applyFont="1" applyAlignment="1">
      <alignment vertical="center" wrapText="1"/>
      <protection/>
    </xf>
    <xf numFmtId="3" fontId="15" fillId="0" borderId="0" xfId="20" applyNumberFormat="1" applyFont="1" applyAlignment="1">
      <alignment horizontal="center" vertical="center" wrapText="1"/>
      <protection/>
    </xf>
    <xf numFmtId="3" fontId="6" fillId="0" borderId="0" xfId="20" applyNumberFormat="1" applyFont="1" applyAlignment="1" quotePrefix="1">
      <alignment horizontal="right" vertical="top" wrapText="1"/>
      <protection/>
    </xf>
    <xf numFmtId="0" fontId="16" fillId="2" borderId="52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3" fontId="11" fillId="5" borderId="55" xfId="20" applyNumberFormat="1" applyFont="1" applyFill="1" applyBorder="1" applyAlignment="1">
      <alignment horizontal="center" vertical="center"/>
      <protection/>
    </xf>
    <xf numFmtId="3" fontId="17" fillId="5" borderId="38" xfId="20" applyNumberFormat="1" applyFont="1" applyFill="1" applyBorder="1" applyAlignment="1">
      <alignment vertical="center" wrapText="1"/>
      <protection/>
    </xf>
    <xf numFmtId="3" fontId="7" fillId="5" borderId="38" xfId="20" applyNumberFormat="1" applyFont="1" applyFill="1" applyBorder="1" applyAlignment="1">
      <alignment horizontal="center" wrapText="1"/>
      <protection/>
    </xf>
    <xf numFmtId="3" fontId="7" fillId="5" borderId="56" xfId="20" applyNumberFormat="1" applyFont="1" applyFill="1" applyBorder="1" applyAlignment="1">
      <alignment horizontal="center" wrapText="1"/>
      <protection/>
    </xf>
    <xf numFmtId="0" fontId="18" fillId="4" borderId="55" xfId="20" applyFont="1" applyFill="1" applyBorder="1" applyAlignment="1">
      <alignment horizontal="left" vertical="center"/>
      <protection/>
    </xf>
    <xf numFmtId="3" fontId="7" fillId="5" borderId="38" xfId="20" applyNumberFormat="1" applyFont="1" applyFill="1" applyBorder="1" applyAlignment="1">
      <alignment horizontal="center" vertical="center" wrapText="1"/>
      <protection/>
    </xf>
    <xf numFmtId="3" fontId="7" fillId="4" borderId="38" xfId="20" applyNumberFormat="1" applyFont="1" applyFill="1" applyBorder="1" applyAlignment="1">
      <alignment vertical="center" wrapText="1"/>
      <protection/>
    </xf>
    <xf numFmtId="3" fontId="7" fillId="4" borderId="56" xfId="20" applyNumberFormat="1" applyFont="1" applyFill="1" applyBorder="1" applyAlignment="1">
      <alignment vertical="center" wrapText="1"/>
      <protection/>
    </xf>
    <xf numFmtId="0" fontId="19" fillId="0" borderId="55" xfId="20" applyFont="1" applyBorder="1" applyAlignment="1">
      <alignment horizontal="left" vertical="center"/>
      <protection/>
    </xf>
    <xf numFmtId="3" fontId="6" fillId="0" borderId="38" xfId="20" applyNumberFormat="1" applyFont="1" applyBorder="1" applyAlignment="1">
      <alignment vertical="center" wrapText="1"/>
      <protection/>
    </xf>
    <xf numFmtId="3" fontId="6" fillId="0" borderId="56" xfId="20" applyNumberFormat="1" applyFont="1" applyBorder="1" applyAlignment="1">
      <alignment vertical="center" wrapText="1"/>
      <protection/>
    </xf>
    <xf numFmtId="3" fontId="7" fillId="4" borderId="51" xfId="20" applyNumberFormat="1" applyFont="1" applyFill="1" applyBorder="1" applyAlignment="1">
      <alignment vertical="center" wrapText="1"/>
      <protection/>
    </xf>
    <xf numFmtId="3" fontId="7" fillId="4" borderId="57" xfId="20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top" wrapText="1"/>
    </xf>
    <xf numFmtId="3" fontId="11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 wrapText="1"/>
      <protection/>
    </xf>
    <xf numFmtId="3" fontId="5" fillId="0" borderId="55" xfId="20" applyNumberFormat="1" applyFont="1" applyBorder="1" applyAlignment="1">
      <alignment horizontal="left" vertical="center" wrapText="1"/>
      <protection/>
    </xf>
    <xf numFmtId="3" fontId="5" fillId="0" borderId="38" xfId="20" applyNumberFormat="1" applyFont="1" applyBorder="1" applyAlignment="1">
      <alignment vertical="center" wrapText="1"/>
      <protection/>
    </xf>
    <xf numFmtId="3" fontId="5" fillId="0" borderId="56" xfId="20" applyNumberFormat="1" applyFont="1" applyBorder="1" applyAlignment="1">
      <alignment vertical="center" wrapText="1"/>
      <protection/>
    </xf>
    <xf numFmtId="0" fontId="18" fillId="4" borderId="58" xfId="20" applyFont="1" applyFill="1" applyBorder="1" applyAlignment="1">
      <alignment horizontal="left" vertical="center"/>
      <protection/>
    </xf>
    <xf numFmtId="3" fontId="7" fillId="5" borderId="51" xfId="2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6" fillId="0" borderId="56" xfId="20" applyNumberFormat="1" applyFont="1" applyBorder="1" applyAlignment="1">
      <alignment vertical="center" wrapText="1"/>
      <protection/>
    </xf>
    <xf numFmtId="164" fontId="7" fillId="4" borderId="56" xfId="20" applyNumberFormat="1" applyFont="1" applyFill="1" applyBorder="1" applyAlignment="1">
      <alignment vertical="center" wrapText="1"/>
      <protection/>
    </xf>
    <xf numFmtId="164" fontId="7" fillId="4" borderId="57" xfId="20" applyNumberFormat="1" applyFont="1" applyFill="1" applyBorder="1" applyAlignment="1">
      <alignment vertical="center" wrapText="1"/>
      <protection/>
    </xf>
    <xf numFmtId="0" fontId="4" fillId="0" borderId="0" xfId="0" applyFont="1" applyAlignment="1" quotePrefix="1">
      <alignment horizontal="right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6" borderId="38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3" fontId="7" fillId="6" borderId="38" xfId="20" applyNumberFormat="1" applyFont="1" applyFill="1" applyBorder="1" applyAlignment="1">
      <alignment horizontal="center" wrapText="1"/>
      <protection/>
    </xf>
    <xf numFmtId="3" fontId="7" fillId="6" borderId="38" xfId="20" applyNumberFormat="1" applyFont="1" applyFill="1" applyBorder="1" applyAlignment="1">
      <alignment vertical="center" wrapText="1"/>
      <protection/>
    </xf>
    <xf numFmtId="3" fontId="7" fillId="2" borderId="56" xfId="20" applyNumberFormat="1" applyFont="1" applyFill="1" applyBorder="1" applyAlignment="1">
      <alignment vertical="center" wrapText="1"/>
      <protection/>
    </xf>
    <xf numFmtId="3" fontId="6" fillId="2" borderId="56" xfId="20" applyNumberFormat="1" applyFont="1" applyFill="1" applyBorder="1" applyAlignment="1">
      <alignment vertical="center" wrapText="1"/>
      <protection/>
    </xf>
    <xf numFmtId="3" fontId="7" fillId="6" borderId="51" xfId="20" applyNumberFormat="1" applyFont="1" applyFill="1" applyBorder="1" applyAlignment="1">
      <alignment vertical="center" wrapText="1"/>
      <protection/>
    </xf>
    <xf numFmtId="3" fontId="7" fillId="2" borderId="57" xfId="20" applyNumberFormat="1" applyFont="1" applyFill="1" applyBorder="1" applyAlignment="1">
      <alignment vertical="center" wrapText="1"/>
      <protection/>
    </xf>
    <xf numFmtId="0" fontId="2" fillId="0" borderId="0" xfId="0" applyFont="1" applyAlignment="1" quotePrefix="1">
      <alignment horizontal="right"/>
    </xf>
    <xf numFmtId="0" fontId="18" fillId="4" borderId="55" xfId="20" applyFont="1" applyFill="1" applyBorder="1" applyAlignment="1">
      <alignment horizontal="left" vertical="center" wrapText="1"/>
      <protection/>
    </xf>
    <xf numFmtId="0" fontId="18" fillId="4" borderId="58" xfId="20" applyFont="1" applyFill="1" applyBorder="1" applyAlignment="1">
      <alignment horizontal="left" vertical="center" wrapText="1"/>
      <protection/>
    </xf>
    <xf numFmtId="3" fontId="6" fillId="0" borderId="51" xfId="20" applyNumberFormat="1" applyFont="1" applyBorder="1" applyAlignment="1">
      <alignment vertical="center" wrapText="1"/>
      <protection/>
    </xf>
    <xf numFmtId="0" fontId="2" fillId="3" borderId="59" xfId="22" applyFill="1" applyBorder="1">
      <alignment/>
      <protection/>
    </xf>
    <xf numFmtId="0" fontId="2" fillId="3" borderId="60" xfId="22" applyFill="1" applyBorder="1">
      <alignment/>
      <protection/>
    </xf>
    <xf numFmtId="0" fontId="2" fillId="3" borderId="61" xfId="22" applyFill="1" applyBorder="1">
      <alignment/>
      <protection/>
    </xf>
    <xf numFmtId="0" fontId="2" fillId="0" borderId="0" xfId="22">
      <alignment/>
      <protection/>
    </xf>
    <xf numFmtId="0" fontId="2" fillId="3" borderId="62" xfId="22" applyFill="1" applyBorder="1">
      <alignment/>
      <protection/>
    </xf>
    <xf numFmtId="0" fontId="2" fillId="3" borderId="0" xfId="22" applyFill="1">
      <alignment/>
      <protection/>
    </xf>
    <xf numFmtId="0" fontId="2" fillId="3" borderId="63" xfId="22" applyFill="1" applyBorder="1">
      <alignment/>
      <protection/>
    </xf>
    <xf numFmtId="0" fontId="20" fillId="3" borderId="0" xfId="22" applyFont="1" applyFill="1">
      <alignment/>
      <protection/>
    </xf>
    <xf numFmtId="0" fontId="21" fillId="3" borderId="0" xfId="22" applyFont="1" applyFill="1">
      <alignment/>
      <protection/>
    </xf>
    <xf numFmtId="0" fontId="22" fillId="3" borderId="62" xfId="22" applyFont="1" applyFill="1" applyBorder="1" applyAlignment="1">
      <alignment horizontal="center" vertical="center" wrapText="1"/>
      <protection/>
    </xf>
    <xf numFmtId="0" fontId="22" fillId="3" borderId="0" xfId="22" applyFont="1" applyFill="1" applyAlignment="1">
      <alignment horizontal="center" vertical="center" wrapText="1"/>
      <protection/>
    </xf>
    <xf numFmtId="0" fontId="22" fillId="3" borderId="63" xfId="22" applyFont="1" applyFill="1" applyBorder="1" applyAlignment="1">
      <alignment horizontal="center" vertical="center" wrapText="1"/>
      <protection/>
    </xf>
    <xf numFmtId="0" fontId="23" fillId="3" borderId="62" xfId="22" applyFont="1" applyFill="1" applyBorder="1" applyAlignment="1">
      <alignment vertical="center" wrapText="1"/>
      <protection/>
    </xf>
    <xf numFmtId="0" fontId="23" fillId="3" borderId="0" xfId="22" applyFont="1" applyFill="1" applyAlignment="1">
      <alignment vertical="center" wrapText="1"/>
      <protection/>
    </xf>
    <xf numFmtId="0" fontId="23" fillId="3" borderId="63" xfId="22" applyFont="1" applyFill="1" applyBorder="1" applyAlignment="1">
      <alignment vertical="center" wrapText="1"/>
      <protection/>
    </xf>
    <xf numFmtId="0" fontId="24" fillId="3" borderId="62" xfId="22" applyFont="1" applyFill="1" applyBorder="1" applyAlignment="1">
      <alignment horizontal="center" vertical="center" wrapText="1"/>
      <protection/>
    </xf>
    <xf numFmtId="0" fontId="24" fillId="3" borderId="0" xfId="22" applyFont="1" applyFill="1" applyAlignment="1">
      <alignment horizontal="center" vertical="center" wrapText="1"/>
      <protection/>
    </xf>
    <xf numFmtId="0" fontId="24" fillId="3" borderId="63" xfId="22" applyFont="1" applyFill="1" applyBorder="1" applyAlignment="1">
      <alignment horizontal="center" vertical="center" wrapText="1"/>
      <protection/>
    </xf>
    <xf numFmtId="0" fontId="25" fillId="3" borderId="0" xfId="22" applyFont="1" applyFill="1" applyAlignment="1">
      <alignment horizontal="center"/>
      <protection/>
    </xf>
    <xf numFmtId="0" fontId="26" fillId="3" borderId="0" xfId="22" applyFont="1" applyFill="1" applyAlignment="1">
      <alignment horizontal="center"/>
      <protection/>
    </xf>
    <xf numFmtId="0" fontId="2" fillId="3" borderId="64" xfId="22" applyFill="1" applyBorder="1">
      <alignment/>
      <protection/>
    </xf>
    <xf numFmtId="0" fontId="2" fillId="3" borderId="65" xfId="22" applyFill="1" applyBorder="1">
      <alignment/>
      <protection/>
    </xf>
    <xf numFmtId="0" fontId="2" fillId="3" borderId="66" xfId="22" applyFill="1" applyBorder="1">
      <alignment/>
      <protection/>
    </xf>
    <xf numFmtId="0" fontId="2" fillId="0" borderId="0" xfId="22" applyAlignment="1">
      <alignment horizontal="justify" wrapText="1"/>
      <protection/>
    </xf>
    <xf numFmtId="0" fontId="2" fillId="0" borderId="0" xfId="22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6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Пазарна концентрација</a:t>
            </a:r>
            <a:r>
              <a:rPr lang="en-US" cap="none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неживот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'Табела 1'!$C$45:$M$45</c:f>
              <c:strCache/>
            </c:strRef>
          </c:xVal>
          <c:yVal>
            <c:numRef>
              <c:f>'Табела 1'!$C$46:$M$46</c:f>
              <c:numCache/>
            </c:numRef>
          </c:yVal>
          <c:smooth val="0"/>
        </c:ser>
        <c:axId val="23833990"/>
        <c:axId val="13179319"/>
      </c:scatterChart>
      <c:valAx>
        <c:axId val="23833990"/>
        <c:scaling>
          <c:orientation val="minMax"/>
        </c:scaling>
        <c:axPos val="b"/>
        <c:delete val="1"/>
        <c:majorTickMark val="out"/>
        <c:minorTickMark val="none"/>
        <c:tickLblPos val="nextTo"/>
        <c:crossAx val="13179319"/>
        <c:crosses val="autoZero"/>
        <c:crossBetween val="midCat"/>
        <c:dispUnits/>
        <c:majorUnit val="1"/>
      </c:valAx>
      <c:valAx>
        <c:axId val="1317931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23833990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Капитал и маргина на солвентност (000 мкд) - Живот</a:t>
            </a:r>
          </a:p>
        </c:rich>
      </c:tx>
      <c:layout>
        <c:manualLayout>
          <c:xMode val="edge"/>
          <c:yMode val="edge"/>
          <c:x val="0.29925"/>
          <c:y val="0.0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'Табела 12'!$A$5</c:f>
              <c:strCache>
                <c:ptCount val="1"/>
                <c:pt idx="0">
                  <c:v>Вкупен капитал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12'!$N$4:$S$4</c:f>
              <c:strCache/>
            </c:strRef>
          </c:cat>
          <c:val>
            <c:numRef>
              <c:f>'Табела 12'!$N$5:$S$5</c:f>
              <c:numCache/>
            </c:numRef>
          </c:val>
        </c:ser>
        <c:ser>
          <c:idx val="1"/>
          <c:order val="1"/>
          <c:tx>
            <c:strRef>
              <c:f>'Табела 12'!$A$6</c:f>
              <c:strCache>
                <c:ptCount val="1"/>
                <c:pt idx="0">
                  <c:v>Маргина на солвентност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12'!$N$4:$S$4</c:f>
              <c:strCache/>
            </c:strRef>
          </c:cat>
          <c:val>
            <c:numRef>
              <c:f>'Табела 12'!$N$6:$S$6</c:f>
              <c:numCache/>
            </c:numRef>
          </c:val>
        </c:ser>
        <c:axId val="24545088"/>
        <c:axId val="19579201"/>
      </c:bar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19579201"/>
        <c:crosses val="autoZero"/>
        <c:auto val="0"/>
        <c:lblOffset val="100"/>
        <c:noMultiLvlLbl val="0"/>
      </c:catAx>
      <c:valAx>
        <c:axId val="1957920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24545088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Пазарна концентрација</a:t>
            </a:r>
            <a:r>
              <a:rPr lang="en-US" cap="none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400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'Табела 1'!$O$45:$S$45</c:f>
              <c:strCache/>
            </c:strRef>
          </c:xVal>
          <c:yVal>
            <c:numRef>
              <c:f>'Табела 1'!$O$46:$S$46</c:f>
              <c:numCache/>
            </c:numRef>
          </c:yVal>
          <c:smooth val="0"/>
        </c:ser>
        <c:axId val="51505008"/>
        <c:axId val="60891889"/>
      </c:scatterChart>
      <c:valAx>
        <c:axId val="51505008"/>
        <c:scaling>
          <c:orientation val="minMax"/>
        </c:scaling>
        <c:axPos val="b"/>
        <c:delete val="1"/>
        <c:majorTickMark val="out"/>
        <c:minorTickMark val="none"/>
        <c:tickLblPos val="nextTo"/>
        <c:crossAx val="60891889"/>
        <c:crosses val="autoZero"/>
        <c:crossBetween val="midCat"/>
        <c:dispUnits/>
        <c:majorUnit val="1"/>
      </c:valAx>
      <c:valAx>
        <c:axId val="6089188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51505008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Пазарна концентрација - неживот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'Табела 4'!$C$45:$M$45</c:f>
              <c:strCache/>
            </c:strRef>
          </c:xVal>
          <c:yVal>
            <c:numRef>
              <c:f>'Табела 4'!$C$46:$M$46</c:f>
              <c:numCache/>
            </c:numRef>
          </c:yVal>
          <c:smooth val="0"/>
        </c:ser>
        <c:axId val="11156090"/>
        <c:axId val="33295947"/>
      </c:scatterChart>
      <c:valAx>
        <c:axId val="11156090"/>
        <c:scaling>
          <c:orientation val="minMax"/>
        </c:scaling>
        <c:axPos val="b"/>
        <c:delete val="1"/>
        <c:majorTickMark val="out"/>
        <c:minorTickMark val="none"/>
        <c:tickLblPos val="nextTo"/>
        <c:crossAx val="33295947"/>
        <c:crosses val="autoZero"/>
        <c:crossBetween val="midCat"/>
        <c:dispUnits/>
        <c:majorUnit val="1"/>
      </c:valAx>
      <c:valAx>
        <c:axId val="3329594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11156090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Пазарна концентрација - 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'Табела 4'!$O$45:$S$45</c:f>
              <c:strCache/>
            </c:strRef>
          </c:xVal>
          <c:yVal>
            <c:numRef>
              <c:f>'Табела 4'!$O$46:$S$46</c:f>
              <c:numCache/>
            </c:numRef>
          </c:yVal>
          <c:smooth val="0"/>
        </c:ser>
        <c:axId val="31228068"/>
        <c:axId val="12617157"/>
      </c:scatterChart>
      <c:valAx>
        <c:axId val="31228068"/>
        <c:scaling>
          <c:orientation val="minMax"/>
        </c:scaling>
        <c:axPos val="b"/>
        <c:delete val="1"/>
        <c:majorTickMark val="out"/>
        <c:minorTickMark val="none"/>
        <c:tickLblPos val="nextTo"/>
        <c:crossAx val="12617157"/>
        <c:crosses val="autoZero"/>
        <c:crossBetween val="midCat"/>
        <c:dispUnits/>
        <c:majorUnit val="1"/>
      </c:valAx>
      <c:valAx>
        <c:axId val="1261715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31228068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Пазарна концентрација - неживот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'Табела 5'!$C$45:$M$45</c:f>
              <c:strCache/>
            </c:strRef>
          </c:xVal>
          <c:yVal>
            <c:numRef>
              <c:f>'Табела 5'!$C$46:$M$46</c:f>
              <c:numCache/>
            </c:numRef>
          </c:yVal>
          <c:smooth val="0"/>
        </c:ser>
        <c:axId val="46445550"/>
        <c:axId val="15356767"/>
      </c:scatterChart>
      <c:valAx>
        <c:axId val="46445550"/>
        <c:scaling>
          <c:orientation val="minMax"/>
        </c:scaling>
        <c:axPos val="b"/>
        <c:delete val="1"/>
        <c:majorTickMark val="out"/>
        <c:minorTickMark val="none"/>
        <c:tickLblPos val="nextTo"/>
        <c:crossAx val="15356767"/>
        <c:crosses val="autoZero"/>
        <c:crossBetween val="midCat"/>
        <c:dispUnits/>
        <c:majorUnit val="1"/>
      </c:valAx>
      <c:valAx>
        <c:axId val="1535676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46445550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Пазарна концентрација - 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'Табела 5'!$O$45:$S$45</c:f>
              <c:strCache/>
            </c:strRef>
          </c:xVal>
          <c:yVal>
            <c:numRef>
              <c:f>'Табела 5'!$O$46:$S$46</c:f>
              <c:numCache/>
            </c:numRef>
          </c:yVal>
          <c:smooth val="0"/>
        </c:ser>
        <c:axId val="3993176"/>
        <c:axId val="35938585"/>
      </c:scatterChart>
      <c:valAx>
        <c:axId val="3993176"/>
        <c:scaling>
          <c:orientation val="minMax"/>
        </c:scaling>
        <c:axPos val="b"/>
        <c:delete val="1"/>
        <c:majorTickMark val="out"/>
        <c:minorTickMark val="none"/>
        <c:tickLblPos val="nextTo"/>
        <c:crossAx val="35938585"/>
        <c:crosses val="autoZero"/>
        <c:crossBetween val="midCat"/>
        <c:dispUnits/>
        <c:majorUnit val="1"/>
      </c:valAx>
      <c:valAx>
        <c:axId val="3593858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3993176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Пазарна концентрација - неживот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'Табела 6'!$C$45:$M$45</c:f>
              <c:strCache/>
            </c:strRef>
          </c:xVal>
          <c:yVal>
            <c:numRef>
              <c:f>'Табела 6'!$C$46:$M$46</c:f>
              <c:numCache/>
            </c:numRef>
          </c:yVal>
          <c:smooth val="0"/>
        </c:ser>
        <c:axId val="55011810"/>
        <c:axId val="25344243"/>
      </c:scatterChart>
      <c:valAx>
        <c:axId val="55011810"/>
        <c:scaling>
          <c:orientation val="minMax"/>
        </c:scaling>
        <c:axPos val="b"/>
        <c:delete val="1"/>
        <c:majorTickMark val="out"/>
        <c:minorTickMark val="none"/>
        <c:tickLblPos val="nextTo"/>
        <c:crossAx val="25344243"/>
        <c:crosses val="autoZero"/>
        <c:crossBetween val="midCat"/>
        <c:dispUnits/>
        <c:majorUnit val="1"/>
      </c:valAx>
      <c:valAx>
        <c:axId val="2534424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55011810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Пазарна концентрација - живот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'Табела 6'!$O$45:$S$45</c:f>
              <c:strCache/>
            </c:strRef>
          </c:xVal>
          <c:yVal>
            <c:numRef>
              <c:f>'Табела 6'!$O$46:$S$46</c:f>
              <c:numCache/>
            </c:numRef>
          </c:yVal>
          <c:smooth val="0"/>
        </c:ser>
        <c:axId val="26771596"/>
        <c:axId val="39617773"/>
      </c:scatterChart>
      <c:valAx>
        <c:axId val="26771596"/>
        <c:scaling>
          <c:orientation val="minMax"/>
        </c:scaling>
        <c:axPos val="b"/>
        <c:delete val="1"/>
        <c:majorTickMark val="out"/>
        <c:minorTickMark val="none"/>
        <c:tickLblPos val="nextTo"/>
        <c:crossAx val="39617773"/>
        <c:crosses val="autoZero"/>
        <c:crossBetween val="midCat"/>
        <c:dispUnits/>
        <c:majorUnit val="1"/>
      </c:valAx>
      <c:valAx>
        <c:axId val="3961777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26771596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Капитал и маргина на солвентност (000 мкд) - Неживот</a:t>
            </a:r>
          </a:p>
        </c:rich>
      </c:tx>
      <c:layout>
        <c:manualLayout>
          <c:xMode val="edge"/>
          <c:yMode val="edge"/>
          <c:x val="0.27875"/>
          <c:y val="0.03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'Табела 12'!$A$5</c:f>
              <c:strCache>
                <c:ptCount val="1"/>
                <c:pt idx="0">
                  <c:v>Вкупен капитал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12'!$B$4:$L$4</c:f>
              <c:strCache/>
            </c:strRef>
          </c:cat>
          <c:val>
            <c:numRef>
              <c:f>'Табела 12'!$B$5:$L$5</c:f>
              <c:numCache/>
            </c:numRef>
          </c:val>
        </c:ser>
        <c:ser>
          <c:idx val="1"/>
          <c:order val="1"/>
          <c:tx>
            <c:strRef>
              <c:f>'Табела 12'!$A$6</c:f>
              <c:strCache>
                <c:ptCount val="1"/>
                <c:pt idx="0">
                  <c:v>Маргина на солвентност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'Табела 12'!$B$4:$L$4</c:f>
              <c:strCache/>
            </c:strRef>
          </c:cat>
          <c:val>
            <c:numRef>
              <c:f>'Табела 12'!$B$6:$L$6</c:f>
              <c:numCache/>
            </c:numRef>
          </c:val>
        </c:ser>
        <c:axId val="21015638"/>
        <c:axId val="54923015"/>
      </c:bar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54923015"/>
        <c:crosses val="autoZero"/>
        <c:auto val="0"/>
        <c:lblOffset val="100"/>
        <c:noMultiLvlLbl val="0"/>
      </c:catAx>
      <c:valAx>
        <c:axId val="5492301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21015638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21</xdr:row>
      <xdr:rowOff>161925</xdr:rowOff>
    </xdr:from>
    <xdr:to>
      <xdr:col>8</xdr:col>
      <xdr:colOff>171450</xdr:colOff>
      <xdr:row>34</xdr:row>
      <xdr:rowOff>28575</xdr:rowOff>
    </xdr:to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6875" y="4552950"/>
          <a:ext cx="338137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419100</xdr:colOff>
      <xdr:row>1</xdr:row>
      <xdr:rowOff>0</xdr:rowOff>
    </xdr:from>
    <xdr:to>
      <xdr:col>5</xdr:col>
      <xdr:colOff>19050</xdr:colOff>
      <xdr:row>6</xdr:row>
      <xdr:rowOff>247650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38300" y="200025"/>
          <a:ext cx="1428750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49</xdr:row>
      <xdr:rowOff>66675</xdr:rowOff>
    </xdr:from>
    <xdr:to>
      <xdr:col>12</xdr:col>
      <xdr:colOff>942975</xdr:colOff>
      <xdr:row>69</xdr:row>
      <xdr:rowOff>123825</xdr:rowOff>
    </xdr:to>
    <xdr:graphicFrame macro="">
      <xdr:nvGraphicFramePr>
        <xdr:cNvPr id="2" name="Chart 1"/>
        <xdr:cNvGraphicFramePr/>
      </xdr:nvGraphicFramePr>
      <xdr:xfrm>
        <a:off x="3771900" y="9696450"/>
        <a:ext cx="104870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923925</xdr:colOff>
      <xdr:row>49</xdr:row>
      <xdr:rowOff>85725</xdr:rowOff>
    </xdr:from>
    <xdr:to>
      <xdr:col>20</xdr:col>
      <xdr:colOff>9525</xdr:colOff>
      <xdr:row>69</xdr:row>
      <xdr:rowOff>133350</xdr:rowOff>
    </xdr:to>
    <xdr:graphicFrame macro="">
      <xdr:nvGraphicFramePr>
        <xdr:cNvPr id="3" name="Chart 2"/>
        <xdr:cNvGraphicFramePr/>
      </xdr:nvGraphicFramePr>
      <xdr:xfrm>
        <a:off x="15192375" y="9715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49</xdr:row>
      <xdr:rowOff>66675</xdr:rowOff>
    </xdr:from>
    <xdr:to>
      <xdr:col>13</xdr:col>
      <xdr:colOff>0</xdr:colOff>
      <xdr:row>69</xdr:row>
      <xdr:rowOff>123825</xdr:rowOff>
    </xdr:to>
    <xdr:graphicFrame macro="">
      <xdr:nvGraphicFramePr>
        <xdr:cNvPr id="2" name="Chart 1"/>
        <xdr:cNvGraphicFramePr/>
      </xdr:nvGraphicFramePr>
      <xdr:xfrm>
        <a:off x="3810000" y="9696450"/>
        <a:ext cx="104584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895350</xdr:colOff>
      <xdr:row>49</xdr:row>
      <xdr:rowOff>38100</xdr:rowOff>
    </xdr:from>
    <xdr:to>
      <xdr:col>20</xdr:col>
      <xdr:colOff>57150</xdr:colOff>
      <xdr:row>69</xdr:row>
      <xdr:rowOff>95250</xdr:rowOff>
    </xdr:to>
    <xdr:graphicFrame macro="">
      <xdr:nvGraphicFramePr>
        <xdr:cNvPr id="3" name="Chart 2"/>
        <xdr:cNvGraphicFramePr/>
      </xdr:nvGraphicFramePr>
      <xdr:xfrm>
        <a:off x="15163800" y="9667875"/>
        <a:ext cx="58293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49</xdr:row>
      <xdr:rowOff>66675</xdr:rowOff>
    </xdr:from>
    <xdr:to>
      <xdr:col>13</xdr:col>
      <xdr:colOff>38100</xdr:colOff>
      <xdr:row>69</xdr:row>
      <xdr:rowOff>123825</xdr:rowOff>
    </xdr:to>
    <xdr:graphicFrame macro="">
      <xdr:nvGraphicFramePr>
        <xdr:cNvPr id="2" name="Chart 1"/>
        <xdr:cNvGraphicFramePr/>
      </xdr:nvGraphicFramePr>
      <xdr:xfrm>
        <a:off x="3810000" y="9696450"/>
        <a:ext cx="10496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49</xdr:row>
      <xdr:rowOff>57150</xdr:rowOff>
    </xdr:from>
    <xdr:to>
      <xdr:col>20</xdr:col>
      <xdr:colOff>9525</xdr:colOff>
      <xdr:row>69</xdr:row>
      <xdr:rowOff>104775</xdr:rowOff>
    </xdr:to>
    <xdr:graphicFrame macro="">
      <xdr:nvGraphicFramePr>
        <xdr:cNvPr id="4" name="Chart 3"/>
        <xdr:cNvGraphicFramePr/>
      </xdr:nvGraphicFramePr>
      <xdr:xfrm>
        <a:off x="15240000" y="9686925"/>
        <a:ext cx="57054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49</xdr:row>
      <xdr:rowOff>66675</xdr:rowOff>
    </xdr:from>
    <xdr:to>
      <xdr:col>13</xdr:col>
      <xdr:colOff>9525</xdr:colOff>
      <xdr:row>69</xdr:row>
      <xdr:rowOff>123825</xdr:rowOff>
    </xdr:to>
    <xdr:graphicFrame macro="">
      <xdr:nvGraphicFramePr>
        <xdr:cNvPr id="2" name="Chart 1"/>
        <xdr:cNvGraphicFramePr/>
      </xdr:nvGraphicFramePr>
      <xdr:xfrm>
        <a:off x="3762375" y="9696450"/>
        <a:ext cx="105156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914400</xdr:colOff>
      <xdr:row>49</xdr:row>
      <xdr:rowOff>66675</xdr:rowOff>
    </xdr:from>
    <xdr:to>
      <xdr:col>20</xdr:col>
      <xdr:colOff>28575</xdr:colOff>
      <xdr:row>69</xdr:row>
      <xdr:rowOff>114300</xdr:rowOff>
    </xdr:to>
    <xdr:graphicFrame macro="">
      <xdr:nvGraphicFramePr>
        <xdr:cNvPr id="3" name="Chart 2"/>
        <xdr:cNvGraphicFramePr/>
      </xdr:nvGraphicFramePr>
      <xdr:xfrm>
        <a:off x="15182850" y="9696450"/>
        <a:ext cx="57816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28575</xdr:rowOff>
    </xdr:from>
    <xdr:to>
      <xdr:col>21</xdr:col>
      <xdr:colOff>0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38100" y="2790825"/>
        <a:ext cx="247078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180975</xdr:rowOff>
    </xdr:from>
    <xdr:to>
      <xdr:col>21</xdr:col>
      <xdr:colOff>9525</xdr:colOff>
      <xdr:row>52</xdr:row>
      <xdr:rowOff>133350</xdr:rowOff>
    </xdr:to>
    <xdr:graphicFrame macro="">
      <xdr:nvGraphicFramePr>
        <xdr:cNvPr id="3" name="Chart 2"/>
        <xdr:cNvGraphicFramePr/>
      </xdr:nvGraphicFramePr>
      <xdr:xfrm>
        <a:off x="47625" y="7134225"/>
        <a:ext cx="247078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9FBB6-FE70-4C52-8EB9-41861D74F7D3}">
  <dimension ref="A1:K50"/>
  <sheetViews>
    <sheetView showGridLines="0" tabSelected="1" zoomScale="70" zoomScaleNormal="70" workbookViewId="0" topLeftCell="A1">
      <selection activeCell="A24" sqref="A24"/>
    </sheetView>
  </sheetViews>
  <sheetFormatPr defaultColWidth="9.140625" defaultRowHeight="15"/>
  <cols>
    <col min="1" max="16384" width="9.140625" style="142" customWidth="1"/>
  </cols>
  <sheetData>
    <row r="1" spans="1:11" ht="15.75" thickTop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ht="1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21" customHeight="1">
      <c r="A4" s="143"/>
      <c r="B4" s="144"/>
      <c r="C4" s="144"/>
      <c r="D4" s="144"/>
      <c r="E4" s="144"/>
      <c r="F4" s="146" t="s">
        <v>144</v>
      </c>
      <c r="G4" s="147"/>
      <c r="H4" s="144"/>
      <c r="I4" s="144"/>
      <c r="J4" s="144"/>
      <c r="K4" s="145"/>
    </row>
    <row r="5" spans="1:11" ht="21" customHeight="1">
      <c r="A5" s="143"/>
      <c r="B5" s="144"/>
      <c r="C5" s="144"/>
      <c r="D5" s="144"/>
      <c r="E5" s="144"/>
      <c r="F5" s="146" t="s">
        <v>145</v>
      </c>
      <c r="G5" s="147"/>
      <c r="H5" s="144"/>
      <c r="I5" s="144"/>
      <c r="J5" s="144"/>
      <c r="K5" s="145"/>
    </row>
    <row r="6" spans="1:11" ht="21" customHeight="1">
      <c r="A6" s="143"/>
      <c r="B6" s="144"/>
      <c r="C6" s="144"/>
      <c r="D6" s="144"/>
      <c r="E6" s="144"/>
      <c r="F6" s="146" t="s">
        <v>146</v>
      </c>
      <c r="G6" s="147"/>
      <c r="H6" s="144"/>
      <c r="I6" s="144"/>
      <c r="J6" s="144"/>
      <c r="K6" s="145"/>
    </row>
    <row r="7" spans="1:11" ht="21">
      <c r="A7" s="143"/>
      <c r="B7" s="144"/>
      <c r="C7" s="144"/>
      <c r="D7" s="144"/>
      <c r="E7" s="144"/>
      <c r="F7" s="146"/>
      <c r="G7" s="147"/>
      <c r="H7" s="144"/>
      <c r="I7" s="144"/>
      <c r="J7" s="144"/>
      <c r="K7" s="145"/>
    </row>
    <row r="8" spans="1:11" ht="21">
      <c r="A8" s="143"/>
      <c r="B8" s="144"/>
      <c r="C8" s="144"/>
      <c r="D8" s="144"/>
      <c r="E8" s="144"/>
      <c r="F8" s="147"/>
      <c r="G8" s="147"/>
      <c r="H8" s="144"/>
      <c r="I8" s="144"/>
      <c r="J8" s="144"/>
      <c r="K8" s="145"/>
    </row>
    <row r="9" spans="1:11" ht="15" customHeight="1">
      <c r="A9" s="148" t="s">
        <v>147</v>
      </c>
      <c r="B9" s="149"/>
      <c r="C9" s="149"/>
      <c r="D9" s="149"/>
      <c r="E9" s="149"/>
      <c r="F9" s="149"/>
      <c r="G9" s="149"/>
      <c r="H9" s="149"/>
      <c r="I9" s="149"/>
      <c r="J9" s="149"/>
      <c r="K9" s="150"/>
    </row>
    <row r="10" spans="1:11" ht="15" customHeight="1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50"/>
    </row>
    <row r="11" spans="1:11" ht="15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3"/>
    </row>
    <row r="12" spans="1:11" ht="15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3"/>
    </row>
    <row r="13" spans="1:11" ht="15" customHeight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3"/>
    </row>
    <row r="14" spans="1:11" ht="15" customHeight="1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3"/>
    </row>
    <row r="15" spans="1:11" ht="15" customHeight="1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11" ht="15" customHeight="1">
      <c r="A16" s="154" t="s">
        <v>150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6"/>
    </row>
    <row r="17" spans="1:11" ht="15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6"/>
    </row>
    <row r="18" spans="1:11" ht="1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6"/>
    </row>
    <row r="19" spans="1:11" ht="15" customHeight="1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6"/>
    </row>
    <row r="20" spans="1:11" ht="15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6"/>
    </row>
    <row r="21" spans="1:11" ht="15" customHeight="1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6"/>
    </row>
    <row r="22" spans="1:11" ht="15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6"/>
    </row>
    <row r="23" spans="1:11" ht="15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6"/>
    </row>
    <row r="24" spans="1:11" ht="15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5"/>
    </row>
    <row r="25" spans="1:11" ht="15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5"/>
    </row>
    <row r="26" spans="1:11" ht="1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1:11" ht="15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5"/>
    </row>
    <row r="28" spans="1:11" ht="1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5"/>
    </row>
    <row r="29" spans="1:11" ht="15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11" ht="15">
      <c r="A30" s="143"/>
      <c r="B30" s="144"/>
      <c r="C30" s="144"/>
      <c r="D30" s="144"/>
      <c r="E30" s="144"/>
      <c r="F30" s="144"/>
      <c r="G30" s="157"/>
      <c r="H30" s="144"/>
      <c r="I30" s="144"/>
      <c r="J30" s="144"/>
      <c r="K30" s="145"/>
    </row>
    <row r="31" spans="1:11" ht="1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5"/>
    </row>
    <row r="32" spans="1:11" ht="1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5"/>
    </row>
    <row r="33" spans="1:11" ht="1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1" ht="1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5"/>
    </row>
    <row r="35" spans="1:11" ht="15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5"/>
    </row>
    <row r="36" spans="1:11" ht="1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5"/>
    </row>
    <row r="37" spans="1:11" ht="15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5"/>
    </row>
    <row r="38" spans="1:11" ht="15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5"/>
    </row>
    <row r="39" spans="1:11" ht="1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5"/>
    </row>
    <row r="40" spans="1:11" ht="18.75" customHeight="1">
      <c r="A40" s="143"/>
      <c r="B40" s="144"/>
      <c r="C40" s="144"/>
      <c r="D40" s="158" t="s">
        <v>148</v>
      </c>
      <c r="E40" s="158"/>
      <c r="F40" s="158"/>
      <c r="G40" s="158"/>
      <c r="H40" s="158"/>
      <c r="I40" s="144"/>
      <c r="J40" s="144"/>
      <c r="K40" s="145"/>
    </row>
    <row r="41" spans="1:11" ht="15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5"/>
    </row>
    <row r="42" spans="1:11" ht="1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5"/>
    </row>
    <row r="43" spans="1:11" ht="15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5"/>
    </row>
    <row r="44" spans="1:11" ht="15.75" thickBot="1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1"/>
    </row>
    <row r="45" ht="15.75" thickTop="1"/>
    <row r="46" spans="1:11" ht="15" customHeight="1">
      <c r="A46" s="162" t="s">
        <v>149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</row>
    <row r="47" spans="1:11" ht="1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</row>
    <row r="48" spans="1:11" ht="1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</row>
    <row r="49" spans="1:11" ht="32.25" customHeight="1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</row>
    <row r="50" spans="1:11" ht="1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</sheetData>
  <mergeCells count="4">
    <mergeCell ref="A9:K10"/>
    <mergeCell ref="A16:K23"/>
    <mergeCell ref="D40:H40"/>
    <mergeCell ref="A46:K49"/>
  </mergeCells>
  <printOptions horizontalCentered="1"/>
  <pageMargins left="0" right="0" top="0" bottom="0" header="0.31496062992125984" footer="0.31496062992125984"/>
  <pageSetup horizontalDpi="600" verticalDpi="6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CA4F-9D84-4CA9-ABA6-FC7C1924FCAE}">
  <dimension ref="A2:L60"/>
  <sheetViews>
    <sheetView showGridLines="0" zoomScale="90" zoomScaleNormal="90" workbookViewId="0" topLeftCell="A1">
      <selection activeCell="D12" sqref="D12"/>
    </sheetView>
  </sheetViews>
  <sheetFormatPr defaultColWidth="9.140625" defaultRowHeight="15"/>
  <cols>
    <col min="1" max="1" width="20.28125" style="115" customWidth="1"/>
    <col min="2" max="2" width="7.28125" style="116" customWidth="1"/>
    <col min="3" max="12" width="17.28125" style="115" customWidth="1"/>
    <col min="13" max="13" width="9.140625" style="115" customWidth="1"/>
    <col min="14" max="16384" width="9.140625" style="115" customWidth="1"/>
  </cols>
  <sheetData>
    <row r="1" s="18" customFormat="1" ht="15" customHeight="1"/>
    <row r="2" spans="1:7" s="18" customFormat="1" ht="15" customHeight="1">
      <c r="A2" s="85" t="s">
        <v>124</v>
      </c>
      <c r="B2" s="107"/>
      <c r="C2" s="107"/>
      <c r="D2" s="107"/>
      <c r="E2" s="107"/>
      <c r="F2" s="107"/>
      <c r="G2" s="107"/>
    </row>
    <row r="3" s="18" customFormat="1" ht="15" customHeight="1" thickBot="1">
      <c r="L3" s="89" t="s">
        <v>95</v>
      </c>
    </row>
    <row r="4" spans="1:12" s="117" customFormat="1" ht="23.25" customHeight="1">
      <c r="A4" s="7" t="s">
        <v>96</v>
      </c>
      <c r="B4" s="9" t="s">
        <v>97</v>
      </c>
      <c r="C4" s="9" t="s">
        <v>125</v>
      </c>
      <c r="D4" s="9" t="s">
        <v>126</v>
      </c>
      <c r="E4" s="5" t="s">
        <v>127</v>
      </c>
      <c r="F4" s="4"/>
      <c r="G4" s="3"/>
      <c r="H4" s="9" t="s">
        <v>128</v>
      </c>
      <c r="I4" s="9" t="s">
        <v>129</v>
      </c>
      <c r="J4" s="9" t="s">
        <v>130</v>
      </c>
      <c r="K4" s="9" t="s">
        <v>131</v>
      </c>
      <c r="L4" s="2" t="s">
        <v>104</v>
      </c>
    </row>
    <row r="5" spans="1:12" s="117" customFormat="1" ht="65.25" customHeight="1">
      <c r="A5" s="6" t="s">
        <v>132</v>
      </c>
      <c r="B5" s="8" t="s">
        <v>133</v>
      </c>
      <c r="C5" s="8"/>
      <c r="D5" s="8"/>
      <c r="E5" s="127" t="s">
        <v>134</v>
      </c>
      <c r="F5" s="127" t="s">
        <v>135</v>
      </c>
      <c r="G5" s="128" t="s">
        <v>136</v>
      </c>
      <c r="H5" s="8"/>
      <c r="I5" s="8"/>
      <c r="J5" s="8"/>
      <c r="K5" s="8"/>
      <c r="L5" s="1"/>
    </row>
    <row r="6" spans="1:12" s="118" customFormat="1" ht="16.5" customHeight="1">
      <c r="A6" s="93"/>
      <c r="B6" s="94"/>
      <c r="C6" s="95">
        <v>1</v>
      </c>
      <c r="D6" s="95">
        <v>2</v>
      </c>
      <c r="E6" s="129">
        <v>3</v>
      </c>
      <c r="F6" s="129">
        <v>4</v>
      </c>
      <c r="G6" s="95" t="s">
        <v>117</v>
      </c>
      <c r="H6" s="95">
        <v>6</v>
      </c>
      <c r="I6" s="95">
        <v>7</v>
      </c>
      <c r="J6" s="95">
        <v>8</v>
      </c>
      <c r="K6" s="95">
        <v>9</v>
      </c>
      <c r="L6" s="95">
        <v>10</v>
      </c>
    </row>
    <row r="7" spans="1:12" s="18" customFormat="1" ht="13.5" customHeight="1">
      <c r="A7" s="97" t="s">
        <v>102</v>
      </c>
      <c r="B7" s="98">
        <f aca="true" t="shared" si="0" ref="B7:B26">ROW()-ROW($A$6)</f>
        <v>1</v>
      </c>
      <c r="C7" s="99">
        <f aca="true" t="shared" si="1" ref="C7:K7">SUM(C8:C18)</f>
        <v>5630925</v>
      </c>
      <c r="D7" s="99">
        <f t="shared" si="1"/>
        <v>88209</v>
      </c>
      <c r="E7" s="130">
        <f t="shared" si="1"/>
        <v>3402509</v>
      </c>
      <c r="F7" s="130">
        <f t="shared" si="1"/>
        <v>2475819</v>
      </c>
      <c r="G7" s="99">
        <f t="shared" si="1"/>
        <v>6036284</v>
      </c>
      <c r="H7" s="99">
        <f t="shared" si="1"/>
        <v>0</v>
      </c>
      <c r="I7" s="99">
        <f t="shared" si="1"/>
        <v>0</v>
      </c>
      <c r="J7" s="99">
        <f t="shared" si="1"/>
        <v>0</v>
      </c>
      <c r="K7" s="99">
        <f t="shared" si="1"/>
        <v>18633</v>
      </c>
      <c r="L7" s="131">
        <f aca="true" t="shared" si="2" ref="L7:L26">SUM(C7:D7)+SUM(G7:K7)</f>
        <v>11774051</v>
      </c>
    </row>
    <row r="8" spans="1:12" s="18" customFormat="1" ht="13.5" customHeight="1">
      <c r="A8" s="101" t="s">
        <v>2</v>
      </c>
      <c r="B8" s="98">
        <f t="shared" si="0"/>
        <v>2</v>
      </c>
      <c r="C8" s="102">
        <v>503334</v>
      </c>
      <c r="D8" s="102">
        <v>7968</v>
      </c>
      <c r="E8" s="102">
        <v>170466</v>
      </c>
      <c r="F8" s="102">
        <v>164695</v>
      </c>
      <c r="G8" s="102">
        <v>340188</v>
      </c>
      <c r="H8" s="102">
        <v>0</v>
      </c>
      <c r="I8" s="102">
        <v>0</v>
      </c>
      <c r="J8" s="102">
        <v>0</v>
      </c>
      <c r="K8" s="102">
        <v>0</v>
      </c>
      <c r="L8" s="132">
        <f t="shared" si="2"/>
        <v>851490</v>
      </c>
    </row>
    <row r="9" spans="1:12" s="18" customFormat="1" ht="13.5" customHeight="1">
      <c r="A9" s="101" t="s">
        <v>3</v>
      </c>
      <c r="B9" s="98">
        <f t="shared" si="0"/>
        <v>3</v>
      </c>
      <c r="C9" s="102">
        <v>645026</v>
      </c>
      <c r="D9" s="102">
        <v>47003</v>
      </c>
      <c r="E9" s="102">
        <v>908193</v>
      </c>
      <c r="F9" s="102">
        <v>276183</v>
      </c>
      <c r="G9" s="102">
        <v>1247747</v>
      </c>
      <c r="H9" s="102">
        <v>0</v>
      </c>
      <c r="I9" s="102">
        <v>0</v>
      </c>
      <c r="J9" s="102">
        <v>0</v>
      </c>
      <c r="K9" s="102">
        <v>0</v>
      </c>
      <c r="L9" s="132">
        <f t="shared" si="2"/>
        <v>1939776</v>
      </c>
    </row>
    <row r="10" spans="1:12" s="18" customFormat="1" ht="13.5" customHeight="1">
      <c r="A10" s="101" t="s">
        <v>4</v>
      </c>
      <c r="B10" s="98">
        <f t="shared" si="0"/>
        <v>4</v>
      </c>
      <c r="C10" s="102">
        <v>605506</v>
      </c>
      <c r="D10" s="102">
        <v>4262</v>
      </c>
      <c r="E10" s="102">
        <v>330490</v>
      </c>
      <c r="F10" s="102">
        <v>220857</v>
      </c>
      <c r="G10" s="102">
        <v>572295</v>
      </c>
      <c r="H10" s="102">
        <v>0</v>
      </c>
      <c r="I10" s="102">
        <v>0</v>
      </c>
      <c r="J10" s="102">
        <v>0</v>
      </c>
      <c r="K10" s="102">
        <v>0</v>
      </c>
      <c r="L10" s="132">
        <f t="shared" si="2"/>
        <v>1182063</v>
      </c>
    </row>
    <row r="11" spans="1:12" s="18" customFormat="1" ht="13.5" customHeight="1">
      <c r="A11" s="101" t="s">
        <v>5</v>
      </c>
      <c r="B11" s="98">
        <f t="shared" si="0"/>
        <v>5</v>
      </c>
      <c r="C11" s="102">
        <v>452380</v>
      </c>
      <c r="D11" s="102">
        <v>3553</v>
      </c>
      <c r="E11" s="102">
        <v>137073</v>
      </c>
      <c r="F11" s="102">
        <v>299805</v>
      </c>
      <c r="G11" s="102">
        <v>455655</v>
      </c>
      <c r="H11" s="102">
        <v>0</v>
      </c>
      <c r="I11" s="102">
        <v>0</v>
      </c>
      <c r="J11" s="102">
        <v>0</v>
      </c>
      <c r="K11" s="102">
        <v>0</v>
      </c>
      <c r="L11" s="132">
        <f t="shared" si="2"/>
        <v>911588</v>
      </c>
    </row>
    <row r="12" spans="1:12" s="18" customFormat="1" ht="13.5" customHeight="1">
      <c r="A12" s="101" t="s">
        <v>6</v>
      </c>
      <c r="B12" s="98">
        <f t="shared" si="0"/>
        <v>6</v>
      </c>
      <c r="C12" s="102">
        <v>557219</v>
      </c>
      <c r="D12" s="102">
        <v>0</v>
      </c>
      <c r="E12" s="102">
        <v>324186</v>
      </c>
      <c r="F12" s="102">
        <v>181515</v>
      </c>
      <c r="G12" s="102">
        <v>510758</v>
      </c>
      <c r="H12" s="102">
        <v>0</v>
      </c>
      <c r="I12" s="102">
        <v>0</v>
      </c>
      <c r="J12" s="102">
        <v>0</v>
      </c>
      <c r="K12" s="102">
        <v>0</v>
      </c>
      <c r="L12" s="132">
        <f t="shared" si="2"/>
        <v>1067977</v>
      </c>
    </row>
    <row r="13" spans="1:12" s="18" customFormat="1" ht="13.5" customHeight="1">
      <c r="A13" s="101" t="s">
        <v>7</v>
      </c>
      <c r="B13" s="98">
        <f t="shared" si="0"/>
        <v>7</v>
      </c>
      <c r="C13" s="102">
        <v>712216</v>
      </c>
      <c r="D13" s="102">
        <v>11088</v>
      </c>
      <c r="E13" s="102">
        <v>333669</v>
      </c>
      <c r="F13" s="102">
        <v>220828</v>
      </c>
      <c r="G13" s="102">
        <v>559567</v>
      </c>
      <c r="H13" s="102">
        <v>0</v>
      </c>
      <c r="I13" s="102">
        <v>0</v>
      </c>
      <c r="J13" s="102">
        <v>0</v>
      </c>
      <c r="K13" s="102">
        <v>0</v>
      </c>
      <c r="L13" s="132">
        <f t="shared" si="2"/>
        <v>1282871</v>
      </c>
    </row>
    <row r="14" spans="1:12" s="18" customFormat="1" ht="13.5" customHeight="1">
      <c r="A14" s="101" t="s">
        <v>8</v>
      </c>
      <c r="B14" s="98">
        <f t="shared" si="0"/>
        <v>8</v>
      </c>
      <c r="C14" s="102">
        <v>216811</v>
      </c>
      <c r="D14" s="102">
        <v>0</v>
      </c>
      <c r="E14" s="102">
        <v>247253</v>
      </c>
      <c r="F14" s="102">
        <v>120596</v>
      </c>
      <c r="G14" s="102">
        <v>370343</v>
      </c>
      <c r="H14" s="102">
        <v>0</v>
      </c>
      <c r="I14" s="102">
        <v>0</v>
      </c>
      <c r="J14" s="102">
        <v>0</v>
      </c>
      <c r="K14" s="102">
        <v>0</v>
      </c>
      <c r="L14" s="132">
        <f t="shared" si="2"/>
        <v>587154</v>
      </c>
    </row>
    <row r="15" spans="1:12" s="18" customFormat="1" ht="13.5" customHeight="1">
      <c r="A15" s="101" t="s">
        <v>9</v>
      </c>
      <c r="B15" s="98">
        <f t="shared" si="0"/>
        <v>9</v>
      </c>
      <c r="C15" s="102">
        <v>641507</v>
      </c>
      <c r="D15" s="102">
        <v>46</v>
      </c>
      <c r="E15" s="102">
        <v>150039</v>
      </c>
      <c r="F15" s="102">
        <v>250314</v>
      </c>
      <c r="G15" s="102">
        <v>407959</v>
      </c>
      <c r="H15" s="102">
        <v>0</v>
      </c>
      <c r="I15" s="102">
        <v>0</v>
      </c>
      <c r="J15" s="102">
        <v>0</v>
      </c>
      <c r="K15" s="102">
        <v>0</v>
      </c>
      <c r="L15" s="132">
        <f t="shared" si="2"/>
        <v>1049512</v>
      </c>
    </row>
    <row r="16" spans="1:12" s="18" customFormat="1" ht="13.5" customHeight="1">
      <c r="A16" s="101" t="s">
        <v>10</v>
      </c>
      <c r="B16" s="98">
        <f t="shared" si="0"/>
        <v>10</v>
      </c>
      <c r="C16" s="102">
        <v>362210</v>
      </c>
      <c r="D16" s="102">
        <v>4281</v>
      </c>
      <c r="E16" s="102">
        <v>220109</v>
      </c>
      <c r="F16" s="102">
        <v>260535</v>
      </c>
      <c r="G16" s="102">
        <v>487893</v>
      </c>
      <c r="H16" s="102">
        <v>0</v>
      </c>
      <c r="I16" s="102">
        <v>0</v>
      </c>
      <c r="J16" s="102">
        <v>0</v>
      </c>
      <c r="K16" s="102">
        <v>18633</v>
      </c>
      <c r="L16" s="132">
        <f t="shared" si="2"/>
        <v>873017</v>
      </c>
    </row>
    <row r="17" spans="1:12" s="18" customFormat="1" ht="13.5" customHeight="1">
      <c r="A17" s="101" t="s">
        <v>11</v>
      </c>
      <c r="B17" s="98">
        <f t="shared" si="0"/>
        <v>11</v>
      </c>
      <c r="C17" s="102">
        <v>411416</v>
      </c>
      <c r="D17" s="102">
        <v>2544</v>
      </c>
      <c r="E17" s="102">
        <v>307515</v>
      </c>
      <c r="F17" s="102">
        <v>235889</v>
      </c>
      <c r="G17" s="102">
        <v>555579</v>
      </c>
      <c r="H17" s="102">
        <v>0</v>
      </c>
      <c r="I17" s="102">
        <v>0</v>
      </c>
      <c r="J17" s="102">
        <v>0</v>
      </c>
      <c r="K17" s="102">
        <v>0</v>
      </c>
      <c r="L17" s="132">
        <f t="shared" si="2"/>
        <v>969539</v>
      </c>
    </row>
    <row r="18" spans="1:12" s="18" customFormat="1" ht="13.5" customHeight="1">
      <c r="A18" s="101" t="s">
        <v>12</v>
      </c>
      <c r="B18" s="98">
        <f t="shared" si="0"/>
        <v>12</v>
      </c>
      <c r="C18" s="102">
        <v>523300</v>
      </c>
      <c r="D18" s="102">
        <v>7464</v>
      </c>
      <c r="E18" s="102">
        <v>273516</v>
      </c>
      <c r="F18" s="102">
        <v>244602</v>
      </c>
      <c r="G18" s="102">
        <v>528300</v>
      </c>
      <c r="H18" s="102">
        <v>0</v>
      </c>
      <c r="I18" s="102">
        <v>0</v>
      </c>
      <c r="J18" s="102">
        <v>0</v>
      </c>
      <c r="K18" s="102">
        <v>0</v>
      </c>
      <c r="L18" s="132">
        <f t="shared" si="2"/>
        <v>1059064</v>
      </c>
    </row>
    <row r="19" spans="1:12" s="18" customFormat="1" ht="13.5" customHeight="1">
      <c r="A19" s="97" t="s">
        <v>103</v>
      </c>
      <c r="B19" s="98">
        <f t="shared" si="0"/>
        <v>13</v>
      </c>
      <c r="C19" s="99">
        <f aca="true" t="shared" si="3" ref="C19:K19">SUM(C20:C25)</f>
        <v>42365</v>
      </c>
      <c r="D19" s="99">
        <f t="shared" si="3"/>
        <v>114744</v>
      </c>
      <c r="E19" s="130">
        <f t="shared" si="3"/>
        <v>80915</v>
      </c>
      <c r="F19" s="130">
        <f t="shared" si="3"/>
        <v>30689</v>
      </c>
      <c r="G19" s="99">
        <f t="shared" si="3"/>
        <v>115691</v>
      </c>
      <c r="H19" s="99">
        <f t="shared" si="3"/>
        <v>0</v>
      </c>
      <c r="I19" s="99">
        <f t="shared" si="3"/>
        <v>8006530</v>
      </c>
      <c r="J19" s="99">
        <f t="shared" si="3"/>
        <v>1164323</v>
      </c>
      <c r="K19" s="99">
        <f t="shared" si="3"/>
        <v>0</v>
      </c>
      <c r="L19" s="131">
        <f t="shared" si="2"/>
        <v>9443653</v>
      </c>
    </row>
    <row r="20" spans="1:12" s="18" customFormat="1" ht="13.5" customHeight="1">
      <c r="A20" s="101" t="s">
        <v>14</v>
      </c>
      <c r="B20" s="98">
        <f t="shared" si="0"/>
        <v>14</v>
      </c>
      <c r="C20" s="102">
        <v>15583</v>
      </c>
      <c r="D20" s="102">
        <v>0</v>
      </c>
      <c r="E20" s="102">
        <v>17682</v>
      </c>
      <c r="F20" s="102">
        <v>2858</v>
      </c>
      <c r="G20" s="102">
        <v>20841</v>
      </c>
      <c r="H20" s="102">
        <v>0</v>
      </c>
      <c r="I20" s="102">
        <v>3383224</v>
      </c>
      <c r="J20" s="102">
        <v>244473</v>
      </c>
      <c r="K20" s="102">
        <v>0</v>
      </c>
      <c r="L20" s="132">
        <f t="shared" si="2"/>
        <v>3664121</v>
      </c>
    </row>
    <row r="21" spans="1:12" s="18" customFormat="1" ht="13.5" customHeight="1">
      <c r="A21" s="101" t="s">
        <v>15</v>
      </c>
      <c r="B21" s="98">
        <f t="shared" si="0"/>
        <v>15</v>
      </c>
      <c r="C21" s="102">
        <v>15041</v>
      </c>
      <c r="D21" s="102">
        <v>114744</v>
      </c>
      <c r="E21" s="102">
        <v>47577</v>
      </c>
      <c r="F21" s="102">
        <v>18486</v>
      </c>
      <c r="G21" s="102">
        <v>66887</v>
      </c>
      <c r="H21" s="102">
        <v>0</v>
      </c>
      <c r="I21" s="102">
        <v>3011934</v>
      </c>
      <c r="J21" s="102">
        <v>37258</v>
      </c>
      <c r="K21" s="102">
        <v>0</v>
      </c>
      <c r="L21" s="132">
        <f t="shared" si="2"/>
        <v>3245864</v>
      </c>
    </row>
    <row r="22" spans="1:12" s="18" customFormat="1" ht="13.5" customHeight="1">
      <c r="A22" s="101" t="s">
        <v>16</v>
      </c>
      <c r="B22" s="98">
        <f t="shared" si="0"/>
        <v>16</v>
      </c>
      <c r="C22" s="102">
        <v>5889</v>
      </c>
      <c r="D22" s="102">
        <v>0</v>
      </c>
      <c r="E22" s="102">
        <v>8491</v>
      </c>
      <c r="F22" s="102">
        <v>8541</v>
      </c>
      <c r="G22" s="102">
        <v>19383</v>
      </c>
      <c r="H22" s="102">
        <v>0</v>
      </c>
      <c r="I22" s="102">
        <v>735503</v>
      </c>
      <c r="J22" s="102">
        <v>644599</v>
      </c>
      <c r="K22" s="102">
        <v>0</v>
      </c>
      <c r="L22" s="132">
        <f t="shared" si="2"/>
        <v>1405374</v>
      </c>
    </row>
    <row r="23" spans="1:12" s="18" customFormat="1" ht="13.5" customHeight="1">
      <c r="A23" s="101" t="s">
        <v>17</v>
      </c>
      <c r="B23" s="98">
        <f t="shared" si="0"/>
        <v>17</v>
      </c>
      <c r="C23" s="102">
        <v>4958</v>
      </c>
      <c r="D23" s="102">
        <v>0</v>
      </c>
      <c r="E23" s="102">
        <v>4877</v>
      </c>
      <c r="F23" s="102">
        <v>572</v>
      </c>
      <c r="G23" s="102">
        <v>5933</v>
      </c>
      <c r="H23" s="102">
        <v>0</v>
      </c>
      <c r="I23" s="102">
        <v>509088</v>
      </c>
      <c r="J23" s="102">
        <v>177372</v>
      </c>
      <c r="K23" s="102">
        <v>0</v>
      </c>
      <c r="L23" s="132">
        <f t="shared" si="2"/>
        <v>697351</v>
      </c>
    </row>
    <row r="24" spans="1:12" s="18" customFormat="1" ht="13.5" customHeight="1">
      <c r="A24" s="101" t="s">
        <v>18</v>
      </c>
      <c r="B24" s="98">
        <f t="shared" si="0"/>
        <v>18</v>
      </c>
      <c r="C24" s="102">
        <v>894</v>
      </c>
      <c r="D24" s="102">
        <v>0</v>
      </c>
      <c r="E24" s="102">
        <v>2288</v>
      </c>
      <c r="F24" s="102">
        <v>232</v>
      </c>
      <c r="G24" s="102">
        <v>2647</v>
      </c>
      <c r="H24" s="102">
        <v>0</v>
      </c>
      <c r="I24" s="102">
        <v>366781</v>
      </c>
      <c r="J24" s="102">
        <v>60621</v>
      </c>
      <c r="K24" s="102">
        <v>0</v>
      </c>
      <c r="L24" s="132">
        <f t="shared" si="2"/>
        <v>430943</v>
      </c>
    </row>
    <row r="25" spans="1:12" s="18" customFormat="1" ht="13.5" customHeight="1">
      <c r="A25" s="101" t="s">
        <v>19</v>
      </c>
      <c r="B25" s="98">
        <f t="shared" si="0"/>
        <v>19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32">
        <f t="shared" si="2"/>
        <v>0</v>
      </c>
    </row>
    <row r="26" spans="1:12" s="18" customFormat="1" ht="13.5" customHeight="1" thickBot="1">
      <c r="A26" s="112" t="s">
        <v>104</v>
      </c>
      <c r="B26" s="98">
        <f t="shared" si="0"/>
        <v>20</v>
      </c>
      <c r="C26" s="104">
        <f aca="true" t="shared" si="4" ref="C26:K26">C7+C19</f>
        <v>5673290</v>
      </c>
      <c r="D26" s="104">
        <f t="shared" si="4"/>
        <v>202953</v>
      </c>
      <c r="E26" s="133">
        <f t="shared" si="4"/>
        <v>3483424</v>
      </c>
      <c r="F26" s="133">
        <f t="shared" si="4"/>
        <v>2506508</v>
      </c>
      <c r="G26" s="104">
        <f t="shared" si="4"/>
        <v>6151975</v>
      </c>
      <c r="H26" s="104">
        <f t="shared" si="4"/>
        <v>0</v>
      </c>
      <c r="I26" s="104">
        <f t="shared" si="4"/>
        <v>8006530</v>
      </c>
      <c r="J26" s="104">
        <f t="shared" si="4"/>
        <v>1164323</v>
      </c>
      <c r="K26" s="104">
        <f t="shared" si="4"/>
        <v>18633</v>
      </c>
      <c r="L26" s="134">
        <f t="shared" si="2"/>
        <v>21217704</v>
      </c>
    </row>
    <row r="27" s="18" customFormat="1" ht="15" customHeight="1"/>
    <row r="28" s="18" customFormat="1" ht="15" customHeight="1"/>
    <row r="29" s="18" customFormat="1" ht="15" customHeight="1"/>
    <row r="30" spans="1:7" s="18" customFormat="1" ht="15" customHeight="1">
      <c r="A30" s="85" t="s">
        <v>137</v>
      </c>
      <c r="B30" s="107"/>
      <c r="C30" s="107"/>
      <c r="D30" s="107"/>
      <c r="E30" s="107"/>
      <c r="F30" s="107"/>
      <c r="G30" s="107"/>
    </row>
    <row r="31" s="18" customFormat="1" ht="15" customHeight="1" thickBot="1">
      <c r="L31" s="89" t="s">
        <v>95</v>
      </c>
    </row>
    <row r="32" spans="1:12" s="117" customFormat="1" ht="23.25" customHeight="1">
      <c r="A32" s="7" t="s">
        <v>96</v>
      </c>
      <c r="B32" s="9" t="s">
        <v>97</v>
      </c>
      <c r="C32" s="9" t="s">
        <v>125</v>
      </c>
      <c r="D32" s="9" t="s">
        <v>126</v>
      </c>
      <c r="E32" s="5" t="s">
        <v>127</v>
      </c>
      <c r="F32" s="4"/>
      <c r="G32" s="3"/>
      <c r="H32" s="9" t="s">
        <v>128</v>
      </c>
      <c r="I32" s="9" t="s">
        <v>129</v>
      </c>
      <c r="J32" s="9" t="s">
        <v>130</v>
      </c>
      <c r="K32" s="9" t="s">
        <v>131</v>
      </c>
      <c r="L32" s="2" t="s">
        <v>104</v>
      </c>
    </row>
    <row r="33" spans="1:12" s="117" customFormat="1" ht="65.25" customHeight="1">
      <c r="A33" s="6" t="s">
        <v>132</v>
      </c>
      <c r="B33" s="8" t="s">
        <v>133</v>
      </c>
      <c r="C33" s="8"/>
      <c r="D33" s="8"/>
      <c r="E33" s="127" t="s">
        <v>138</v>
      </c>
      <c r="F33" s="127" t="s">
        <v>135</v>
      </c>
      <c r="G33" s="128" t="s">
        <v>136</v>
      </c>
      <c r="H33" s="8"/>
      <c r="I33" s="8"/>
      <c r="J33" s="8"/>
      <c r="K33" s="8"/>
      <c r="L33" s="1"/>
    </row>
    <row r="34" spans="1:12" s="118" customFormat="1" ht="16.5" customHeight="1">
      <c r="A34" s="93"/>
      <c r="B34" s="94"/>
      <c r="C34" s="95">
        <v>1</v>
      </c>
      <c r="D34" s="95">
        <v>2</v>
      </c>
      <c r="E34" s="129">
        <v>3</v>
      </c>
      <c r="F34" s="129">
        <v>4</v>
      </c>
      <c r="G34" s="95" t="s">
        <v>117</v>
      </c>
      <c r="H34" s="95">
        <v>6</v>
      </c>
      <c r="I34" s="95">
        <v>7</v>
      </c>
      <c r="J34" s="95">
        <v>8</v>
      </c>
      <c r="K34" s="95">
        <v>9</v>
      </c>
      <c r="L34" s="95">
        <v>10</v>
      </c>
    </row>
    <row r="35" spans="1:12" s="18" customFormat="1" ht="13.5" customHeight="1">
      <c r="A35" s="97" t="s">
        <v>102</v>
      </c>
      <c r="B35" s="98">
        <f aca="true" t="shared" si="5" ref="B35:B54">ROW()-ROW($A$34)</f>
        <v>1</v>
      </c>
      <c r="C35" s="99">
        <f aca="true" t="shared" si="6" ref="C35:K35">SUM(C36:C46)</f>
        <v>4645759</v>
      </c>
      <c r="D35" s="99">
        <f t="shared" si="6"/>
        <v>85753</v>
      </c>
      <c r="E35" s="130">
        <f t="shared" si="6"/>
        <v>2261221</v>
      </c>
      <c r="F35" s="130">
        <f t="shared" si="6"/>
        <v>2127659</v>
      </c>
      <c r="G35" s="99">
        <f t="shared" si="6"/>
        <v>4546836</v>
      </c>
      <c r="H35" s="99">
        <f t="shared" si="6"/>
        <v>0</v>
      </c>
      <c r="I35" s="99">
        <f t="shared" si="6"/>
        <v>0</v>
      </c>
      <c r="J35" s="99">
        <f t="shared" si="6"/>
        <v>0</v>
      </c>
      <c r="K35" s="99">
        <f t="shared" si="6"/>
        <v>18633</v>
      </c>
      <c r="L35" s="131">
        <f aca="true" t="shared" si="7" ref="L35:L54">SUM(C35:D35)+SUM(G35:K35)</f>
        <v>9296981</v>
      </c>
    </row>
    <row r="36" spans="1:12" s="18" customFormat="1" ht="13.5" customHeight="1">
      <c r="A36" s="101" t="s">
        <v>2</v>
      </c>
      <c r="B36" s="98">
        <f t="shared" si="5"/>
        <v>2</v>
      </c>
      <c r="C36" s="102">
        <v>393116</v>
      </c>
      <c r="D36" s="102">
        <v>7968</v>
      </c>
      <c r="E36" s="102">
        <v>75614</v>
      </c>
      <c r="F36" s="102">
        <v>117596</v>
      </c>
      <c r="G36" s="102">
        <v>198237</v>
      </c>
      <c r="H36" s="102">
        <v>0</v>
      </c>
      <c r="I36" s="102">
        <v>0</v>
      </c>
      <c r="J36" s="102">
        <v>0</v>
      </c>
      <c r="K36" s="102">
        <v>0</v>
      </c>
      <c r="L36" s="132">
        <f t="shared" si="7"/>
        <v>599321</v>
      </c>
    </row>
    <row r="37" spans="1:12" s="18" customFormat="1" ht="13.5" customHeight="1">
      <c r="A37" s="101" t="s">
        <v>3</v>
      </c>
      <c r="B37" s="98">
        <f t="shared" si="5"/>
        <v>3</v>
      </c>
      <c r="C37" s="102">
        <v>558021</v>
      </c>
      <c r="D37" s="102">
        <v>45772</v>
      </c>
      <c r="E37" s="102">
        <v>372256</v>
      </c>
      <c r="F37" s="102">
        <v>254317</v>
      </c>
      <c r="G37" s="102">
        <v>689944</v>
      </c>
      <c r="H37" s="102">
        <v>0</v>
      </c>
      <c r="I37" s="102">
        <v>0</v>
      </c>
      <c r="J37" s="102">
        <v>0</v>
      </c>
      <c r="K37" s="102">
        <v>0</v>
      </c>
      <c r="L37" s="132">
        <f t="shared" si="7"/>
        <v>1293737</v>
      </c>
    </row>
    <row r="38" spans="1:12" s="18" customFormat="1" ht="13.5" customHeight="1">
      <c r="A38" s="101" t="s">
        <v>4</v>
      </c>
      <c r="B38" s="98">
        <f t="shared" si="5"/>
        <v>4</v>
      </c>
      <c r="C38" s="102">
        <v>543521</v>
      </c>
      <c r="D38" s="102">
        <v>3037</v>
      </c>
      <c r="E38" s="102">
        <v>290010</v>
      </c>
      <c r="F38" s="102">
        <v>175707</v>
      </c>
      <c r="G38" s="102">
        <v>486665</v>
      </c>
      <c r="H38" s="102">
        <v>0</v>
      </c>
      <c r="I38" s="102">
        <v>0</v>
      </c>
      <c r="J38" s="102">
        <v>0</v>
      </c>
      <c r="K38" s="102">
        <v>0</v>
      </c>
      <c r="L38" s="132">
        <f t="shared" si="7"/>
        <v>1033223</v>
      </c>
    </row>
    <row r="39" spans="1:12" s="18" customFormat="1" ht="13.5" customHeight="1">
      <c r="A39" s="101" t="s">
        <v>5</v>
      </c>
      <c r="B39" s="98">
        <f t="shared" si="5"/>
        <v>5</v>
      </c>
      <c r="C39" s="102">
        <v>422046</v>
      </c>
      <c r="D39" s="102">
        <v>3553</v>
      </c>
      <c r="E39" s="102">
        <v>123853</v>
      </c>
      <c r="F39" s="102">
        <v>291316</v>
      </c>
      <c r="G39" s="102">
        <v>433946</v>
      </c>
      <c r="H39" s="102">
        <v>0</v>
      </c>
      <c r="I39" s="102">
        <v>0</v>
      </c>
      <c r="J39" s="102">
        <v>0</v>
      </c>
      <c r="K39" s="102">
        <v>0</v>
      </c>
      <c r="L39" s="132">
        <f t="shared" si="7"/>
        <v>859545</v>
      </c>
    </row>
    <row r="40" spans="1:12" s="18" customFormat="1" ht="13.5" customHeight="1">
      <c r="A40" s="101" t="s">
        <v>6</v>
      </c>
      <c r="B40" s="98">
        <f t="shared" si="5"/>
        <v>6</v>
      </c>
      <c r="C40" s="102">
        <v>337898</v>
      </c>
      <c r="D40" s="102">
        <v>0</v>
      </c>
      <c r="E40" s="102">
        <v>150316</v>
      </c>
      <c r="F40" s="102">
        <v>92090</v>
      </c>
      <c r="G40" s="102">
        <v>247463</v>
      </c>
      <c r="H40" s="102">
        <v>0</v>
      </c>
      <c r="I40" s="102">
        <v>0</v>
      </c>
      <c r="J40" s="102">
        <v>0</v>
      </c>
      <c r="K40" s="102">
        <v>0</v>
      </c>
      <c r="L40" s="132">
        <f t="shared" si="7"/>
        <v>585361</v>
      </c>
    </row>
    <row r="41" spans="1:12" s="18" customFormat="1" ht="13.5" customHeight="1">
      <c r="A41" s="101" t="s">
        <v>7</v>
      </c>
      <c r="B41" s="98">
        <f t="shared" si="5"/>
        <v>7</v>
      </c>
      <c r="C41" s="102">
        <v>483992</v>
      </c>
      <c r="D41" s="102">
        <v>11088</v>
      </c>
      <c r="E41" s="102">
        <v>294908</v>
      </c>
      <c r="F41" s="102">
        <v>211256</v>
      </c>
      <c r="G41" s="102">
        <v>511234</v>
      </c>
      <c r="H41" s="102">
        <v>0</v>
      </c>
      <c r="I41" s="102">
        <v>0</v>
      </c>
      <c r="J41" s="102">
        <v>0</v>
      </c>
      <c r="K41" s="102">
        <v>0</v>
      </c>
      <c r="L41" s="132">
        <f t="shared" si="7"/>
        <v>1006314</v>
      </c>
    </row>
    <row r="42" spans="1:12" s="18" customFormat="1" ht="13.5" customHeight="1">
      <c r="A42" s="101" t="s">
        <v>8</v>
      </c>
      <c r="B42" s="98">
        <f t="shared" si="5"/>
        <v>8</v>
      </c>
      <c r="C42" s="102">
        <v>207420</v>
      </c>
      <c r="D42" s="102">
        <v>0</v>
      </c>
      <c r="E42" s="102">
        <v>168218</v>
      </c>
      <c r="F42" s="102">
        <v>70522</v>
      </c>
      <c r="G42" s="102">
        <v>241234</v>
      </c>
      <c r="H42" s="102">
        <v>0</v>
      </c>
      <c r="I42" s="102">
        <v>0</v>
      </c>
      <c r="J42" s="102">
        <v>0</v>
      </c>
      <c r="K42" s="102">
        <v>0</v>
      </c>
      <c r="L42" s="132">
        <f t="shared" si="7"/>
        <v>448654</v>
      </c>
    </row>
    <row r="43" spans="1:12" s="18" customFormat="1" ht="13.5" customHeight="1">
      <c r="A43" s="101" t="s">
        <v>9</v>
      </c>
      <c r="B43" s="98">
        <f t="shared" si="5"/>
        <v>9</v>
      </c>
      <c r="C43" s="102">
        <v>540836</v>
      </c>
      <c r="D43" s="102">
        <v>46</v>
      </c>
      <c r="E43" s="102">
        <v>139477</v>
      </c>
      <c r="F43" s="102">
        <v>245836</v>
      </c>
      <c r="G43" s="102">
        <v>392919</v>
      </c>
      <c r="H43" s="102">
        <v>0</v>
      </c>
      <c r="I43" s="102">
        <v>0</v>
      </c>
      <c r="J43" s="102">
        <v>0</v>
      </c>
      <c r="K43" s="102">
        <v>0</v>
      </c>
      <c r="L43" s="132">
        <f t="shared" si="7"/>
        <v>933801</v>
      </c>
    </row>
    <row r="44" spans="1:12" s="18" customFormat="1" ht="13.5" customHeight="1">
      <c r="A44" s="101" t="s">
        <v>10</v>
      </c>
      <c r="B44" s="98">
        <f t="shared" si="5"/>
        <v>10</v>
      </c>
      <c r="C44" s="102">
        <v>315151</v>
      </c>
      <c r="D44" s="102">
        <v>4281</v>
      </c>
      <c r="E44" s="102">
        <v>191518</v>
      </c>
      <c r="F44" s="102">
        <v>225967</v>
      </c>
      <c r="G44" s="102">
        <v>424734</v>
      </c>
      <c r="H44" s="102">
        <v>0</v>
      </c>
      <c r="I44" s="102">
        <v>0</v>
      </c>
      <c r="J44" s="102">
        <v>0</v>
      </c>
      <c r="K44" s="102">
        <v>18633</v>
      </c>
      <c r="L44" s="132">
        <f t="shared" si="7"/>
        <v>762799</v>
      </c>
    </row>
    <row r="45" spans="1:12" s="18" customFormat="1" ht="13.5" customHeight="1">
      <c r="A45" s="101" t="s">
        <v>11</v>
      </c>
      <c r="B45" s="98">
        <f t="shared" si="5"/>
        <v>11</v>
      </c>
      <c r="C45" s="102">
        <v>346274</v>
      </c>
      <c r="D45" s="102">
        <v>2544</v>
      </c>
      <c r="E45" s="102">
        <v>260218</v>
      </c>
      <c r="F45" s="102">
        <v>219191</v>
      </c>
      <c r="G45" s="102">
        <v>491584</v>
      </c>
      <c r="H45" s="102">
        <v>0</v>
      </c>
      <c r="I45" s="102">
        <v>0</v>
      </c>
      <c r="J45" s="102">
        <v>0</v>
      </c>
      <c r="K45" s="102">
        <v>0</v>
      </c>
      <c r="L45" s="132">
        <f t="shared" si="7"/>
        <v>840402</v>
      </c>
    </row>
    <row r="46" spans="1:12" s="18" customFormat="1" ht="13.5" customHeight="1">
      <c r="A46" s="101" t="s">
        <v>12</v>
      </c>
      <c r="B46" s="98">
        <f t="shared" si="5"/>
        <v>12</v>
      </c>
      <c r="C46" s="102">
        <v>497484</v>
      </c>
      <c r="D46" s="102">
        <v>7464</v>
      </c>
      <c r="E46" s="102">
        <v>194833</v>
      </c>
      <c r="F46" s="102">
        <v>223861</v>
      </c>
      <c r="G46" s="102">
        <v>428876</v>
      </c>
      <c r="H46" s="102">
        <v>0</v>
      </c>
      <c r="I46" s="102">
        <v>0</v>
      </c>
      <c r="J46" s="102">
        <v>0</v>
      </c>
      <c r="K46" s="102">
        <v>0</v>
      </c>
      <c r="L46" s="132">
        <f t="shared" si="7"/>
        <v>933824</v>
      </c>
    </row>
    <row r="47" spans="1:12" s="18" customFormat="1" ht="13.5" customHeight="1">
      <c r="A47" s="97" t="s">
        <v>103</v>
      </c>
      <c r="B47" s="98">
        <f t="shared" si="5"/>
        <v>13</v>
      </c>
      <c r="C47" s="99">
        <f aca="true" t="shared" si="8" ref="C47:K47">SUM(C48:C53)</f>
        <v>37541</v>
      </c>
      <c r="D47" s="99">
        <f t="shared" si="8"/>
        <v>114744</v>
      </c>
      <c r="E47" s="130">
        <f t="shared" si="8"/>
        <v>69525</v>
      </c>
      <c r="F47" s="130">
        <f t="shared" si="8"/>
        <v>20807</v>
      </c>
      <c r="G47" s="99">
        <f t="shared" si="8"/>
        <v>94419</v>
      </c>
      <c r="H47" s="99">
        <f t="shared" si="8"/>
        <v>0</v>
      </c>
      <c r="I47" s="99">
        <f t="shared" si="8"/>
        <v>7885471</v>
      </c>
      <c r="J47" s="99">
        <f t="shared" si="8"/>
        <v>1164323</v>
      </c>
      <c r="K47" s="99">
        <f t="shared" si="8"/>
        <v>0</v>
      </c>
      <c r="L47" s="131">
        <f t="shared" si="7"/>
        <v>9296498</v>
      </c>
    </row>
    <row r="48" spans="1:12" s="18" customFormat="1" ht="13.5" customHeight="1">
      <c r="A48" s="101" t="s">
        <v>14</v>
      </c>
      <c r="B48" s="98">
        <f t="shared" si="5"/>
        <v>14</v>
      </c>
      <c r="C48" s="102">
        <v>15583</v>
      </c>
      <c r="D48" s="102">
        <v>0</v>
      </c>
      <c r="E48" s="102">
        <v>17682</v>
      </c>
      <c r="F48" s="102">
        <v>2858</v>
      </c>
      <c r="G48" s="102">
        <v>20841</v>
      </c>
      <c r="H48" s="102">
        <v>0</v>
      </c>
      <c r="I48" s="102">
        <v>3383224</v>
      </c>
      <c r="J48" s="102">
        <v>244473</v>
      </c>
      <c r="K48" s="102">
        <v>0</v>
      </c>
      <c r="L48" s="132">
        <f t="shared" si="7"/>
        <v>3664121</v>
      </c>
    </row>
    <row r="49" spans="1:12" s="18" customFormat="1" ht="13.5" customHeight="1">
      <c r="A49" s="101" t="s">
        <v>15</v>
      </c>
      <c r="B49" s="98">
        <f t="shared" si="5"/>
        <v>15</v>
      </c>
      <c r="C49" s="102">
        <v>10341</v>
      </c>
      <c r="D49" s="102">
        <v>114744</v>
      </c>
      <c r="E49" s="102">
        <v>38082</v>
      </c>
      <c r="F49" s="102">
        <v>8604</v>
      </c>
      <c r="G49" s="102">
        <v>47510</v>
      </c>
      <c r="H49" s="102">
        <v>0</v>
      </c>
      <c r="I49" s="102">
        <v>3006341</v>
      </c>
      <c r="J49" s="102">
        <v>37258</v>
      </c>
      <c r="K49" s="102">
        <v>0</v>
      </c>
      <c r="L49" s="132">
        <f t="shared" si="7"/>
        <v>3216194</v>
      </c>
    </row>
    <row r="50" spans="1:12" s="18" customFormat="1" ht="13.5" customHeight="1">
      <c r="A50" s="101" t="s">
        <v>16</v>
      </c>
      <c r="B50" s="98">
        <f t="shared" si="5"/>
        <v>16</v>
      </c>
      <c r="C50" s="102">
        <v>5765</v>
      </c>
      <c r="D50" s="102">
        <v>0</v>
      </c>
      <c r="E50" s="102">
        <v>6596</v>
      </c>
      <c r="F50" s="102">
        <v>8541</v>
      </c>
      <c r="G50" s="102">
        <v>17488</v>
      </c>
      <c r="H50" s="102">
        <v>0</v>
      </c>
      <c r="I50" s="102">
        <v>620526</v>
      </c>
      <c r="J50" s="102">
        <v>644599</v>
      </c>
      <c r="K50" s="102">
        <v>0</v>
      </c>
      <c r="L50" s="132">
        <f t="shared" si="7"/>
        <v>1288378</v>
      </c>
    </row>
    <row r="51" spans="1:12" s="18" customFormat="1" ht="13.5" customHeight="1">
      <c r="A51" s="101" t="s">
        <v>17</v>
      </c>
      <c r="B51" s="98">
        <f t="shared" si="5"/>
        <v>17</v>
      </c>
      <c r="C51" s="102">
        <v>4958</v>
      </c>
      <c r="D51" s="102">
        <v>0</v>
      </c>
      <c r="E51" s="102">
        <v>4877</v>
      </c>
      <c r="F51" s="102">
        <v>572</v>
      </c>
      <c r="G51" s="102">
        <v>5933</v>
      </c>
      <c r="H51" s="102">
        <v>0</v>
      </c>
      <c r="I51" s="102">
        <v>508599</v>
      </c>
      <c r="J51" s="102">
        <v>177372</v>
      </c>
      <c r="K51" s="102">
        <v>0</v>
      </c>
      <c r="L51" s="132">
        <f t="shared" si="7"/>
        <v>696862</v>
      </c>
    </row>
    <row r="52" spans="1:12" s="18" customFormat="1" ht="13.5" customHeight="1">
      <c r="A52" s="101" t="s">
        <v>18</v>
      </c>
      <c r="B52" s="98">
        <f t="shared" si="5"/>
        <v>18</v>
      </c>
      <c r="C52" s="102">
        <v>894</v>
      </c>
      <c r="D52" s="102">
        <v>0</v>
      </c>
      <c r="E52" s="102">
        <v>2288</v>
      </c>
      <c r="F52" s="102">
        <v>232</v>
      </c>
      <c r="G52" s="102">
        <v>2647</v>
      </c>
      <c r="H52" s="102">
        <v>0</v>
      </c>
      <c r="I52" s="102">
        <v>366781</v>
      </c>
      <c r="J52" s="102">
        <v>60621</v>
      </c>
      <c r="K52" s="102">
        <v>0</v>
      </c>
      <c r="L52" s="132">
        <f t="shared" si="7"/>
        <v>430943</v>
      </c>
    </row>
    <row r="53" spans="1:12" s="18" customFormat="1" ht="13.5" customHeight="1">
      <c r="A53" s="101" t="s">
        <v>19</v>
      </c>
      <c r="B53" s="98">
        <f t="shared" si="5"/>
        <v>19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32">
        <f t="shared" si="7"/>
        <v>0</v>
      </c>
    </row>
    <row r="54" spans="1:12" s="18" customFormat="1" ht="13.5" customHeight="1" thickBot="1">
      <c r="A54" s="112" t="s">
        <v>104</v>
      </c>
      <c r="B54" s="98">
        <f t="shared" si="5"/>
        <v>20</v>
      </c>
      <c r="C54" s="104">
        <f aca="true" t="shared" si="9" ref="C54:K54">C35+C47</f>
        <v>4683300</v>
      </c>
      <c r="D54" s="104">
        <f t="shared" si="9"/>
        <v>200497</v>
      </c>
      <c r="E54" s="133">
        <f t="shared" si="9"/>
        <v>2330746</v>
      </c>
      <c r="F54" s="133">
        <f t="shared" si="9"/>
        <v>2148466</v>
      </c>
      <c r="G54" s="104">
        <f t="shared" si="9"/>
        <v>4641255</v>
      </c>
      <c r="H54" s="104">
        <f t="shared" si="9"/>
        <v>0</v>
      </c>
      <c r="I54" s="104">
        <f t="shared" si="9"/>
        <v>7885471</v>
      </c>
      <c r="J54" s="104">
        <f t="shared" si="9"/>
        <v>1164323</v>
      </c>
      <c r="K54" s="104">
        <f t="shared" si="9"/>
        <v>18633</v>
      </c>
      <c r="L54" s="134">
        <f t="shared" si="7"/>
        <v>18593479</v>
      </c>
    </row>
    <row r="56" ht="15">
      <c r="B56" s="115"/>
    </row>
    <row r="57" ht="15">
      <c r="B57" s="115"/>
    </row>
    <row r="58" ht="15">
      <c r="B58" s="115"/>
    </row>
    <row r="59" ht="15">
      <c r="B59" s="115"/>
    </row>
    <row r="60" ht="15">
      <c r="B60" s="115"/>
    </row>
  </sheetData>
  <mergeCells count="20">
    <mergeCell ref="I32:I33"/>
    <mergeCell ref="J32:J33"/>
    <mergeCell ref="K32:K33"/>
    <mergeCell ref="L32:L33"/>
    <mergeCell ref="I4:I5"/>
    <mergeCell ref="J4:J5"/>
    <mergeCell ref="K4:K5"/>
    <mergeCell ref="L4:L5"/>
    <mergeCell ref="H32:H33"/>
    <mergeCell ref="A4:A5"/>
    <mergeCell ref="B4:B5"/>
    <mergeCell ref="C4:C5"/>
    <mergeCell ref="D4:D5"/>
    <mergeCell ref="E4:G4"/>
    <mergeCell ref="H4:H5"/>
    <mergeCell ref="A32:A33"/>
    <mergeCell ref="B32:B33"/>
    <mergeCell ref="C32:C33"/>
    <mergeCell ref="D32:D33"/>
    <mergeCell ref="E32:G32"/>
  </mergeCells>
  <printOptions horizontalCentered="1"/>
  <pageMargins left="0" right="0" top="0.7874015748031497" bottom="0" header="0" footer="0"/>
  <pageSetup horizontalDpi="600" verticalDpi="600" orientation="landscape" paperSize="9" scale="72" r:id="rId1"/>
  <rowBreaks count="1" manualBreakCount="1">
    <brk id="2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56E6E-7E13-4D56-8029-F617BCE48226}">
  <dimension ref="A1:AO6"/>
  <sheetViews>
    <sheetView showGridLines="0" zoomScale="70" zoomScaleNormal="70" workbookViewId="0" topLeftCell="A1">
      <selection activeCell="E7" sqref="E7"/>
    </sheetView>
  </sheetViews>
  <sheetFormatPr defaultColWidth="9.140625" defaultRowHeight="15"/>
  <cols>
    <col min="1" max="1" width="28.28125" style="14" customWidth="1"/>
    <col min="2" max="2" width="17.140625" style="14" customWidth="1"/>
    <col min="3" max="11" width="17.140625" style="18" customWidth="1"/>
    <col min="12" max="14" width="17.140625" style="14" customWidth="1"/>
    <col min="15" max="18" width="17.140625" style="18" customWidth="1"/>
    <col min="19" max="21" width="17.140625" style="14" customWidth="1"/>
    <col min="22" max="22" width="9.140625" style="14" customWidth="1"/>
    <col min="23" max="16384" width="9.140625" style="14" customWidth="1"/>
  </cols>
  <sheetData>
    <row r="1" spans="1:41" s="115" customFormat="1" ht="14.25" customHeight="1">
      <c r="A1" s="85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T1" s="107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s="115" customFormat="1" ht="14.25" customHeight="1">
      <c r="A2" s="85" t="s">
        <v>139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="18" customFormat="1" ht="14.25" customHeight="1" thickBot="1">
      <c r="U3" s="135" t="s">
        <v>95</v>
      </c>
    </row>
    <row r="4" spans="1:21" s="18" customFormat="1" ht="48.75" customHeight="1">
      <c r="A4" s="123"/>
      <c r="B4" s="125" t="s">
        <v>2</v>
      </c>
      <c r="C4" s="125" t="s">
        <v>3</v>
      </c>
      <c r="D4" s="125" t="s">
        <v>4</v>
      </c>
      <c r="E4" s="125" t="s">
        <v>5</v>
      </c>
      <c r="F4" s="125" t="s">
        <v>6</v>
      </c>
      <c r="G4" s="125" t="s">
        <v>7</v>
      </c>
      <c r="H4" s="125" t="s">
        <v>8</v>
      </c>
      <c r="I4" s="125" t="s">
        <v>9</v>
      </c>
      <c r="J4" s="125" t="s">
        <v>10</v>
      </c>
      <c r="K4" s="125" t="s">
        <v>11</v>
      </c>
      <c r="L4" s="125" t="s">
        <v>12</v>
      </c>
      <c r="M4" s="124" t="s">
        <v>140</v>
      </c>
      <c r="N4" s="125" t="s">
        <v>14</v>
      </c>
      <c r="O4" s="125" t="s">
        <v>15</v>
      </c>
      <c r="P4" s="125" t="s">
        <v>16</v>
      </c>
      <c r="Q4" s="125" t="s">
        <v>17</v>
      </c>
      <c r="R4" s="125" t="s">
        <v>18</v>
      </c>
      <c r="S4" s="125" t="s">
        <v>19</v>
      </c>
      <c r="T4" s="124" t="s">
        <v>141</v>
      </c>
      <c r="U4" s="126" t="s">
        <v>21</v>
      </c>
    </row>
    <row r="5" spans="1:21" s="18" customFormat="1" ht="33" customHeight="1">
      <c r="A5" s="136" t="s">
        <v>142</v>
      </c>
      <c r="B5" s="102">
        <v>1366078</v>
      </c>
      <c r="C5" s="102">
        <v>707718</v>
      </c>
      <c r="D5" s="102">
        <v>426044</v>
      </c>
      <c r="E5" s="102">
        <v>374505</v>
      </c>
      <c r="F5" s="102">
        <v>403845</v>
      </c>
      <c r="G5" s="102">
        <v>625597</v>
      </c>
      <c r="H5" s="102">
        <v>247943</v>
      </c>
      <c r="I5" s="102">
        <v>385373</v>
      </c>
      <c r="J5" s="102">
        <v>556801</v>
      </c>
      <c r="K5" s="102">
        <v>365580</v>
      </c>
      <c r="L5" s="102">
        <v>384545</v>
      </c>
      <c r="M5" s="99">
        <f>SUM(B5:L5)</f>
        <v>5844029</v>
      </c>
      <c r="N5" s="102">
        <v>626579</v>
      </c>
      <c r="O5" s="102">
        <v>640778</v>
      </c>
      <c r="P5" s="102">
        <v>277771</v>
      </c>
      <c r="Q5" s="102">
        <v>239010</v>
      </c>
      <c r="R5" s="102">
        <v>296138</v>
      </c>
      <c r="S5" s="102">
        <v>0</v>
      </c>
      <c r="T5" s="99">
        <f>SUM(N5:S5)</f>
        <v>2080276</v>
      </c>
      <c r="U5" s="100">
        <f>M5+T5</f>
        <v>7924305</v>
      </c>
    </row>
    <row r="6" spans="1:21" s="18" customFormat="1" ht="33" customHeight="1" thickBot="1">
      <c r="A6" s="137" t="s">
        <v>143</v>
      </c>
      <c r="B6" s="138">
        <v>129372</v>
      </c>
      <c r="C6" s="138">
        <v>197938</v>
      </c>
      <c r="D6" s="138">
        <v>183694</v>
      </c>
      <c r="E6" s="138">
        <v>168612</v>
      </c>
      <c r="F6" s="138">
        <v>94247</v>
      </c>
      <c r="G6" s="138">
        <v>217470</v>
      </c>
      <c r="H6" s="138">
        <v>38725</v>
      </c>
      <c r="I6" s="138">
        <v>202346</v>
      </c>
      <c r="J6" s="138">
        <v>121930</v>
      </c>
      <c r="K6" s="138">
        <v>122272</v>
      </c>
      <c r="L6" s="138">
        <v>117910</v>
      </c>
      <c r="M6" s="104">
        <f>SUM(B6:L6)</f>
        <v>1594516</v>
      </c>
      <c r="N6" s="138">
        <v>225201</v>
      </c>
      <c r="O6" s="138">
        <v>157135</v>
      </c>
      <c r="P6" s="138">
        <v>78725</v>
      </c>
      <c r="Q6" s="138">
        <v>72953</v>
      </c>
      <c r="R6" s="138">
        <v>45690</v>
      </c>
      <c r="S6" s="138">
        <v>0</v>
      </c>
      <c r="T6" s="104">
        <f>SUM(N6:S6)</f>
        <v>579704</v>
      </c>
      <c r="U6" s="105">
        <f>M6+T6</f>
        <v>2174220</v>
      </c>
    </row>
  </sheetData>
  <printOptions horizontalCentered="1" verticalCentered="1"/>
  <pageMargins left="0" right="0" top="0.7874015748031497" bottom="0" header="0" footer="0"/>
  <pageSetup horizontalDpi="600" verticalDpi="600" orientation="landscape" paperSize="9" scale="38" r:id="rId2"/>
  <headerFooter>
    <oddHeader>&amp;L&amp;G</oddHeader>
  </headerFooter>
  <colBreaks count="1" manualBreakCount="1">
    <brk id="2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29F7F-4A71-403E-9D12-0B7929701019}">
  <dimension ref="A1:Y59"/>
  <sheetViews>
    <sheetView showGridLines="0" zoomScale="90" zoomScaleNormal="90" workbookViewId="0" topLeftCell="A1">
      <selection activeCell="E26" sqref="E26"/>
    </sheetView>
  </sheetViews>
  <sheetFormatPr defaultColWidth="9.140625" defaultRowHeight="15"/>
  <cols>
    <col min="1" max="1" width="49.421875" style="15" customWidth="1"/>
    <col min="2" max="2" width="7.421875" style="16" customWidth="1"/>
    <col min="3" max="3" width="14.28125" style="17" customWidth="1"/>
    <col min="4" max="12" width="14.28125" style="18" customWidth="1"/>
    <col min="13" max="15" width="14.28125" style="15" customWidth="1"/>
    <col min="16" max="19" width="14.28125" style="18" customWidth="1"/>
    <col min="20" max="22" width="14.28125" style="15" customWidth="1"/>
    <col min="23" max="24" width="9.140625" style="19" customWidth="1"/>
    <col min="25" max="25" width="9.140625" style="15" customWidth="1"/>
    <col min="26" max="16384" width="9.140625" style="15" customWidth="1"/>
  </cols>
  <sheetData>
    <row r="1" spans="1:12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3" s="23" customFormat="1" ht="14.25" customHeight="1">
      <c r="A2" s="24" t="s">
        <v>0</v>
      </c>
      <c r="B2" s="2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3" customFormat="1" ht="14.25" customHeight="1" thickBot="1">
      <c r="A3" s="20"/>
      <c r="B3" s="2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7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7" t="s">
        <v>20</v>
      </c>
      <c r="V4" s="28" t="s">
        <v>21</v>
      </c>
      <c r="W4" s="19"/>
      <c r="X4" s="29"/>
      <c r="Y4" s="15"/>
    </row>
    <row r="5" spans="1:25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3">
        <v>100</v>
      </c>
      <c r="O5" s="32">
        <v>101</v>
      </c>
      <c r="P5" s="32">
        <v>102</v>
      </c>
      <c r="Q5" s="32">
        <v>103</v>
      </c>
      <c r="R5" s="32">
        <v>104</v>
      </c>
      <c r="S5" s="32">
        <v>105</v>
      </c>
      <c r="T5" s="32">
        <v>106</v>
      </c>
      <c r="U5" s="33">
        <v>200</v>
      </c>
      <c r="V5" s="34">
        <v>300</v>
      </c>
      <c r="W5" s="19"/>
      <c r="X5" s="29"/>
      <c r="Y5" s="15"/>
    </row>
    <row r="6" spans="1:25" s="17" customFormat="1" ht="14.25" customHeight="1">
      <c r="A6" s="35" t="s">
        <v>22</v>
      </c>
      <c r="B6" s="36" t="s">
        <v>23</v>
      </c>
      <c r="C6" s="37">
        <v>34012</v>
      </c>
      <c r="D6" s="37">
        <v>92015</v>
      </c>
      <c r="E6" s="37">
        <v>41083</v>
      </c>
      <c r="F6" s="37">
        <v>14622</v>
      </c>
      <c r="G6" s="37">
        <v>23546</v>
      </c>
      <c r="H6" s="37">
        <v>55794</v>
      </c>
      <c r="I6" s="37">
        <v>9457</v>
      </c>
      <c r="J6" s="37">
        <v>35113</v>
      </c>
      <c r="K6" s="37">
        <v>23015</v>
      </c>
      <c r="L6" s="37">
        <v>27388</v>
      </c>
      <c r="M6" s="37">
        <v>59719</v>
      </c>
      <c r="N6" s="38">
        <f aca="true" t="shared" si="0" ref="N6:N41">SUM(C6:M6)</f>
        <v>415764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9">
        <v>0</v>
      </c>
      <c r="U6" s="38">
        <f aca="true" t="shared" si="1" ref="U6:U41">SUM(O6:T6)</f>
        <v>0</v>
      </c>
      <c r="V6" s="40">
        <f aca="true" t="shared" si="2" ref="V6:V41">N6+U6</f>
        <v>415764</v>
      </c>
      <c r="W6" s="19"/>
      <c r="X6" s="29"/>
      <c r="Y6" s="15"/>
    </row>
    <row r="7" spans="1:22" s="18" customFormat="1" ht="14.25" customHeight="1">
      <c r="A7" s="35" t="s">
        <v>24</v>
      </c>
      <c r="B7" s="36" t="s">
        <v>25</v>
      </c>
      <c r="C7" s="37">
        <v>73384</v>
      </c>
      <c r="D7" s="37">
        <v>101588</v>
      </c>
      <c r="E7" s="37">
        <v>51356</v>
      </c>
      <c r="F7" s="37">
        <v>25404</v>
      </c>
      <c r="G7" s="37">
        <v>6946</v>
      </c>
      <c r="H7" s="37">
        <v>122957</v>
      </c>
      <c r="I7" s="37">
        <v>0</v>
      </c>
      <c r="J7" s="37">
        <v>34585</v>
      </c>
      <c r="K7" s="37">
        <v>0</v>
      </c>
      <c r="L7" s="37">
        <v>61792</v>
      </c>
      <c r="M7" s="37">
        <v>139952</v>
      </c>
      <c r="N7" s="41">
        <f t="shared" si="0"/>
        <v>617964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3">
        <v>0</v>
      </c>
      <c r="U7" s="41">
        <f t="shared" si="1"/>
        <v>0</v>
      </c>
      <c r="V7" s="44">
        <f t="shared" si="2"/>
        <v>617964</v>
      </c>
    </row>
    <row r="8" spans="1:22" s="18" customFormat="1" ht="14.25" customHeight="1">
      <c r="A8" s="35" t="s">
        <v>26</v>
      </c>
      <c r="B8" s="36" t="s">
        <v>27</v>
      </c>
      <c r="C8" s="37">
        <v>28400</v>
      </c>
      <c r="D8" s="37">
        <v>82395</v>
      </c>
      <c r="E8" s="37">
        <v>107474</v>
      </c>
      <c r="F8" s="37">
        <v>43253</v>
      </c>
      <c r="G8" s="37">
        <v>45905</v>
      </c>
      <c r="H8" s="37">
        <v>55995</v>
      </c>
      <c r="I8" s="37">
        <v>7132</v>
      </c>
      <c r="J8" s="37">
        <v>42726</v>
      </c>
      <c r="K8" s="37">
        <v>50046</v>
      </c>
      <c r="L8" s="37">
        <v>58306</v>
      </c>
      <c r="M8" s="37">
        <v>43062</v>
      </c>
      <c r="N8" s="41">
        <f t="shared" si="0"/>
        <v>564694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3">
        <v>0</v>
      </c>
      <c r="U8" s="41">
        <f t="shared" si="1"/>
        <v>0</v>
      </c>
      <c r="V8" s="44">
        <f t="shared" si="2"/>
        <v>564694</v>
      </c>
    </row>
    <row r="9" spans="1:22" s="18" customFormat="1" ht="14.25" customHeight="1">
      <c r="A9" s="35" t="s">
        <v>28</v>
      </c>
      <c r="B9" s="36" t="s">
        <v>29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41">
        <f t="shared" si="0"/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3">
        <v>0</v>
      </c>
      <c r="U9" s="41">
        <f t="shared" si="1"/>
        <v>0</v>
      </c>
      <c r="V9" s="44">
        <f t="shared" si="2"/>
        <v>0</v>
      </c>
    </row>
    <row r="10" spans="1:22" s="18" customFormat="1" ht="14.25" customHeight="1">
      <c r="A10" s="35" t="s">
        <v>30</v>
      </c>
      <c r="B10" s="36" t="s">
        <v>31</v>
      </c>
      <c r="C10" s="37">
        <v>0</v>
      </c>
      <c r="D10" s="37">
        <v>1007</v>
      </c>
      <c r="E10" s="37">
        <v>0</v>
      </c>
      <c r="F10" s="37">
        <v>0</v>
      </c>
      <c r="G10" s="37">
        <v>0</v>
      </c>
      <c r="H10" s="37">
        <v>78100</v>
      </c>
      <c r="I10" s="37">
        <v>0</v>
      </c>
      <c r="J10" s="37">
        <v>0</v>
      </c>
      <c r="K10" s="37">
        <v>1697</v>
      </c>
      <c r="L10" s="37">
        <v>154</v>
      </c>
      <c r="M10" s="37">
        <v>0</v>
      </c>
      <c r="N10" s="41">
        <f t="shared" si="0"/>
        <v>80958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1">
        <f t="shared" si="1"/>
        <v>0</v>
      </c>
      <c r="V10" s="44">
        <f t="shared" si="2"/>
        <v>80958</v>
      </c>
    </row>
    <row r="11" spans="1:22" s="18" customFormat="1" ht="14.25" customHeight="1">
      <c r="A11" s="35" t="s">
        <v>32</v>
      </c>
      <c r="B11" s="36" t="s">
        <v>33</v>
      </c>
      <c r="C11" s="37">
        <v>0</v>
      </c>
      <c r="D11" s="37">
        <v>41</v>
      </c>
      <c r="E11" s="37">
        <v>361</v>
      </c>
      <c r="F11" s="37">
        <v>1</v>
      </c>
      <c r="G11" s="37">
        <v>86</v>
      </c>
      <c r="H11" s="37">
        <v>46</v>
      </c>
      <c r="I11" s="37">
        <v>0</v>
      </c>
      <c r="J11" s="37">
        <v>0</v>
      </c>
      <c r="K11" s="37">
        <v>134</v>
      </c>
      <c r="L11" s="37">
        <v>0</v>
      </c>
      <c r="M11" s="37">
        <v>0</v>
      </c>
      <c r="N11" s="41">
        <f t="shared" si="0"/>
        <v>669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1">
        <f t="shared" si="1"/>
        <v>0</v>
      </c>
      <c r="V11" s="44">
        <f t="shared" si="2"/>
        <v>669</v>
      </c>
    </row>
    <row r="12" spans="1:22" s="18" customFormat="1" ht="14.25" customHeight="1">
      <c r="A12" s="35" t="s">
        <v>34</v>
      </c>
      <c r="B12" s="36" t="s">
        <v>35</v>
      </c>
      <c r="C12" s="37">
        <v>10319</v>
      </c>
      <c r="D12" s="37">
        <v>10796</v>
      </c>
      <c r="E12" s="37">
        <v>2163</v>
      </c>
      <c r="F12" s="37">
        <v>12007</v>
      </c>
      <c r="G12" s="37">
        <v>1631</v>
      </c>
      <c r="H12" s="37">
        <v>4632</v>
      </c>
      <c r="I12" s="37">
        <v>0</v>
      </c>
      <c r="J12" s="37">
        <v>10113</v>
      </c>
      <c r="K12" s="37">
        <v>2393</v>
      </c>
      <c r="L12" s="37">
        <v>4471</v>
      </c>
      <c r="M12" s="37">
        <v>2546</v>
      </c>
      <c r="N12" s="41">
        <f t="shared" si="0"/>
        <v>61071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1">
        <f t="shared" si="1"/>
        <v>0</v>
      </c>
      <c r="V12" s="44">
        <f t="shared" si="2"/>
        <v>61071</v>
      </c>
    </row>
    <row r="13" spans="1:22" s="18" customFormat="1" ht="14.25" customHeight="1">
      <c r="A13" s="35" t="s">
        <v>36</v>
      </c>
      <c r="B13" s="36" t="s">
        <v>37</v>
      </c>
      <c r="C13" s="37">
        <v>103921</v>
      </c>
      <c r="D13" s="37">
        <v>47295</v>
      </c>
      <c r="E13" s="37">
        <v>48155</v>
      </c>
      <c r="F13" s="37">
        <v>50904</v>
      </c>
      <c r="G13" s="37">
        <v>7885</v>
      </c>
      <c r="H13" s="37">
        <v>142384</v>
      </c>
      <c r="I13" s="37">
        <v>1659</v>
      </c>
      <c r="J13" s="37">
        <v>22376</v>
      </c>
      <c r="K13" s="37">
        <v>22999</v>
      </c>
      <c r="L13" s="37">
        <v>34197</v>
      </c>
      <c r="M13" s="37">
        <v>39607</v>
      </c>
      <c r="N13" s="41">
        <f t="shared" si="0"/>
        <v>521382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1">
        <f t="shared" si="1"/>
        <v>0</v>
      </c>
      <c r="V13" s="44">
        <f t="shared" si="2"/>
        <v>521382</v>
      </c>
    </row>
    <row r="14" spans="1:22" s="18" customFormat="1" ht="14.25" customHeight="1">
      <c r="A14" s="35" t="s">
        <v>38</v>
      </c>
      <c r="B14" s="36" t="s">
        <v>39</v>
      </c>
      <c r="C14" s="37">
        <v>217249</v>
      </c>
      <c r="D14" s="37">
        <v>136821</v>
      </c>
      <c r="E14" s="37">
        <v>97516</v>
      </c>
      <c r="F14" s="37">
        <v>200132</v>
      </c>
      <c r="G14" s="37">
        <v>75441</v>
      </c>
      <c r="H14" s="37">
        <v>58634</v>
      </c>
      <c r="I14" s="37">
        <v>467</v>
      </c>
      <c r="J14" s="37">
        <v>115597</v>
      </c>
      <c r="K14" s="37">
        <v>12248</v>
      </c>
      <c r="L14" s="37">
        <v>36730</v>
      </c>
      <c r="M14" s="37">
        <v>21451</v>
      </c>
      <c r="N14" s="41">
        <f t="shared" si="0"/>
        <v>972286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1">
        <f t="shared" si="1"/>
        <v>0</v>
      </c>
      <c r="V14" s="44">
        <f t="shared" si="2"/>
        <v>972286</v>
      </c>
    </row>
    <row r="15" spans="1:22" s="18" customFormat="1" ht="14.25" customHeight="1">
      <c r="A15" s="35" t="s">
        <v>40</v>
      </c>
      <c r="B15" s="36" t="s">
        <v>41</v>
      </c>
      <c r="C15" s="37">
        <v>321169</v>
      </c>
      <c r="D15" s="37">
        <v>184116</v>
      </c>
      <c r="E15" s="37">
        <v>145671</v>
      </c>
      <c r="F15" s="37">
        <v>251036</v>
      </c>
      <c r="G15" s="37">
        <v>83326</v>
      </c>
      <c r="H15" s="37">
        <v>201018</v>
      </c>
      <c r="I15" s="37">
        <v>2126</v>
      </c>
      <c r="J15" s="37">
        <v>137973</v>
      </c>
      <c r="K15" s="37">
        <v>35247</v>
      </c>
      <c r="L15" s="37">
        <v>70927</v>
      </c>
      <c r="M15" s="37">
        <v>61058</v>
      </c>
      <c r="N15" s="41">
        <f t="shared" si="0"/>
        <v>1493667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1">
        <f t="shared" si="1"/>
        <v>0</v>
      </c>
      <c r="V15" s="44">
        <f t="shared" si="2"/>
        <v>1493667</v>
      </c>
    </row>
    <row r="16" spans="1:22" s="18" customFormat="1" ht="14.25" customHeight="1">
      <c r="A16" s="45" t="s">
        <v>42</v>
      </c>
      <c r="B16" s="46" t="s">
        <v>43</v>
      </c>
      <c r="C16" s="47">
        <v>16754</v>
      </c>
      <c r="D16" s="47">
        <v>64473</v>
      </c>
      <c r="E16" s="47">
        <v>63786</v>
      </c>
      <c r="F16" s="47">
        <v>215434</v>
      </c>
      <c r="G16" s="47">
        <v>4216</v>
      </c>
      <c r="H16" s="47">
        <v>19856</v>
      </c>
      <c r="I16" s="47">
        <v>876</v>
      </c>
      <c r="J16" s="47">
        <v>5903</v>
      </c>
      <c r="K16" s="47">
        <v>7165</v>
      </c>
      <c r="L16" s="47">
        <v>3334</v>
      </c>
      <c r="M16" s="47">
        <v>20299</v>
      </c>
      <c r="N16" s="48">
        <f t="shared" si="0"/>
        <v>422096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0">
        <v>0</v>
      </c>
      <c r="U16" s="48">
        <f t="shared" si="1"/>
        <v>0</v>
      </c>
      <c r="V16" s="51">
        <f t="shared" si="2"/>
        <v>422096</v>
      </c>
    </row>
    <row r="17" spans="1:25" s="19" customFormat="1" ht="14.25" customHeight="1">
      <c r="A17" s="52" t="s">
        <v>44</v>
      </c>
      <c r="B17" s="53" t="s">
        <v>45</v>
      </c>
      <c r="C17" s="47">
        <v>304416</v>
      </c>
      <c r="D17" s="47">
        <v>119643</v>
      </c>
      <c r="E17" s="47">
        <v>81885</v>
      </c>
      <c r="F17" s="47">
        <v>35602</v>
      </c>
      <c r="G17" s="47">
        <v>79110</v>
      </c>
      <c r="H17" s="47">
        <v>181162</v>
      </c>
      <c r="I17" s="47">
        <v>1251</v>
      </c>
      <c r="J17" s="47">
        <v>132070</v>
      </c>
      <c r="K17" s="47">
        <v>28082</v>
      </c>
      <c r="L17" s="47">
        <v>67594</v>
      </c>
      <c r="M17" s="47">
        <v>40759</v>
      </c>
      <c r="N17" s="48">
        <f t="shared" si="0"/>
        <v>1071574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50">
        <v>0</v>
      </c>
      <c r="U17" s="48">
        <f t="shared" si="1"/>
        <v>0</v>
      </c>
      <c r="V17" s="51">
        <f t="shared" si="2"/>
        <v>1071574</v>
      </c>
      <c r="Y17" s="15"/>
    </row>
    <row r="18" spans="1:25" s="19" customFormat="1" ht="14.25" customHeight="1">
      <c r="A18" s="54" t="s">
        <v>46</v>
      </c>
      <c r="B18" s="55" t="s">
        <v>47</v>
      </c>
      <c r="C18" s="37">
        <v>143174</v>
      </c>
      <c r="D18" s="37">
        <v>229925</v>
      </c>
      <c r="E18" s="37">
        <v>245919</v>
      </c>
      <c r="F18" s="37">
        <v>219501</v>
      </c>
      <c r="G18" s="37">
        <v>355595</v>
      </c>
      <c r="H18" s="37">
        <v>210855</v>
      </c>
      <c r="I18" s="37">
        <v>195951</v>
      </c>
      <c r="J18" s="37">
        <v>368586</v>
      </c>
      <c r="K18" s="37">
        <v>232367</v>
      </c>
      <c r="L18" s="37">
        <v>174845</v>
      </c>
      <c r="M18" s="37">
        <v>229942</v>
      </c>
      <c r="N18" s="41">
        <f t="shared" si="0"/>
        <v>2606660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1">
        <f t="shared" si="1"/>
        <v>0</v>
      </c>
      <c r="V18" s="44">
        <f t="shared" si="2"/>
        <v>2606660</v>
      </c>
      <c r="Y18" s="15"/>
    </row>
    <row r="19" spans="1:25" s="19" customFormat="1" ht="14.25" customHeight="1">
      <c r="A19" s="52" t="s">
        <v>48</v>
      </c>
      <c r="B19" s="53" t="s">
        <v>49</v>
      </c>
      <c r="C19" s="47">
        <v>100932</v>
      </c>
      <c r="D19" s="47">
        <v>160294</v>
      </c>
      <c r="E19" s="47">
        <v>170515</v>
      </c>
      <c r="F19" s="47">
        <v>132272</v>
      </c>
      <c r="G19" s="47">
        <v>273826</v>
      </c>
      <c r="H19" s="47">
        <v>152517</v>
      </c>
      <c r="I19" s="47">
        <v>153631</v>
      </c>
      <c r="J19" s="47">
        <v>279084</v>
      </c>
      <c r="K19" s="47">
        <v>172919</v>
      </c>
      <c r="L19" s="47">
        <v>125285</v>
      </c>
      <c r="M19" s="47">
        <v>173025</v>
      </c>
      <c r="N19" s="48">
        <f t="shared" si="0"/>
        <v>1894300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50">
        <v>0</v>
      </c>
      <c r="U19" s="48">
        <f t="shared" si="1"/>
        <v>0</v>
      </c>
      <c r="V19" s="51">
        <f t="shared" si="2"/>
        <v>1894300</v>
      </c>
      <c r="Y19" s="15"/>
    </row>
    <row r="20" spans="1:25" s="19" customFormat="1" ht="14.25" customHeight="1">
      <c r="A20" s="52" t="s">
        <v>50</v>
      </c>
      <c r="B20" s="53" t="s">
        <v>51</v>
      </c>
      <c r="C20" s="47">
        <v>29888</v>
      </c>
      <c r="D20" s="47">
        <v>60045</v>
      </c>
      <c r="E20" s="47">
        <v>62169</v>
      </c>
      <c r="F20" s="47">
        <v>38473</v>
      </c>
      <c r="G20" s="47">
        <v>77229</v>
      </c>
      <c r="H20" s="47">
        <v>53587</v>
      </c>
      <c r="I20" s="47">
        <v>41462</v>
      </c>
      <c r="J20" s="47">
        <v>84675</v>
      </c>
      <c r="K20" s="47">
        <v>54109</v>
      </c>
      <c r="L20" s="47">
        <v>40688</v>
      </c>
      <c r="M20" s="47">
        <v>53342</v>
      </c>
      <c r="N20" s="48">
        <f t="shared" si="0"/>
        <v>595667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50">
        <v>0</v>
      </c>
      <c r="U20" s="48">
        <f t="shared" si="1"/>
        <v>0</v>
      </c>
      <c r="V20" s="51">
        <f t="shared" si="2"/>
        <v>595667</v>
      </c>
      <c r="Y20" s="15"/>
    </row>
    <row r="21" spans="1:25" s="19" customFormat="1" ht="14.25" customHeight="1">
      <c r="A21" s="52" t="s">
        <v>52</v>
      </c>
      <c r="B21" s="53" t="s">
        <v>53</v>
      </c>
      <c r="C21" s="47">
        <v>4486</v>
      </c>
      <c r="D21" s="47">
        <v>740</v>
      </c>
      <c r="E21" s="47">
        <v>3217</v>
      </c>
      <c r="F21" s="47">
        <v>45137</v>
      </c>
      <c r="G21" s="47">
        <v>881</v>
      </c>
      <c r="H21" s="47">
        <v>700</v>
      </c>
      <c r="I21" s="47">
        <v>859</v>
      </c>
      <c r="J21" s="47">
        <v>1811</v>
      </c>
      <c r="K21" s="47">
        <v>393</v>
      </c>
      <c r="L21" s="47">
        <v>1164</v>
      </c>
      <c r="M21" s="47">
        <v>307</v>
      </c>
      <c r="N21" s="48">
        <f t="shared" si="0"/>
        <v>59695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50">
        <v>0</v>
      </c>
      <c r="U21" s="48">
        <f t="shared" si="1"/>
        <v>0</v>
      </c>
      <c r="V21" s="51">
        <f t="shared" si="2"/>
        <v>59695</v>
      </c>
      <c r="Y21" s="15"/>
    </row>
    <row r="22" spans="1:25" s="19" customFormat="1" ht="14.25" customHeight="1">
      <c r="A22" s="54" t="s">
        <v>54</v>
      </c>
      <c r="B22" s="55" t="s">
        <v>55</v>
      </c>
      <c r="C22" s="37">
        <v>0</v>
      </c>
      <c r="D22" s="37">
        <v>1142</v>
      </c>
      <c r="E22" s="37">
        <v>0</v>
      </c>
      <c r="F22" s="37">
        <v>0</v>
      </c>
      <c r="G22" s="37">
        <v>186</v>
      </c>
      <c r="H22" s="37">
        <v>6432</v>
      </c>
      <c r="I22" s="37">
        <v>0</v>
      </c>
      <c r="J22" s="37">
        <v>0</v>
      </c>
      <c r="K22" s="37">
        <v>1252</v>
      </c>
      <c r="L22" s="37">
        <v>77</v>
      </c>
      <c r="M22" s="37">
        <v>0</v>
      </c>
      <c r="N22" s="41">
        <f t="shared" si="0"/>
        <v>9089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1">
        <f t="shared" si="1"/>
        <v>0</v>
      </c>
      <c r="V22" s="44">
        <f t="shared" si="2"/>
        <v>9089</v>
      </c>
      <c r="Y22" s="15"/>
    </row>
    <row r="23" spans="1:25" s="19" customFormat="1" ht="14.25" customHeight="1">
      <c r="A23" s="54" t="s">
        <v>56</v>
      </c>
      <c r="B23" s="55" t="s">
        <v>57</v>
      </c>
      <c r="C23" s="37">
        <v>103</v>
      </c>
      <c r="D23" s="37">
        <v>65</v>
      </c>
      <c r="E23" s="37">
        <v>451</v>
      </c>
      <c r="F23" s="37">
        <v>34</v>
      </c>
      <c r="G23" s="37">
        <v>158</v>
      </c>
      <c r="H23" s="37">
        <v>156</v>
      </c>
      <c r="I23" s="37">
        <v>0</v>
      </c>
      <c r="J23" s="37">
        <v>128</v>
      </c>
      <c r="K23" s="37">
        <v>169</v>
      </c>
      <c r="L23" s="37">
        <v>125</v>
      </c>
      <c r="M23" s="37">
        <v>32</v>
      </c>
      <c r="N23" s="41">
        <f t="shared" si="0"/>
        <v>1421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1">
        <f t="shared" si="1"/>
        <v>0</v>
      </c>
      <c r="V23" s="44">
        <f t="shared" si="2"/>
        <v>1421</v>
      </c>
      <c r="Y23" s="15"/>
    </row>
    <row r="24" spans="1:25" s="19" customFormat="1" ht="14.25" customHeight="1">
      <c r="A24" s="54" t="s">
        <v>58</v>
      </c>
      <c r="B24" s="55" t="s">
        <v>59</v>
      </c>
      <c r="C24" s="37">
        <v>17428</v>
      </c>
      <c r="D24" s="37">
        <v>23925</v>
      </c>
      <c r="E24" s="37">
        <v>8729</v>
      </c>
      <c r="F24" s="37">
        <v>1937</v>
      </c>
      <c r="G24" s="37">
        <v>11822</v>
      </c>
      <c r="H24" s="37">
        <v>54966</v>
      </c>
      <c r="I24" s="37">
        <v>336</v>
      </c>
      <c r="J24" s="37">
        <v>27524</v>
      </c>
      <c r="K24" s="37">
        <v>11628</v>
      </c>
      <c r="L24" s="37">
        <v>19377</v>
      </c>
      <c r="M24" s="37">
        <v>7767</v>
      </c>
      <c r="N24" s="41">
        <f t="shared" si="0"/>
        <v>185439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1">
        <f t="shared" si="1"/>
        <v>0</v>
      </c>
      <c r="V24" s="44">
        <f t="shared" si="2"/>
        <v>185439</v>
      </c>
      <c r="Y24" s="15"/>
    </row>
    <row r="25" spans="1:25" s="19" customFormat="1" ht="14.25" customHeight="1">
      <c r="A25" s="54" t="s">
        <v>60</v>
      </c>
      <c r="B25" s="55" t="s">
        <v>61</v>
      </c>
      <c r="C25" s="37">
        <v>1111</v>
      </c>
      <c r="D25" s="37">
        <v>10849</v>
      </c>
      <c r="E25" s="37">
        <v>8771</v>
      </c>
      <c r="F25" s="37">
        <v>338</v>
      </c>
      <c r="G25" s="37">
        <v>7759</v>
      </c>
      <c r="H25" s="37">
        <v>0</v>
      </c>
      <c r="I25" s="37">
        <v>0</v>
      </c>
      <c r="J25" s="37">
        <v>0</v>
      </c>
      <c r="K25" s="37">
        <v>0</v>
      </c>
      <c r="L25" s="37">
        <v>128</v>
      </c>
      <c r="M25" s="37">
        <v>2286</v>
      </c>
      <c r="N25" s="41">
        <f t="shared" si="0"/>
        <v>31242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1">
        <f t="shared" si="1"/>
        <v>0</v>
      </c>
      <c r="V25" s="44">
        <f t="shared" si="2"/>
        <v>31242</v>
      </c>
      <c r="Y25" s="15"/>
    </row>
    <row r="26" spans="1:25" s="19" customFormat="1" ht="14.25" customHeight="1">
      <c r="A26" s="54" t="s">
        <v>62</v>
      </c>
      <c r="B26" s="55" t="s">
        <v>63</v>
      </c>
      <c r="C26" s="37">
        <v>0</v>
      </c>
      <c r="D26" s="37">
        <v>14</v>
      </c>
      <c r="E26" s="37">
        <v>0</v>
      </c>
      <c r="F26" s="37">
        <v>0</v>
      </c>
      <c r="G26" s="37">
        <v>0</v>
      </c>
      <c r="H26" s="37">
        <v>5</v>
      </c>
      <c r="I26" s="37">
        <v>0</v>
      </c>
      <c r="J26" s="37">
        <v>0</v>
      </c>
      <c r="K26" s="37">
        <v>3</v>
      </c>
      <c r="L26" s="37">
        <v>114</v>
      </c>
      <c r="M26" s="37">
        <v>0</v>
      </c>
      <c r="N26" s="41">
        <f t="shared" si="0"/>
        <v>136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1">
        <f t="shared" si="1"/>
        <v>0</v>
      </c>
      <c r="V26" s="44">
        <f t="shared" si="2"/>
        <v>136</v>
      </c>
      <c r="Y26" s="15"/>
    </row>
    <row r="27" spans="1:25" s="19" customFormat="1" ht="14.25" customHeight="1">
      <c r="A27" s="54" t="s">
        <v>64</v>
      </c>
      <c r="B27" s="55" t="s">
        <v>65</v>
      </c>
      <c r="C27" s="37">
        <v>1376</v>
      </c>
      <c r="D27" s="37">
        <v>17071</v>
      </c>
      <c r="E27" s="37">
        <v>3962</v>
      </c>
      <c r="F27" s="37">
        <v>0</v>
      </c>
      <c r="G27" s="37">
        <v>0</v>
      </c>
      <c r="H27" s="37">
        <v>182</v>
      </c>
      <c r="I27" s="37">
        <v>0</v>
      </c>
      <c r="J27" s="37">
        <v>4996</v>
      </c>
      <c r="K27" s="37">
        <v>0</v>
      </c>
      <c r="L27" s="37">
        <v>1508</v>
      </c>
      <c r="M27" s="37">
        <v>432</v>
      </c>
      <c r="N27" s="41">
        <f t="shared" si="0"/>
        <v>29527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1">
        <f t="shared" si="1"/>
        <v>0</v>
      </c>
      <c r="V27" s="44">
        <f t="shared" si="2"/>
        <v>29527</v>
      </c>
      <c r="Y27" s="15"/>
    </row>
    <row r="28" spans="1:25" s="19" customFormat="1" ht="14.25" customHeight="1">
      <c r="A28" s="54" t="s">
        <v>66</v>
      </c>
      <c r="B28" s="55" t="s">
        <v>67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41">
        <f t="shared" si="0"/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1">
        <f t="shared" si="1"/>
        <v>0</v>
      </c>
      <c r="V28" s="44">
        <f t="shared" si="2"/>
        <v>0</v>
      </c>
      <c r="Y28" s="15"/>
    </row>
    <row r="29" spans="1:25" s="19" customFormat="1" ht="14.25" customHeight="1">
      <c r="A29" s="56" t="s">
        <v>68</v>
      </c>
      <c r="B29" s="57" t="s">
        <v>69</v>
      </c>
      <c r="C29" s="37">
        <v>5113</v>
      </c>
      <c r="D29" s="37">
        <v>25238</v>
      </c>
      <c r="E29" s="37">
        <v>21237</v>
      </c>
      <c r="F29" s="37">
        <v>3873</v>
      </c>
      <c r="G29" s="37">
        <v>5975</v>
      </c>
      <c r="H29" s="37">
        <v>21046</v>
      </c>
      <c r="I29" s="37">
        <v>1843</v>
      </c>
      <c r="J29" s="37">
        <v>9130</v>
      </c>
      <c r="K29" s="37">
        <v>10259</v>
      </c>
      <c r="L29" s="37">
        <v>6309</v>
      </c>
      <c r="M29" s="37">
        <v>9791</v>
      </c>
      <c r="N29" s="58">
        <f t="shared" si="0"/>
        <v>119814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60">
        <v>0</v>
      </c>
      <c r="U29" s="58">
        <f t="shared" si="1"/>
        <v>0</v>
      </c>
      <c r="V29" s="61">
        <f t="shared" si="2"/>
        <v>119814</v>
      </c>
      <c r="Y29" s="15"/>
    </row>
    <row r="30" spans="1:25" s="19" customFormat="1" ht="14.25" customHeight="1">
      <c r="A30" s="62" t="s">
        <v>13</v>
      </c>
      <c r="B30" s="63" t="s">
        <v>70</v>
      </c>
      <c r="C30" s="64">
        <f aca="true" t="shared" si="3" ref="C30:M30">SUM(C6:C14)+C18+SUM(C22:C29)</f>
        <v>635590</v>
      </c>
      <c r="D30" s="64">
        <f t="shared" si="3"/>
        <v>780187</v>
      </c>
      <c r="E30" s="64">
        <f t="shared" si="3"/>
        <v>637177</v>
      </c>
      <c r="F30" s="64">
        <f t="shared" si="3"/>
        <v>572006</v>
      </c>
      <c r="G30" s="64">
        <f t="shared" si="3"/>
        <v>542935</v>
      </c>
      <c r="H30" s="64">
        <f t="shared" si="3"/>
        <v>812184</v>
      </c>
      <c r="I30" s="64">
        <f t="shared" si="3"/>
        <v>216845</v>
      </c>
      <c r="J30" s="64">
        <f t="shared" si="3"/>
        <v>670874</v>
      </c>
      <c r="K30" s="64">
        <f t="shared" si="3"/>
        <v>368210</v>
      </c>
      <c r="L30" s="64">
        <f t="shared" si="3"/>
        <v>425521</v>
      </c>
      <c r="M30" s="64">
        <f t="shared" si="3"/>
        <v>556587</v>
      </c>
      <c r="N30" s="65">
        <f t="shared" si="0"/>
        <v>6218116</v>
      </c>
      <c r="O30" s="64">
        <f aca="true" t="shared" si="4" ref="O30:T30">SUM(O6:O14)+O18+SUM(O22:O29)</f>
        <v>0</v>
      </c>
      <c r="P30" s="64">
        <f t="shared" si="4"/>
        <v>0</v>
      </c>
      <c r="Q30" s="64">
        <f t="shared" si="4"/>
        <v>0</v>
      </c>
      <c r="R30" s="64">
        <f t="shared" si="4"/>
        <v>0</v>
      </c>
      <c r="S30" s="64">
        <f t="shared" si="4"/>
        <v>0</v>
      </c>
      <c r="T30" s="64">
        <f t="shared" si="4"/>
        <v>0</v>
      </c>
      <c r="U30" s="65">
        <f t="shared" si="1"/>
        <v>0</v>
      </c>
      <c r="V30" s="66">
        <f t="shared" si="2"/>
        <v>6218116</v>
      </c>
      <c r="Y30" s="15"/>
    </row>
    <row r="31" spans="1:25" s="19" customFormat="1" ht="14.25" customHeight="1">
      <c r="A31" s="67" t="s">
        <v>71</v>
      </c>
      <c r="B31" s="68" t="s">
        <v>72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9">
        <v>0</v>
      </c>
      <c r="N31" s="38">
        <f t="shared" si="0"/>
        <v>0</v>
      </c>
      <c r="O31" s="37">
        <v>297909</v>
      </c>
      <c r="P31" s="37">
        <v>206811</v>
      </c>
      <c r="Q31" s="37">
        <v>104887</v>
      </c>
      <c r="R31" s="37">
        <v>94538</v>
      </c>
      <c r="S31" s="37">
        <v>194649</v>
      </c>
      <c r="T31" s="39">
        <v>0</v>
      </c>
      <c r="U31" s="38">
        <f t="shared" si="1"/>
        <v>898794</v>
      </c>
      <c r="V31" s="40">
        <f t="shared" si="2"/>
        <v>898794</v>
      </c>
      <c r="Y31" s="15"/>
    </row>
    <row r="32" spans="1:25" s="19" customFormat="1" ht="14.25" customHeight="1">
      <c r="A32" s="52" t="s">
        <v>73</v>
      </c>
      <c r="B32" s="69" t="s">
        <v>74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50">
        <v>0</v>
      </c>
      <c r="N32" s="48">
        <f t="shared" si="0"/>
        <v>0</v>
      </c>
      <c r="O32" s="49">
        <v>275014</v>
      </c>
      <c r="P32" s="49">
        <v>185392</v>
      </c>
      <c r="Q32" s="49">
        <v>100705</v>
      </c>
      <c r="R32" s="49">
        <v>85889</v>
      </c>
      <c r="S32" s="49">
        <v>191831</v>
      </c>
      <c r="T32" s="50">
        <v>0</v>
      </c>
      <c r="U32" s="48">
        <f t="shared" si="1"/>
        <v>838831</v>
      </c>
      <c r="V32" s="51">
        <f t="shared" si="2"/>
        <v>838831</v>
      </c>
      <c r="Y32" s="15"/>
    </row>
    <row r="33" spans="1:25" s="19" customFormat="1" ht="14.25" customHeight="1">
      <c r="A33" s="52" t="s">
        <v>75</v>
      </c>
      <c r="B33" s="53" t="s">
        <v>76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50">
        <v>0</v>
      </c>
      <c r="N33" s="48">
        <f t="shared" si="0"/>
        <v>0</v>
      </c>
      <c r="O33" s="49">
        <v>22710</v>
      </c>
      <c r="P33" s="49">
        <v>21419</v>
      </c>
      <c r="Q33" s="49">
        <v>4182</v>
      </c>
      <c r="R33" s="49">
        <v>8649</v>
      </c>
      <c r="S33" s="49">
        <v>2818</v>
      </c>
      <c r="T33" s="50">
        <v>0</v>
      </c>
      <c r="U33" s="48">
        <f t="shared" si="1"/>
        <v>59778</v>
      </c>
      <c r="V33" s="51">
        <f t="shared" si="2"/>
        <v>59778</v>
      </c>
      <c r="Y33" s="15"/>
    </row>
    <row r="34" spans="1:25" s="19" customFormat="1" ht="14.25" customHeight="1">
      <c r="A34" s="52" t="s">
        <v>77</v>
      </c>
      <c r="B34" s="53" t="s">
        <v>78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50">
        <v>0</v>
      </c>
      <c r="N34" s="48">
        <f t="shared" si="0"/>
        <v>0</v>
      </c>
      <c r="O34" s="49">
        <v>185</v>
      </c>
      <c r="P34" s="49">
        <v>0</v>
      </c>
      <c r="Q34" s="49">
        <v>0</v>
      </c>
      <c r="R34" s="49">
        <v>0</v>
      </c>
      <c r="S34" s="49">
        <v>0</v>
      </c>
      <c r="T34" s="50">
        <v>0</v>
      </c>
      <c r="U34" s="48">
        <f t="shared" si="1"/>
        <v>185</v>
      </c>
      <c r="V34" s="51">
        <f t="shared" si="2"/>
        <v>185</v>
      </c>
      <c r="Y34" s="15"/>
    </row>
    <row r="35" spans="1:25" s="19" customFormat="1" ht="14.25" customHeight="1">
      <c r="A35" s="54" t="s">
        <v>79</v>
      </c>
      <c r="B35" s="70" t="s">
        <v>80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3">
        <v>0</v>
      </c>
      <c r="N35" s="41">
        <f t="shared" si="0"/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1">
        <f t="shared" si="1"/>
        <v>0</v>
      </c>
      <c r="V35" s="44">
        <f t="shared" si="2"/>
        <v>0</v>
      </c>
      <c r="Y35" s="15"/>
    </row>
    <row r="36" spans="1:25" s="19" customFormat="1" ht="14.25" customHeight="1">
      <c r="A36" s="54" t="s">
        <v>81</v>
      </c>
      <c r="B36" s="70" t="s">
        <v>82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3">
        <v>0</v>
      </c>
      <c r="N36" s="41">
        <f t="shared" si="0"/>
        <v>0</v>
      </c>
      <c r="O36" s="42">
        <v>44224</v>
      </c>
      <c r="P36" s="42">
        <v>25635</v>
      </c>
      <c r="Q36" s="42">
        <v>127900</v>
      </c>
      <c r="R36" s="42">
        <v>39552</v>
      </c>
      <c r="S36" s="42">
        <v>12066</v>
      </c>
      <c r="T36" s="43">
        <v>0</v>
      </c>
      <c r="U36" s="41">
        <f t="shared" si="1"/>
        <v>249377</v>
      </c>
      <c r="V36" s="44">
        <f t="shared" si="2"/>
        <v>249377</v>
      </c>
      <c r="Y36" s="15"/>
    </row>
    <row r="37" spans="1:25" s="19" customFormat="1" ht="14.25" customHeight="1">
      <c r="A37" s="54" t="s">
        <v>83</v>
      </c>
      <c r="B37" s="70" t="s">
        <v>84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43">
        <v>0</v>
      </c>
      <c r="N37" s="41">
        <f t="shared" si="0"/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1">
        <f t="shared" si="1"/>
        <v>0</v>
      </c>
      <c r="V37" s="44">
        <f t="shared" si="2"/>
        <v>0</v>
      </c>
      <c r="Y37" s="15"/>
    </row>
    <row r="38" spans="1:25" s="19" customFormat="1" ht="14.25" customHeight="1">
      <c r="A38" s="54" t="s">
        <v>85</v>
      </c>
      <c r="B38" s="70" t="s">
        <v>86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3">
        <v>0</v>
      </c>
      <c r="N38" s="41">
        <f t="shared" si="0"/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3">
        <v>0</v>
      </c>
      <c r="U38" s="41">
        <f t="shared" si="1"/>
        <v>0</v>
      </c>
      <c r="V38" s="44">
        <f t="shared" si="2"/>
        <v>0</v>
      </c>
      <c r="Y38" s="15"/>
    </row>
    <row r="39" spans="1:25" s="19" customFormat="1" ht="14.25" customHeight="1">
      <c r="A39" s="54" t="s">
        <v>87</v>
      </c>
      <c r="B39" s="55" t="s">
        <v>88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3">
        <v>0</v>
      </c>
      <c r="N39" s="41">
        <f t="shared" si="0"/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3">
        <v>0</v>
      </c>
      <c r="U39" s="41">
        <f t="shared" si="1"/>
        <v>0</v>
      </c>
      <c r="V39" s="44">
        <f t="shared" si="2"/>
        <v>0</v>
      </c>
      <c r="Y39" s="15"/>
    </row>
    <row r="40" spans="1:25" s="19" customFormat="1" ht="14.25" customHeight="1">
      <c r="A40" s="54" t="s">
        <v>89</v>
      </c>
      <c r="B40" s="70" t="s">
        <v>90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0">
        <v>0</v>
      </c>
      <c r="N40" s="41">
        <f t="shared" si="0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60">
        <v>0</v>
      </c>
      <c r="U40" s="58">
        <f t="shared" si="1"/>
        <v>0</v>
      </c>
      <c r="V40" s="61">
        <f t="shared" si="2"/>
        <v>0</v>
      </c>
      <c r="Y40" s="15"/>
    </row>
    <row r="41" spans="1:25" s="19" customFormat="1" ht="14.25" customHeight="1">
      <c r="A41" s="71" t="s">
        <v>20</v>
      </c>
      <c r="B41" s="72" t="s">
        <v>91</v>
      </c>
      <c r="C41" s="64">
        <f aca="true" t="shared" si="5" ref="C41:M41">C31+SUM(C35:C40)</f>
        <v>0</v>
      </c>
      <c r="D41" s="64">
        <f t="shared" si="5"/>
        <v>0</v>
      </c>
      <c r="E41" s="64">
        <f t="shared" si="5"/>
        <v>0</v>
      </c>
      <c r="F41" s="64">
        <f t="shared" si="5"/>
        <v>0</v>
      </c>
      <c r="G41" s="64">
        <f t="shared" si="5"/>
        <v>0</v>
      </c>
      <c r="H41" s="64">
        <f t="shared" si="5"/>
        <v>0</v>
      </c>
      <c r="I41" s="64">
        <f t="shared" si="5"/>
        <v>0</v>
      </c>
      <c r="J41" s="64">
        <f t="shared" si="5"/>
        <v>0</v>
      </c>
      <c r="K41" s="64">
        <f t="shared" si="5"/>
        <v>0</v>
      </c>
      <c r="L41" s="64">
        <f t="shared" si="5"/>
        <v>0</v>
      </c>
      <c r="M41" s="64">
        <f t="shared" si="5"/>
        <v>0</v>
      </c>
      <c r="N41" s="65">
        <f t="shared" si="0"/>
        <v>0</v>
      </c>
      <c r="O41" s="64">
        <f aca="true" t="shared" si="6" ref="O41:T41">O31+SUM(O35:O40)</f>
        <v>342133</v>
      </c>
      <c r="P41" s="64">
        <f t="shared" si="6"/>
        <v>232446</v>
      </c>
      <c r="Q41" s="64">
        <f t="shared" si="6"/>
        <v>232787</v>
      </c>
      <c r="R41" s="64">
        <f t="shared" si="6"/>
        <v>134090</v>
      </c>
      <c r="S41" s="64">
        <f t="shared" si="6"/>
        <v>206715</v>
      </c>
      <c r="T41" s="64">
        <f t="shared" si="6"/>
        <v>0</v>
      </c>
      <c r="U41" s="65">
        <f t="shared" si="1"/>
        <v>1148171</v>
      </c>
      <c r="V41" s="66">
        <f t="shared" si="2"/>
        <v>1148171</v>
      </c>
      <c r="Y41" s="15"/>
    </row>
    <row r="42" spans="1:25" s="19" customFormat="1" ht="14.25" customHeight="1" thickBot="1">
      <c r="A42" s="73" t="s">
        <v>21</v>
      </c>
      <c r="B42" s="74" t="s">
        <v>92</v>
      </c>
      <c r="C42" s="75">
        <f aca="true" t="shared" si="7" ref="C42:V42">C30+C41</f>
        <v>635590</v>
      </c>
      <c r="D42" s="75">
        <f t="shared" si="7"/>
        <v>780187</v>
      </c>
      <c r="E42" s="75">
        <f t="shared" si="7"/>
        <v>637177</v>
      </c>
      <c r="F42" s="75">
        <f t="shared" si="7"/>
        <v>572006</v>
      </c>
      <c r="G42" s="75">
        <f t="shared" si="7"/>
        <v>542935</v>
      </c>
      <c r="H42" s="75">
        <f t="shared" si="7"/>
        <v>812184</v>
      </c>
      <c r="I42" s="75">
        <f t="shared" si="7"/>
        <v>216845</v>
      </c>
      <c r="J42" s="75">
        <f t="shared" si="7"/>
        <v>670874</v>
      </c>
      <c r="K42" s="75">
        <f t="shared" si="7"/>
        <v>368210</v>
      </c>
      <c r="L42" s="75">
        <f t="shared" si="7"/>
        <v>425521</v>
      </c>
      <c r="M42" s="75">
        <f t="shared" si="7"/>
        <v>556587</v>
      </c>
      <c r="N42" s="75">
        <f t="shared" si="7"/>
        <v>6218116</v>
      </c>
      <c r="O42" s="75">
        <f t="shared" si="7"/>
        <v>342133</v>
      </c>
      <c r="P42" s="75">
        <f t="shared" si="7"/>
        <v>232446</v>
      </c>
      <c r="Q42" s="75">
        <f t="shared" si="7"/>
        <v>232787</v>
      </c>
      <c r="R42" s="75">
        <f t="shared" si="7"/>
        <v>134090</v>
      </c>
      <c r="S42" s="75">
        <f t="shared" si="7"/>
        <v>206715</v>
      </c>
      <c r="T42" s="75">
        <f t="shared" si="7"/>
        <v>0</v>
      </c>
      <c r="U42" s="75">
        <f t="shared" si="7"/>
        <v>1148171</v>
      </c>
      <c r="V42" s="76">
        <f t="shared" si="7"/>
        <v>7366287</v>
      </c>
      <c r="Y42" s="15"/>
    </row>
    <row r="43" spans="1:25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Y43" s="15"/>
    </row>
    <row r="44" spans="1:25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Y44" s="15"/>
    </row>
    <row r="45" spans="1:25" s="19" customFormat="1" ht="44.1" customHeight="1">
      <c r="A45" s="13"/>
      <c r="B45" s="12"/>
      <c r="C45" s="77" t="str">
        <f aca="true" t="shared" si="8" ref="C45:M45">C4</f>
        <v>Македонија</v>
      </c>
      <c r="D45" s="77" t="str">
        <f t="shared" si="8"/>
        <v>Триглав</v>
      </c>
      <c r="E45" s="77" t="str">
        <f t="shared" si="8"/>
        <v>Сава</v>
      </c>
      <c r="F45" s="77" t="str">
        <f t="shared" si="8"/>
        <v>Евроинс</v>
      </c>
      <c r="G45" s="77" t="str">
        <f t="shared" si="8"/>
        <v>Винер</v>
      </c>
      <c r="H45" s="77" t="str">
        <f t="shared" si="8"/>
        <v>Еуролинк</v>
      </c>
      <c r="I45" s="77" t="str">
        <f t="shared" si="8"/>
        <v>Граве</v>
      </c>
      <c r="J45" s="77" t="str">
        <f t="shared" si="8"/>
        <v>Уника</v>
      </c>
      <c r="K45" s="77" t="str">
        <f t="shared" si="8"/>
        <v>Осигурителна полиса</v>
      </c>
      <c r="L45" s="77" t="str">
        <f t="shared" si="8"/>
        <v>Халк</v>
      </c>
      <c r="M45" s="77" t="str">
        <f t="shared" si="8"/>
        <v>Кроациа неживот</v>
      </c>
      <c r="N45" s="78"/>
      <c r="O45" s="77" t="str">
        <f aca="true" t="shared" si="9" ref="O45:T45">O4</f>
        <v>Кроациа живот</v>
      </c>
      <c r="P45" s="77" t="str">
        <f t="shared" si="9"/>
        <v>Граве живот</v>
      </c>
      <c r="Q45" s="77" t="str">
        <f t="shared" si="9"/>
        <v>Винер живот</v>
      </c>
      <c r="R45" s="77" t="str">
        <f t="shared" si="9"/>
        <v>Уника живот</v>
      </c>
      <c r="S45" s="77" t="str">
        <f t="shared" si="9"/>
        <v>Триглав живот</v>
      </c>
      <c r="T45" s="77" t="str">
        <f t="shared" si="9"/>
        <v>ПРВА ЖИВОТ</v>
      </c>
      <c r="U45" s="79"/>
      <c r="V45" s="15"/>
      <c r="Y45" s="15"/>
    </row>
    <row r="46" spans="1:25" s="19" customFormat="1" ht="17.45" customHeight="1" thickBot="1">
      <c r="A46" s="11" t="s">
        <v>93</v>
      </c>
      <c r="B46" s="10"/>
      <c r="C46" s="80">
        <f>C30/$N$30</f>
        <v>0.10221584801570122</v>
      </c>
      <c r="D46" s="80">
        <f aca="true" t="shared" si="10" ref="D46:M46">D30/$N$30</f>
        <v>0.12546999766488756</v>
      </c>
      <c r="E46" s="80">
        <f t="shared" si="10"/>
        <v>0.10247107001541945</v>
      </c>
      <c r="F46" s="80">
        <f t="shared" si="10"/>
        <v>0.09199024270373855</v>
      </c>
      <c r="G46" s="80">
        <f t="shared" si="10"/>
        <v>0.08731503239888094</v>
      </c>
      <c r="H46" s="80">
        <f t="shared" si="10"/>
        <v>0.1306157685060877</v>
      </c>
      <c r="I46" s="80">
        <f t="shared" si="10"/>
        <v>0.034873103042786596</v>
      </c>
      <c r="J46" s="80">
        <f t="shared" si="10"/>
        <v>0.1078902355633121</v>
      </c>
      <c r="K46" s="80">
        <f t="shared" si="10"/>
        <v>0.05921568526544053</v>
      </c>
      <c r="L46" s="80">
        <f t="shared" si="10"/>
        <v>0.06843246410970782</v>
      </c>
      <c r="M46" s="80">
        <f t="shared" si="10"/>
        <v>0.0895105527140375</v>
      </c>
      <c r="N46" s="81"/>
      <c r="O46" s="80">
        <f>O41/$U$41</f>
        <v>0.29798087567095843</v>
      </c>
      <c r="P46" s="80">
        <f aca="true" t="shared" si="11" ref="P46:T46">P41/$U$41</f>
        <v>0.20244893835500113</v>
      </c>
      <c r="Q46" s="80">
        <f t="shared" si="11"/>
        <v>0.20274593244386072</v>
      </c>
      <c r="R46" s="80">
        <f t="shared" si="11"/>
        <v>0.11678574010317279</v>
      </c>
      <c r="S46" s="80">
        <f t="shared" si="11"/>
        <v>0.18003851342700694</v>
      </c>
      <c r="T46" s="80">
        <f t="shared" si="11"/>
        <v>0</v>
      </c>
      <c r="U46" s="79"/>
      <c r="V46" s="15"/>
      <c r="Y46" s="15"/>
    </row>
    <row r="47" spans="1:25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Y47" s="15"/>
    </row>
    <row r="48" spans="1:25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Y48" s="15"/>
    </row>
    <row r="49" spans="2:12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803E7-6A4A-4FE7-AD08-2CAFC7535040}">
  <dimension ref="A1:R54"/>
  <sheetViews>
    <sheetView showGridLines="0" zoomScale="90" zoomScaleNormal="90" workbookViewId="0" topLeftCell="A1">
      <selection activeCell="D17" sqref="D17"/>
    </sheetView>
  </sheetViews>
  <sheetFormatPr defaultColWidth="9.140625" defaultRowHeight="15"/>
  <cols>
    <col min="1" max="1" width="30.8515625" style="82" customWidth="1"/>
    <col min="2" max="2" width="5.7109375" style="82" customWidth="1"/>
    <col min="3" max="4" width="21.57421875" style="83" customWidth="1"/>
    <col min="5" max="6" width="21.57421875" style="82" customWidth="1"/>
    <col min="7" max="7" width="15.00390625" style="82" customWidth="1"/>
    <col min="8" max="8" width="16.7109375" style="82" customWidth="1"/>
    <col min="9" max="9" width="20.140625" style="82" customWidth="1"/>
    <col min="10" max="10" width="13.140625" style="82" customWidth="1"/>
    <col min="11" max="12" width="22.140625" style="20" customWidth="1"/>
    <col min="13" max="13" width="14.8515625" style="20" customWidth="1"/>
    <col min="14" max="14" width="16.7109375" style="20" customWidth="1"/>
    <col min="15" max="15" width="24.57421875" style="82" customWidth="1"/>
    <col min="16" max="16" width="25.8515625" style="82" customWidth="1"/>
    <col min="17" max="17" width="19.140625" style="82" customWidth="1"/>
    <col min="18" max="18" width="18.28125" style="82" customWidth="1"/>
    <col min="19" max="19" width="9.140625" style="82" customWidth="1"/>
    <col min="20" max="20" width="17.57421875" style="82" customWidth="1"/>
    <col min="21" max="21" width="19.421875" style="82" customWidth="1"/>
    <col min="22" max="22" width="19.00390625" style="82" customWidth="1"/>
    <col min="23" max="23" width="15.00390625" style="82" customWidth="1"/>
    <col min="24" max="24" width="14.8515625" style="82" customWidth="1"/>
    <col min="25" max="25" width="20.421875" style="82" customWidth="1"/>
    <col min="26" max="34" width="9.140625" style="82" customWidth="1"/>
    <col min="35" max="35" width="16.28125" style="82" customWidth="1"/>
    <col min="36" max="42" width="9.140625" style="82" customWidth="1"/>
    <col min="43" max="43" width="12.8515625" style="82" customWidth="1"/>
    <col min="44" max="44" width="10.140625" style="82" customWidth="1"/>
    <col min="45" max="45" width="9.140625" style="82" customWidth="1"/>
    <col min="46" max="16384" width="9.140625" style="82" customWidth="1"/>
  </cols>
  <sheetData>
    <row r="1" spans="2:6" s="18" customFormat="1" ht="14.25" customHeight="1">
      <c r="B1" s="84"/>
      <c r="C1" s="84"/>
      <c r="D1" s="84"/>
      <c r="E1" s="84"/>
      <c r="F1" s="84"/>
    </row>
    <row r="2" s="18" customFormat="1" ht="14.25" customHeight="1">
      <c r="A2" s="85" t="s">
        <v>94</v>
      </c>
    </row>
    <row r="3" spans="1:6" s="18" customFormat="1" ht="14.25" customHeight="1" thickBot="1">
      <c r="A3" s="86"/>
      <c r="B3" s="87"/>
      <c r="C3" s="88"/>
      <c r="D3" s="88"/>
      <c r="E3" s="88"/>
      <c r="F3" s="89" t="s">
        <v>95</v>
      </c>
    </row>
    <row r="4" spans="1:6" s="18" customFormat="1" ht="66.75" customHeight="1">
      <c r="A4" s="90" t="s">
        <v>96</v>
      </c>
      <c r="B4" s="91" t="s">
        <v>97</v>
      </c>
      <c r="C4" s="91" t="s">
        <v>98</v>
      </c>
      <c r="D4" s="91" t="s">
        <v>99</v>
      </c>
      <c r="E4" s="91" t="s">
        <v>100</v>
      </c>
      <c r="F4" s="92" t="s">
        <v>101</v>
      </c>
    </row>
    <row r="5" spans="1:6" s="18" customFormat="1" ht="14.25" customHeight="1">
      <c r="A5" s="93"/>
      <c r="B5" s="94"/>
      <c r="C5" s="95">
        <v>1</v>
      </c>
      <c r="D5" s="95">
        <v>2</v>
      </c>
      <c r="E5" s="95">
        <v>3</v>
      </c>
      <c r="F5" s="96">
        <v>4</v>
      </c>
    </row>
    <row r="6" spans="1:6" s="18" customFormat="1" ht="15.6" customHeight="1">
      <c r="A6" s="97" t="s">
        <v>102</v>
      </c>
      <c r="B6" s="98">
        <f aca="true" t="shared" si="0" ref="B6:B25">ROW()-ROW($A$5)</f>
        <v>1</v>
      </c>
      <c r="C6" s="99">
        <f>SUM(C7:C17)</f>
        <v>6218114</v>
      </c>
      <c r="D6" s="99">
        <f>SUM(D7:D17)</f>
        <v>1466908</v>
      </c>
      <c r="E6" s="99">
        <f>SUM(E7:E17)</f>
        <v>4540707</v>
      </c>
      <c r="F6" s="100">
        <f>SUM(F7:F17)</f>
        <v>1677407</v>
      </c>
    </row>
    <row r="7" spans="1:6" ht="15">
      <c r="A7" s="101" t="s">
        <v>2</v>
      </c>
      <c r="B7" s="98">
        <f t="shared" si="0"/>
        <v>2</v>
      </c>
      <c r="C7" s="102">
        <v>635588</v>
      </c>
      <c r="D7" s="102">
        <v>160793</v>
      </c>
      <c r="E7" s="102">
        <v>434573</v>
      </c>
      <c r="F7" s="103">
        <f aca="true" t="shared" si="1" ref="F7:F17">C7-E7</f>
        <v>201015</v>
      </c>
    </row>
    <row r="8" spans="1:6" s="18" customFormat="1" ht="15" customHeight="1">
      <c r="A8" s="101" t="s">
        <v>3</v>
      </c>
      <c r="B8" s="98">
        <f t="shared" si="0"/>
        <v>3</v>
      </c>
      <c r="C8" s="102">
        <v>780187</v>
      </c>
      <c r="D8" s="102">
        <v>212392</v>
      </c>
      <c r="E8" s="102">
        <v>555978</v>
      </c>
      <c r="F8" s="103">
        <f t="shared" si="1"/>
        <v>224209</v>
      </c>
    </row>
    <row r="9" spans="1:6" s="18" customFormat="1" ht="15" customHeight="1">
      <c r="A9" s="101" t="s">
        <v>4</v>
      </c>
      <c r="B9" s="98">
        <f t="shared" si="0"/>
        <v>4</v>
      </c>
      <c r="C9" s="102">
        <v>637176</v>
      </c>
      <c r="D9" s="102">
        <v>96478</v>
      </c>
      <c r="E9" s="102">
        <v>497477</v>
      </c>
      <c r="F9" s="103">
        <f t="shared" si="1"/>
        <v>139699</v>
      </c>
    </row>
    <row r="10" spans="1:6" s="18" customFormat="1" ht="15" customHeight="1">
      <c r="A10" s="101" t="s">
        <v>5</v>
      </c>
      <c r="B10" s="98">
        <f t="shared" si="0"/>
        <v>5</v>
      </c>
      <c r="C10" s="102">
        <v>572006</v>
      </c>
      <c r="D10" s="102">
        <v>38626</v>
      </c>
      <c r="E10" s="102">
        <v>388250</v>
      </c>
      <c r="F10" s="103">
        <f t="shared" si="1"/>
        <v>183756</v>
      </c>
    </row>
    <row r="11" spans="1:6" s="18" customFormat="1" ht="15" customHeight="1">
      <c r="A11" s="101" t="s">
        <v>6</v>
      </c>
      <c r="B11" s="98">
        <f t="shared" si="0"/>
        <v>6</v>
      </c>
      <c r="C11" s="102">
        <v>542935</v>
      </c>
      <c r="D11" s="102">
        <v>266135</v>
      </c>
      <c r="E11" s="102">
        <v>389422</v>
      </c>
      <c r="F11" s="103">
        <f t="shared" si="1"/>
        <v>153513</v>
      </c>
    </row>
    <row r="12" spans="1:6" s="18" customFormat="1" ht="15" customHeight="1">
      <c r="A12" s="101" t="s">
        <v>7</v>
      </c>
      <c r="B12" s="98">
        <f t="shared" si="0"/>
        <v>7</v>
      </c>
      <c r="C12" s="102">
        <v>812184</v>
      </c>
      <c r="D12" s="102">
        <v>307642</v>
      </c>
      <c r="E12" s="102">
        <v>651312</v>
      </c>
      <c r="F12" s="103">
        <f t="shared" si="1"/>
        <v>160872</v>
      </c>
    </row>
    <row r="13" spans="1:6" s="18" customFormat="1" ht="15" customHeight="1">
      <c r="A13" s="101" t="s">
        <v>8</v>
      </c>
      <c r="B13" s="98">
        <f t="shared" si="0"/>
        <v>8</v>
      </c>
      <c r="C13" s="102">
        <v>216846</v>
      </c>
      <c r="D13" s="102">
        <v>17606</v>
      </c>
      <c r="E13" s="102">
        <v>153881</v>
      </c>
      <c r="F13" s="103">
        <f t="shared" si="1"/>
        <v>62965</v>
      </c>
    </row>
    <row r="14" spans="1:6" s="18" customFormat="1" ht="15" customHeight="1">
      <c r="A14" s="101" t="s">
        <v>9</v>
      </c>
      <c r="B14" s="98">
        <f t="shared" si="0"/>
        <v>9</v>
      </c>
      <c r="C14" s="102">
        <v>670874</v>
      </c>
      <c r="D14" s="102">
        <v>137033</v>
      </c>
      <c r="E14" s="102">
        <v>495410</v>
      </c>
      <c r="F14" s="103">
        <f t="shared" si="1"/>
        <v>175464</v>
      </c>
    </row>
    <row r="15" spans="1:6" s="18" customFormat="1" ht="15" customHeight="1">
      <c r="A15" s="101" t="s">
        <v>10</v>
      </c>
      <c r="B15" s="98">
        <f t="shared" si="0"/>
        <v>10</v>
      </c>
      <c r="C15" s="102">
        <v>368210</v>
      </c>
      <c r="D15" s="102">
        <v>59767</v>
      </c>
      <c r="E15" s="102">
        <v>263900</v>
      </c>
      <c r="F15" s="103">
        <f t="shared" si="1"/>
        <v>104310</v>
      </c>
    </row>
    <row r="16" spans="1:6" s="18" customFormat="1" ht="15" customHeight="1">
      <c r="A16" s="101" t="s">
        <v>11</v>
      </c>
      <c r="B16" s="98">
        <f t="shared" si="0"/>
        <v>11</v>
      </c>
      <c r="C16" s="102">
        <v>425521</v>
      </c>
      <c r="D16" s="102">
        <v>126697</v>
      </c>
      <c r="E16" s="102">
        <v>306723</v>
      </c>
      <c r="F16" s="103">
        <f t="shared" si="1"/>
        <v>118798</v>
      </c>
    </row>
    <row r="17" spans="1:6" ht="15">
      <c r="A17" s="101" t="s">
        <v>12</v>
      </c>
      <c r="B17" s="98">
        <f t="shared" si="0"/>
        <v>12</v>
      </c>
      <c r="C17" s="102">
        <v>556587</v>
      </c>
      <c r="D17" s="102">
        <v>43739</v>
      </c>
      <c r="E17" s="102">
        <v>403781</v>
      </c>
      <c r="F17" s="103">
        <f t="shared" si="1"/>
        <v>152806</v>
      </c>
    </row>
    <row r="18" spans="1:6" s="18" customFormat="1" ht="15.6" customHeight="1">
      <c r="A18" s="97" t="s">
        <v>103</v>
      </c>
      <c r="B18" s="98">
        <f t="shared" si="0"/>
        <v>13</v>
      </c>
      <c r="C18" s="99">
        <f>SUM(C19:C24)</f>
        <v>1148171</v>
      </c>
      <c r="D18" s="99">
        <f>SUM(D19:D24)</f>
        <v>27165</v>
      </c>
      <c r="E18" s="99">
        <f>SUM(E19:E24)</f>
        <v>831623</v>
      </c>
      <c r="F18" s="100">
        <f>SUM(F19:F24)</f>
        <v>316548</v>
      </c>
    </row>
    <row r="19" spans="1:6" ht="15">
      <c r="A19" s="101" t="s">
        <v>14</v>
      </c>
      <c r="B19" s="98">
        <f t="shared" si="0"/>
        <v>14</v>
      </c>
      <c r="C19" s="102">
        <v>342133</v>
      </c>
      <c r="D19" s="102">
        <v>0</v>
      </c>
      <c r="E19" s="102">
        <v>237820</v>
      </c>
      <c r="F19" s="103">
        <f aca="true" t="shared" si="2" ref="F19:F24">C19-E19</f>
        <v>104313</v>
      </c>
    </row>
    <row r="20" spans="1:6" s="18" customFormat="1" ht="15" customHeight="1">
      <c r="A20" s="101" t="s">
        <v>15</v>
      </c>
      <c r="B20" s="98">
        <f t="shared" si="0"/>
        <v>15</v>
      </c>
      <c r="C20" s="102">
        <v>232446</v>
      </c>
      <c r="D20" s="102">
        <v>16367</v>
      </c>
      <c r="E20" s="102">
        <v>184658</v>
      </c>
      <c r="F20" s="103">
        <f t="shared" si="2"/>
        <v>47788</v>
      </c>
    </row>
    <row r="21" spans="1:6" s="18" customFormat="1" ht="15" customHeight="1">
      <c r="A21" s="101" t="s">
        <v>16</v>
      </c>
      <c r="B21" s="98">
        <f t="shared" si="0"/>
        <v>16</v>
      </c>
      <c r="C21" s="102">
        <v>232787</v>
      </c>
      <c r="D21" s="102">
        <v>8327</v>
      </c>
      <c r="E21" s="102">
        <v>188582</v>
      </c>
      <c r="F21" s="103">
        <f t="shared" si="2"/>
        <v>44205</v>
      </c>
    </row>
    <row r="22" spans="1:6" s="18" customFormat="1" ht="15" customHeight="1">
      <c r="A22" s="101" t="s">
        <v>17</v>
      </c>
      <c r="B22" s="98">
        <f t="shared" si="0"/>
        <v>17</v>
      </c>
      <c r="C22" s="102">
        <v>134090</v>
      </c>
      <c r="D22" s="102">
        <v>689</v>
      </c>
      <c r="E22" s="102">
        <v>69681</v>
      </c>
      <c r="F22" s="103">
        <f t="shared" si="2"/>
        <v>64409</v>
      </c>
    </row>
    <row r="23" spans="1:6" s="18" customFormat="1" ht="15" customHeight="1">
      <c r="A23" s="101" t="s">
        <v>18</v>
      </c>
      <c r="B23" s="98">
        <f t="shared" si="0"/>
        <v>18</v>
      </c>
      <c r="C23" s="102">
        <v>206715</v>
      </c>
      <c r="D23" s="102">
        <v>1782</v>
      </c>
      <c r="E23" s="102">
        <v>150882</v>
      </c>
      <c r="F23" s="103">
        <f t="shared" si="2"/>
        <v>55833</v>
      </c>
    </row>
    <row r="24" spans="1:6" ht="15">
      <c r="A24" s="101" t="s">
        <v>19</v>
      </c>
      <c r="B24" s="98">
        <f t="shared" si="0"/>
        <v>19</v>
      </c>
      <c r="C24" s="102">
        <v>0</v>
      </c>
      <c r="D24" s="102">
        <v>0</v>
      </c>
      <c r="E24" s="102">
        <v>0</v>
      </c>
      <c r="F24" s="103">
        <f t="shared" si="2"/>
        <v>0</v>
      </c>
    </row>
    <row r="25" spans="1:6" s="18" customFormat="1" ht="16.15" customHeight="1" thickBot="1">
      <c r="A25" s="97" t="s">
        <v>104</v>
      </c>
      <c r="B25" s="98">
        <f t="shared" si="0"/>
        <v>20</v>
      </c>
      <c r="C25" s="104">
        <f>C6+C18</f>
        <v>7366285</v>
      </c>
      <c r="D25" s="104">
        <f>D6+D18</f>
        <v>1494073</v>
      </c>
      <c r="E25" s="104">
        <f>E6+E18</f>
        <v>5372330</v>
      </c>
      <c r="F25" s="105">
        <f>F6+F18</f>
        <v>1993955</v>
      </c>
    </row>
    <row r="26" s="18" customFormat="1" ht="96" customHeight="1"/>
    <row r="27" s="18" customFormat="1" ht="24" customHeight="1"/>
    <row r="39" spans="9:18" s="83" customFormat="1" ht="15" customHeight="1">
      <c r="I39" s="82"/>
      <c r="J39" s="82"/>
      <c r="K39" s="20"/>
      <c r="L39" s="20"/>
      <c r="M39" s="20"/>
      <c r="N39" s="20"/>
      <c r="O39" s="82"/>
      <c r="P39" s="82"/>
      <c r="Q39" s="82"/>
      <c r="R39" s="82"/>
    </row>
    <row r="40" spans="9:18" s="83" customFormat="1" ht="15" customHeight="1">
      <c r="I40" s="82"/>
      <c r="J40" s="82"/>
      <c r="K40" s="20"/>
      <c r="L40" s="20"/>
      <c r="M40" s="20"/>
      <c r="N40" s="20"/>
      <c r="O40" s="82"/>
      <c r="P40" s="82"/>
      <c r="Q40" s="82"/>
      <c r="R40" s="82"/>
    </row>
    <row r="41" spans="9:18" s="83" customFormat="1" ht="15" customHeight="1">
      <c r="I41" s="82"/>
      <c r="J41" s="82"/>
      <c r="K41" s="20"/>
      <c r="L41" s="20"/>
      <c r="M41" s="20"/>
      <c r="N41" s="20"/>
      <c r="O41" s="82"/>
      <c r="P41" s="82"/>
      <c r="Q41" s="82"/>
      <c r="R41" s="82"/>
    </row>
    <row r="42" spans="9:18" s="83" customFormat="1" ht="15" customHeight="1">
      <c r="I42" s="82"/>
      <c r="J42" s="82"/>
      <c r="K42" s="20"/>
      <c r="L42" s="20"/>
      <c r="M42" s="20"/>
      <c r="N42" s="20"/>
      <c r="O42" s="82"/>
      <c r="P42" s="82"/>
      <c r="Q42" s="82"/>
      <c r="R42" s="82"/>
    </row>
    <row r="43" spans="9:18" s="83" customFormat="1" ht="15" customHeight="1">
      <c r="I43" s="82"/>
      <c r="J43" s="82"/>
      <c r="K43" s="20"/>
      <c r="L43" s="20"/>
      <c r="M43" s="20"/>
      <c r="N43" s="20"/>
      <c r="O43" s="82"/>
      <c r="P43" s="82"/>
      <c r="Q43" s="82"/>
      <c r="R43" s="82"/>
    </row>
    <row r="44" spans="9:18" s="83" customFormat="1" ht="15" customHeight="1">
      <c r="I44" s="82"/>
      <c r="J44" s="82"/>
      <c r="K44" s="20"/>
      <c r="L44" s="20"/>
      <c r="M44" s="20"/>
      <c r="N44" s="20"/>
      <c r="O44" s="82"/>
      <c r="P44" s="82"/>
      <c r="Q44" s="82"/>
      <c r="R44" s="82"/>
    </row>
    <row r="45" spans="9:18" s="83" customFormat="1" ht="15" customHeight="1">
      <c r="I45" s="82"/>
      <c r="J45" s="82"/>
      <c r="K45" s="20"/>
      <c r="L45" s="20"/>
      <c r="M45" s="20"/>
      <c r="N45" s="20"/>
      <c r="O45" s="82"/>
      <c r="P45" s="82"/>
      <c r="Q45" s="82"/>
      <c r="R45" s="82"/>
    </row>
    <row r="46" spans="9:18" s="83" customFormat="1" ht="15" customHeight="1">
      <c r="I46" s="82"/>
      <c r="J46" s="82"/>
      <c r="K46" s="20"/>
      <c r="L46" s="20"/>
      <c r="M46" s="20"/>
      <c r="N46" s="20"/>
      <c r="O46" s="82"/>
      <c r="P46" s="82"/>
      <c r="Q46" s="82"/>
      <c r="R46" s="82"/>
    </row>
    <row r="47" spans="9:18" s="83" customFormat="1" ht="15" customHeight="1">
      <c r="I47" s="82"/>
      <c r="J47" s="82"/>
      <c r="K47" s="20"/>
      <c r="L47" s="20"/>
      <c r="M47" s="20"/>
      <c r="N47" s="20"/>
      <c r="O47" s="82"/>
      <c r="P47" s="82"/>
      <c r="Q47" s="82"/>
      <c r="R47" s="82"/>
    </row>
    <row r="48" spans="9:18" s="83" customFormat="1" ht="15" customHeight="1">
      <c r="I48" s="82"/>
      <c r="J48" s="82"/>
      <c r="K48" s="20"/>
      <c r="L48" s="20"/>
      <c r="M48" s="20"/>
      <c r="N48" s="20"/>
      <c r="O48" s="82"/>
      <c r="P48" s="82"/>
      <c r="Q48" s="82"/>
      <c r="R48" s="82"/>
    </row>
    <row r="49" spans="9:18" s="83" customFormat="1" ht="15" customHeight="1">
      <c r="I49" s="82"/>
      <c r="J49" s="82"/>
      <c r="K49" s="20"/>
      <c r="L49" s="20"/>
      <c r="M49" s="20"/>
      <c r="N49" s="20"/>
      <c r="O49" s="82"/>
      <c r="P49" s="82"/>
      <c r="Q49" s="82"/>
      <c r="R49" s="82"/>
    </row>
    <row r="50" spans="9:18" s="83" customFormat="1" ht="15" customHeight="1">
      <c r="I50" s="82"/>
      <c r="J50" s="82"/>
      <c r="K50" s="20"/>
      <c r="L50" s="20"/>
      <c r="M50" s="20"/>
      <c r="N50" s="20"/>
      <c r="O50" s="82"/>
      <c r="P50" s="82"/>
      <c r="Q50" s="82"/>
      <c r="R50" s="82"/>
    </row>
    <row r="51" spans="9:18" s="83" customFormat="1" ht="15" customHeight="1">
      <c r="I51" s="82"/>
      <c r="J51" s="82"/>
      <c r="K51" s="20"/>
      <c r="L51" s="20"/>
      <c r="M51" s="20"/>
      <c r="N51" s="20"/>
      <c r="O51" s="82"/>
      <c r="P51" s="82"/>
      <c r="Q51" s="82"/>
      <c r="R51" s="82"/>
    </row>
    <row r="52" spans="9:18" s="83" customFormat="1" ht="15" customHeight="1">
      <c r="I52" s="82"/>
      <c r="J52" s="82"/>
      <c r="K52" s="20"/>
      <c r="L52" s="20"/>
      <c r="M52" s="20"/>
      <c r="N52" s="20"/>
      <c r="O52" s="82"/>
      <c r="P52" s="82"/>
      <c r="Q52" s="82"/>
      <c r="R52" s="82"/>
    </row>
    <row r="53" spans="9:18" s="83" customFormat="1" ht="15" customHeight="1">
      <c r="I53" s="82"/>
      <c r="J53" s="82"/>
      <c r="K53" s="20"/>
      <c r="L53" s="20"/>
      <c r="M53" s="20"/>
      <c r="N53" s="20"/>
      <c r="O53" s="82"/>
      <c r="P53" s="82"/>
      <c r="Q53" s="82"/>
      <c r="R53" s="82"/>
    </row>
    <row r="54" spans="9:18" s="83" customFormat="1" ht="15" customHeight="1">
      <c r="I54" s="82"/>
      <c r="J54" s="82"/>
      <c r="K54" s="20"/>
      <c r="L54" s="20"/>
      <c r="M54" s="20"/>
      <c r="N54" s="20"/>
      <c r="O54" s="82"/>
      <c r="P54" s="82"/>
      <c r="Q54" s="82"/>
      <c r="R54" s="82"/>
    </row>
  </sheetData>
  <printOptions horizontalCentered="1"/>
  <pageMargins left="0" right="0" top="1.968503937007874" bottom="0" header="0.31496062992125984" footer="0.31496062992125984"/>
  <pageSetup horizontalDpi="600" verticalDpi="600" orientation="landscape" paperSize="9" r:id="rId1"/>
  <headerFooter>
    <oddHeader>&amp;L&amp;G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640CE-D665-458F-B4D1-82B401186BB0}">
  <dimension ref="A1:F35"/>
  <sheetViews>
    <sheetView showGridLines="0" zoomScale="90" zoomScaleNormal="90" workbookViewId="0" topLeftCell="A1">
      <selection activeCell="D14" sqref="D14"/>
    </sheetView>
  </sheetViews>
  <sheetFormatPr defaultColWidth="9.140625" defaultRowHeight="15"/>
  <cols>
    <col min="1" max="1" width="29.28125" style="82" customWidth="1"/>
    <col min="2" max="2" width="6.140625" style="82" customWidth="1"/>
    <col min="3" max="3" width="17.8515625" style="83" customWidth="1"/>
    <col min="4" max="6" width="17.8515625" style="82" customWidth="1"/>
    <col min="7" max="7" width="9.140625" style="82" customWidth="1"/>
    <col min="8" max="16384" width="9.140625" style="82" customWidth="1"/>
  </cols>
  <sheetData>
    <row r="1" spans="1:6" s="18" customFormat="1" ht="15" customHeight="1">
      <c r="A1" s="106"/>
      <c r="B1" s="106"/>
      <c r="C1" s="106"/>
      <c r="D1" s="106"/>
      <c r="E1" s="106"/>
      <c r="F1" s="106"/>
    </row>
    <row r="2" spans="1:6" s="18" customFormat="1" ht="15" customHeight="1">
      <c r="A2" s="107" t="s">
        <v>105</v>
      </c>
      <c r="B2" s="107"/>
      <c r="C2" s="107"/>
      <c r="D2" s="107"/>
      <c r="E2" s="107"/>
      <c r="F2" s="107"/>
    </row>
    <row r="3" spans="1:6" s="18" customFormat="1" ht="15" customHeight="1" thickBot="1">
      <c r="A3" s="108"/>
      <c r="B3" s="87"/>
      <c r="C3" s="88"/>
      <c r="D3" s="88"/>
      <c r="E3" s="88"/>
      <c r="F3" s="89" t="s">
        <v>95</v>
      </c>
    </row>
    <row r="4" spans="1:6" s="18" customFormat="1" ht="78.75" customHeight="1">
      <c r="A4" s="90" t="s">
        <v>96</v>
      </c>
      <c r="B4" s="91" t="s">
        <v>97</v>
      </c>
      <c r="C4" s="91" t="s">
        <v>98</v>
      </c>
      <c r="D4" s="91" t="s">
        <v>99</v>
      </c>
      <c r="E4" s="91" t="s">
        <v>100</v>
      </c>
      <c r="F4" s="92" t="s">
        <v>101</v>
      </c>
    </row>
    <row r="5" spans="1:6" s="18" customFormat="1" ht="14.25" customHeight="1">
      <c r="A5" s="93"/>
      <c r="B5" s="94"/>
      <c r="C5" s="95">
        <v>1</v>
      </c>
      <c r="D5" s="95">
        <v>2</v>
      </c>
      <c r="E5" s="95">
        <v>3</v>
      </c>
      <c r="F5" s="96">
        <v>4</v>
      </c>
    </row>
    <row r="6" spans="1:6" ht="15">
      <c r="A6" s="109" t="s">
        <v>22</v>
      </c>
      <c r="B6" s="98">
        <v>1</v>
      </c>
      <c r="C6" s="110">
        <v>415764</v>
      </c>
      <c r="D6" s="110">
        <v>22021</v>
      </c>
      <c r="E6" s="110">
        <v>302464</v>
      </c>
      <c r="F6" s="111">
        <f aca="true" t="shared" si="0" ref="F6:F30">C6-E6</f>
        <v>113300</v>
      </c>
    </row>
    <row r="7" spans="1:6" ht="15">
      <c r="A7" s="109" t="s">
        <v>24</v>
      </c>
      <c r="B7" s="98">
        <v>2</v>
      </c>
      <c r="C7" s="110">
        <v>617963</v>
      </c>
      <c r="D7" s="110">
        <v>20396</v>
      </c>
      <c r="E7" s="110">
        <v>459178</v>
      </c>
      <c r="F7" s="111">
        <f t="shared" si="0"/>
        <v>158785</v>
      </c>
    </row>
    <row r="8" spans="1:6" ht="15">
      <c r="A8" s="109" t="s">
        <v>26</v>
      </c>
      <c r="B8" s="98">
        <v>3</v>
      </c>
      <c r="C8" s="110">
        <v>564693</v>
      </c>
      <c r="D8" s="110">
        <v>63864</v>
      </c>
      <c r="E8" s="110">
        <v>412598</v>
      </c>
      <c r="F8" s="111">
        <f t="shared" si="0"/>
        <v>152095</v>
      </c>
    </row>
    <row r="9" spans="1:6" ht="15">
      <c r="A9" s="109" t="s">
        <v>28</v>
      </c>
      <c r="B9" s="98">
        <v>4</v>
      </c>
      <c r="C9" s="110">
        <v>0</v>
      </c>
      <c r="D9" s="110">
        <v>0</v>
      </c>
      <c r="E9" s="110">
        <v>0</v>
      </c>
      <c r="F9" s="111">
        <f t="shared" si="0"/>
        <v>0</v>
      </c>
    </row>
    <row r="10" spans="1:6" ht="15">
      <c r="A10" s="109" t="s">
        <v>30</v>
      </c>
      <c r="B10" s="98">
        <v>5</v>
      </c>
      <c r="C10" s="110">
        <v>80958</v>
      </c>
      <c r="D10" s="110">
        <v>78944</v>
      </c>
      <c r="E10" s="110">
        <v>60731</v>
      </c>
      <c r="F10" s="111">
        <f t="shared" si="0"/>
        <v>20227</v>
      </c>
    </row>
    <row r="11" spans="1:6" ht="15">
      <c r="A11" s="109" t="s">
        <v>32</v>
      </c>
      <c r="B11" s="98">
        <v>6</v>
      </c>
      <c r="C11" s="110">
        <v>669</v>
      </c>
      <c r="D11" s="110">
        <v>16</v>
      </c>
      <c r="E11" s="110">
        <v>521</v>
      </c>
      <c r="F11" s="111">
        <f t="shared" si="0"/>
        <v>148</v>
      </c>
    </row>
    <row r="12" spans="1:6" ht="15">
      <c r="A12" s="109" t="s">
        <v>34</v>
      </c>
      <c r="B12" s="98">
        <v>7</v>
      </c>
      <c r="C12" s="110">
        <v>61071</v>
      </c>
      <c r="D12" s="110">
        <v>31486</v>
      </c>
      <c r="E12" s="110">
        <v>44342</v>
      </c>
      <c r="F12" s="111">
        <f t="shared" si="0"/>
        <v>16729</v>
      </c>
    </row>
    <row r="13" spans="1:6" ht="15">
      <c r="A13" s="109" t="s">
        <v>36</v>
      </c>
      <c r="B13" s="98">
        <v>8</v>
      </c>
      <c r="C13" s="110">
        <v>521382</v>
      </c>
      <c r="D13" s="110">
        <v>297131</v>
      </c>
      <c r="E13" s="110">
        <v>369937</v>
      </c>
      <c r="F13" s="111">
        <f t="shared" si="0"/>
        <v>151445</v>
      </c>
    </row>
    <row r="14" spans="1:6" ht="15">
      <c r="A14" s="109" t="s">
        <v>38</v>
      </c>
      <c r="B14" s="98">
        <v>9</v>
      </c>
      <c r="C14" s="110">
        <v>972286</v>
      </c>
      <c r="D14" s="110">
        <v>348971</v>
      </c>
      <c r="E14" s="110">
        <v>662806</v>
      </c>
      <c r="F14" s="111">
        <f t="shared" si="0"/>
        <v>309480</v>
      </c>
    </row>
    <row r="15" spans="1:6" ht="15">
      <c r="A15" s="109" t="s">
        <v>46</v>
      </c>
      <c r="B15" s="98">
        <v>10</v>
      </c>
      <c r="C15" s="110">
        <v>2606660</v>
      </c>
      <c r="D15" s="110">
        <v>429202</v>
      </c>
      <c r="E15" s="110">
        <v>1961495</v>
      </c>
      <c r="F15" s="111">
        <f t="shared" si="0"/>
        <v>645165</v>
      </c>
    </row>
    <row r="16" spans="1:6" ht="15">
      <c r="A16" s="109" t="s">
        <v>54</v>
      </c>
      <c r="B16" s="98">
        <v>11</v>
      </c>
      <c r="C16" s="110">
        <v>9089</v>
      </c>
      <c r="D16" s="110">
        <v>9138</v>
      </c>
      <c r="E16" s="110">
        <v>6919</v>
      </c>
      <c r="F16" s="111">
        <f t="shared" si="0"/>
        <v>2170</v>
      </c>
    </row>
    <row r="17" spans="1:6" ht="15">
      <c r="A17" s="109" t="s">
        <v>56</v>
      </c>
      <c r="B17" s="98">
        <v>12</v>
      </c>
      <c r="C17" s="110">
        <v>1421</v>
      </c>
      <c r="D17" s="110">
        <v>31</v>
      </c>
      <c r="E17" s="110">
        <v>1087</v>
      </c>
      <c r="F17" s="111">
        <f t="shared" si="0"/>
        <v>334</v>
      </c>
    </row>
    <row r="18" spans="1:6" ht="15">
      <c r="A18" s="109" t="s">
        <v>58</v>
      </c>
      <c r="B18" s="98">
        <v>13</v>
      </c>
      <c r="C18" s="110">
        <v>185439</v>
      </c>
      <c r="D18" s="110">
        <v>113145</v>
      </c>
      <c r="E18" s="110">
        <v>141788</v>
      </c>
      <c r="F18" s="111">
        <f t="shared" si="0"/>
        <v>43651</v>
      </c>
    </row>
    <row r="19" spans="1:6" ht="15">
      <c r="A19" s="109" t="s">
        <v>60</v>
      </c>
      <c r="B19" s="98">
        <v>14</v>
      </c>
      <c r="C19" s="110">
        <v>31242</v>
      </c>
      <c r="D19" s="110">
        <v>18105</v>
      </c>
      <c r="E19" s="110">
        <v>20689</v>
      </c>
      <c r="F19" s="111">
        <f t="shared" si="0"/>
        <v>10553</v>
      </c>
    </row>
    <row r="20" spans="1:6" ht="15">
      <c r="A20" s="109" t="s">
        <v>62</v>
      </c>
      <c r="B20" s="98">
        <v>15</v>
      </c>
      <c r="C20" s="110">
        <v>136</v>
      </c>
      <c r="D20" s="110">
        <v>151</v>
      </c>
      <c r="E20" s="110">
        <v>107</v>
      </c>
      <c r="F20" s="111">
        <f t="shared" si="0"/>
        <v>29</v>
      </c>
    </row>
    <row r="21" spans="1:6" ht="15">
      <c r="A21" s="109" t="s">
        <v>64</v>
      </c>
      <c r="B21" s="98">
        <v>16</v>
      </c>
      <c r="C21" s="110">
        <v>29527</v>
      </c>
      <c r="D21" s="110">
        <v>30423</v>
      </c>
      <c r="E21" s="110">
        <v>22782</v>
      </c>
      <c r="F21" s="111">
        <f t="shared" si="0"/>
        <v>6745</v>
      </c>
    </row>
    <row r="22" spans="1:6" ht="15">
      <c r="A22" s="109" t="s">
        <v>66</v>
      </c>
      <c r="B22" s="98">
        <v>17</v>
      </c>
      <c r="C22" s="110">
        <v>0</v>
      </c>
      <c r="D22" s="110">
        <v>0</v>
      </c>
      <c r="E22" s="110">
        <v>0</v>
      </c>
      <c r="F22" s="111">
        <f t="shared" si="0"/>
        <v>0</v>
      </c>
    </row>
    <row r="23" spans="1:6" ht="15">
      <c r="A23" s="109" t="s">
        <v>68</v>
      </c>
      <c r="B23" s="98">
        <v>18</v>
      </c>
      <c r="C23" s="110">
        <v>119813</v>
      </c>
      <c r="D23" s="110">
        <v>3885</v>
      </c>
      <c r="E23" s="110">
        <v>73263</v>
      </c>
      <c r="F23" s="111">
        <f t="shared" si="0"/>
        <v>46550</v>
      </c>
    </row>
    <row r="24" spans="1:6" ht="15">
      <c r="A24" s="109" t="s">
        <v>71</v>
      </c>
      <c r="B24" s="98">
        <v>19</v>
      </c>
      <c r="C24" s="110">
        <v>898794</v>
      </c>
      <c r="D24" s="110">
        <v>26941</v>
      </c>
      <c r="E24" s="110">
        <v>661289</v>
      </c>
      <c r="F24" s="111">
        <f t="shared" si="0"/>
        <v>237505</v>
      </c>
    </row>
    <row r="25" spans="1:6" ht="15">
      <c r="A25" s="109" t="s">
        <v>79</v>
      </c>
      <c r="B25" s="98">
        <v>20</v>
      </c>
      <c r="C25" s="110">
        <v>0</v>
      </c>
      <c r="D25" s="110">
        <v>0</v>
      </c>
      <c r="E25" s="110">
        <v>1579</v>
      </c>
      <c r="F25" s="111">
        <f t="shared" si="0"/>
        <v>-1579</v>
      </c>
    </row>
    <row r="26" spans="1:6" ht="15">
      <c r="A26" s="109" t="s">
        <v>81</v>
      </c>
      <c r="B26" s="98">
        <v>21</v>
      </c>
      <c r="C26" s="110">
        <v>249377</v>
      </c>
      <c r="D26" s="110">
        <v>224</v>
      </c>
      <c r="E26" s="110">
        <v>168755</v>
      </c>
      <c r="F26" s="111">
        <f t="shared" si="0"/>
        <v>80622</v>
      </c>
    </row>
    <row r="27" spans="1:6" ht="15">
      <c r="A27" s="109" t="s">
        <v>83</v>
      </c>
      <c r="B27" s="98">
        <v>22</v>
      </c>
      <c r="C27" s="110">
        <v>0</v>
      </c>
      <c r="D27" s="110">
        <v>0</v>
      </c>
      <c r="E27" s="110">
        <v>0</v>
      </c>
      <c r="F27" s="111">
        <f t="shared" si="0"/>
        <v>0</v>
      </c>
    </row>
    <row r="28" spans="1:6" ht="15">
      <c r="A28" s="109" t="s">
        <v>85</v>
      </c>
      <c r="B28" s="98">
        <v>23</v>
      </c>
      <c r="C28" s="110">
        <v>0</v>
      </c>
      <c r="D28" s="110">
        <v>0</v>
      </c>
      <c r="E28" s="110">
        <v>0</v>
      </c>
      <c r="F28" s="111">
        <f t="shared" si="0"/>
        <v>0</v>
      </c>
    </row>
    <row r="29" spans="1:6" ht="15">
      <c r="A29" s="109" t="s">
        <v>87</v>
      </c>
      <c r="B29" s="98">
        <v>24</v>
      </c>
      <c r="C29" s="110">
        <v>0</v>
      </c>
      <c r="D29" s="110">
        <v>0</v>
      </c>
      <c r="E29" s="110">
        <v>0</v>
      </c>
      <c r="F29" s="111">
        <f t="shared" si="0"/>
        <v>0</v>
      </c>
    </row>
    <row r="30" spans="1:6" ht="15">
      <c r="A30" s="109" t="s">
        <v>89</v>
      </c>
      <c r="B30" s="98">
        <v>25</v>
      </c>
      <c r="C30" s="110">
        <v>0</v>
      </c>
      <c r="D30" s="110">
        <v>0</v>
      </c>
      <c r="E30" s="110">
        <v>0</v>
      </c>
      <c r="F30" s="111">
        <f t="shared" si="0"/>
        <v>0</v>
      </c>
    </row>
    <row r="31" spans="1:6" s="18" customFormat="1" ht="16.15" customHeight="1" thickBot="1">
      <c r="A31" s="112" t="s">
        <v>21</v>
      </c>
      <c r="B31" s="113" t="s">
        <v>92</v>
      </c>
      <c r="C31" s="104">
        <f>SUM(C6:C30)</f>
        <v>7366284</v>
      </c>
      <c r="D31" s="104">
        <f>SUM(D6:D30)</f>
        <v>1494074</v>
      </c>
      <c r="E31" s="104">
        <f>SUM(E6:E30)</f>
        <v>5372330</v>
      </c>
      <c r="F31" s="105">
        <f>SUM(F6:F30)</f>
        <v>1993954</v>
      </c>
    </row>
    <row r="32" spans="1:6" s="83" customFormat="1" ht="15" customHeight="1">
      <c r="A32" s="82"/>
      <c r="B32" s="114"/>
      <c r="D32" s="82"/>
      <c r="E32" s="82"/>
      <c r="F32" s="82"/>
    </row>
    <row r="33" spans="1:6" s="83" customFormat="1" ht="15" customHeight="1">
      <c r="A33" s="82"/>
      <c r="B33" s="82"/>
      <c r="D33" s="82"/>
      <c r="E33" s="82"/>
      <c r="F33" s="82"/>
    </row>
    <row r="34" spans="1:6" s="83" customFormat="1" ht="15" customHeight="1">
      <c r="A34" s="82"/>
      <c r="B34" s="82"/>
      <c r="D34" s="82"/>
      <c r="E34" s="82"/>
      <c r="F34" s="82"/>
    </row>
    <row r="35" spans="1:6" s="83" customFormat="1" ht="15" customHeight="1">
      <c r="A35" s="82"/>
      <c r="B35" s="82"/>
      <c r="D35" s="82"/>
      <c r="E35" s="82"/>
      <c r="F35" s="82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94" r:id="rId1"/>
  <headerFooter>
    <oddHeader>&amp;L&amp;G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11BA-DB61-435C-B98D-DDBD15A171F7}">
  <dimension ref="A1:Y59"/>
  <sheetViews>
    <sheetView showGridLines="0" zoomScale="90" zoomScaleNormal="90" workbookViewId="0" topLeftCell="A1">
      <selection activeCell="G10" sqref="G10"/>
    </sheetView>
  </sheetViews>
  <sheetFormatPr defaultColWidth="9.140625" defaultRowHeight="15"/>
  <cols>
    <col min="1" max="1" width="49.421875" style="15" customWidth="1"/>
    <col min="2" max="2" width="7.421875" style="16" customWidth="1"/>
    <col min="3" max="3" width="14.28125" style="17" customWidth="1"/>
    <col min="4" max="12" width="14.28125" style="18" customWidth="1"/>
    <col min="13" max="15" width="14.28125" style="15" customWidth="1"/>
    <col min="16" max="19" width="14.28125" style="18" customWidth="1"/>
    <col min="20" max="22" width="14.28125" style="15" customWidth="1"/>
    <col min="23" max="24" width="9.140625" style="19" customWidth="1"/>
    <col min="25" max="25" width="9.140625" style="15" customWidth="1"/>
    <col min="26" max="16384" width="9.140625" style="15" customWidth="1"/>
  </cols>
  <sheetData>
    <row r="1" spans="1:12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3" s="23" customFormat="1" ht="14.25" customHeight="1">
      <c r="A2" s="24" t="s">
        <v>106</v>
      </c>
      <c r="B2" s="2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3" customFormat="1" ht="14.25" customHeight="1" thickBot="1">
      <c r="A3" s="20"/>
      <c r="B3" s="2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7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7" t="s">
        <v>20</v>
      </c>
      <c r="V4" s="28" t="s">
        <v>21</v>
      </c>
      <c r="W4" s="19"/>
      <c r="X4" s="29"/>
      <c r="Y4" s="15"/>
    </row>
    <row r="5" spans="1:25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3">
        <v>100</v>
      </c>
      <c r="O5" s="32">
        <v>101</v>
      </c>
      <c r="P5" s="32">
        <v>102</v>
      </c>
      <c r="Q5" s="32">
        <v>103</v>
      </c>
      <c r="R5" s="32">
        <v>104</v>
      </c>
      <c r="S5" s="32">
        <v>105</v>
      </c>
      <c r="T5" s="32">
        <v>106</v>
      </c>
      <c r="U5" s="33">
        <v>200</v>
      </c>
      <c r="V5" s="34">
        <v>300</v>
      </c>
      <c r="W5" s="19"/>
      <c r="X5" s="29"/>
      <c r="Y5" s="15"/>
    </row>
    <row r="6" spans="1:25" s="17" customFormat="1" ht="14.25" customHeight="1">
      <c r="A6" s="35" t="s">
        <v>22</v>
      </c>
      <c r="B6" s="36" t="s">
        <v>23</v>
      </c>
      <c r="C6" s="37">
        <v>18100</v>
      </c>
      <c r="D6" s="37">
        <v>24040</v>
      </c>
      <c r="E6" s="37">
        <v>64310</v>
      </c>
      <c r="F6" s="37">
        <v>17357</v>
      </c>
      <c r="G6" s="37">
        <v>39649</v>
      </c>
      <c r="H6" s="37">
        <v>26126</v>
      </c>
      <c r="I6" s="37">
        <v>21763</v>
      </c>
      <c r="J6" s="37">
        <v>35474</v>
      </c>
      <c r="K6" s="37">
        <v>28209</v>
      </c>
      <c r="L6" s="37">
        <v>30880</v>
      </c>
      <c r="M6" s="37">
        <v>57151</v>
      </c>
      <c r="N6" s="38">
        <f aca="true" t="shared" si="0" ref="N6:N41">SUM(C6:M6)</f>
        <v>363059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9">
        <v>0</v>
      </c>
      <c r="U6" s="38">
        <f aca="true" t="shared" si="1" ref="U6:U41">SUM(O6:T6)</f>
        <v>0</v>
      </c>
      <c r="V6" s="40">
        <f aca="true" t="shared" si="2" ref="V6:V41">N6+U6</f>
        <v>363059</v>
      </c>
      <c r="W6" s="19"/>
      <c r="X6" s="29"/>
      <c r="Y6" s="15"/>
    </row>
    <row r="7" spans="1:22" s="18" customFormat="1" ht="14.25" customHeight="1">
      <c r="A7" s="35" t="s">
        <v>24</v>
      </c>
      <c r="B7" s="36" t="s">
        <v>25</v>
      </c>
      <c r="C7" s="37">
        <v>327</v>
      </c>
      <c r="D7" s="37">
        <v>8944</v>
      </c>
      <c r="E7" s="37">
        <v>7136</v>
      </c>
      <c r="F7" s="37">
        <v>1041</v>
      </c>
      <c r="G7" s="37">
        <v>134</v>
      </c>
      <c r="H7" s="37">
        <v>827</v>
      </c>
      <c r="I7" s="37">
        <v>0</v>
      </c>
      <c r="J7" s="37">
        <v>192</v>
      </c>
      <c r="K7" s="37">
        <v>0</v>
      </c>
      <c r="L7" s="37">
        <v>393</v>
      </c>
      <c r="M7" s="37">
        <v>1838</v>
      </c>
      <c r="N7" s="41">
        <f t="shared" si="0"/>
        <v>20832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3">
        <v>0</v>
      </c>
      <c r="U7" s="41">
        <f t="shared" si="1"/>
        <v>0</v>
      </c>
      <c r="V7" s="44">
        <f t="shared" si="2"/>
        <v>20832</v>
      </c>
    </row>
    <row r="8" spans="1:22" s="18" customFormat="1" ht="14.25" customHeight="1">
      <c r="A8" s="35" t="s">
        <v>26</v>
      </c>
      <c r="B8" s="36" t="s">
        <v>27</v>
      </c>
      <c r="C8" s="37">
        <v>1340</v>
      </c>
      <c r="D8" s="37">
        <v>3477</v>
      </c>
      <c r="E8" s="37">
        <v>4237</v>
      </c>
      <c r="F8" s="37">
        <v>5252</v>
      </c>
      <c r="G8" s="37">
        <v>2051</v>
      </c>
      <c r="H8" s="37">
        <v>2555</v>
      </c>
      <c r="I8" s="37">
        <v>445</v>
      </c>
      <c r="J8" s="37">
        <v>1724</v>
      </c>
      <c r="K8" s="37">
        <v>2791</v>
      </c>
      <c r="L8" s="37">
        <v>2374</v>
      </c>
      <c r="M8" s="37">
        <v>2294</v>
      </c>
      <c r="N8" s="41">
        <f t="shared" si="0"/>
        <v>28540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3">
        <v>0</v>
      </c>
      <c r="U8" s="41">
        <f t="shared" si="1"/>
        <v>0</v>
      </c>
      <c r="V8" s="44">
        <f t="shared" si="2"/>
        <v>28540</v>
      </c>
    </row>
    <row r="9" spans="1:22" s="18" customFormat="1" ht="14.25" customHeight="1">
      <c r="A9" s="35" t="s">
        <v>28</v>
      </c>
      <c r="B9" s="36" t="s">
        <v>29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41">
        <f t="shared" si="0"/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3">
        <v>0</v>
      </c>
      <c r="U9" s="41">
        <f t="shared" si="1"/>
        <v>0</v>
      </c>
      <c r="V9" s="44">
        <f t="shared" si="2"/>
        <v>0</v>
      </c>
    </row>
    <row r="10" spans="1:22" s="18" customFormat="1" ht="14.25" customHeight="1">
      <c r="A10" s="35" t="s">
        <v>30</v>
      </c>
      <c r="B10" s="36" t="s">
        <v>31</v>
      </c>
      <c r="C10" s="37">
        <v>0</v>
      </c>
      <c r="D10" s="37">
        <v>1</v>
      </c>
      <c r="E10" s="37">
        <v>0</v>
      </c>
      <c r="F10" s="37">
        <v>0</v>
      </c>
      <c r="G10" s="37">
        <v>0</v>
      </c>
      <c r="H10" s="37">
        <v>2</v>
      </c>
      <c r="I10" s="37">
        <v>0</v>
      </c>
      <c r="J10" s="37">
        <v>0</v>
      </c>
      <c r="K10" s="37">
        <v>16</v>
      </c>
      <c r="L10" s="37">
        <v>1</v>
      </c>
      <c r="M10" s="37">
        <v>0</v>
      </c>
      <c r="N10" s="41">
        <f t="shared" si="0"/>
        <v>20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1">
        <f t="shared" si="1"/>
        <v>0</v>
      </c>
      <c r="V10" s="44">
        <f t="shared" si="2"/>
        <v>20</v>
      </c>
    </row>
    <row r="11" spans="1:22" s="18" customFormat="1" ht="14.25" customHeight="1">
      <c r="A11" s="35" t="s">
        <v>32</v>
      </c>
      <c r="B11" s="36" t="s">
        <v>33</v>
      </c>
      <c r="C11" s="37">
        <v>0</v>
      </c>
      <c r="D11" s="37">
        <v>2</v>
      </c>
      <c r="E11" s="37">
        <v>14</v>
      </c>
      <c r="F11" s="37">
        <v>2</v>
      </c>
      <c r="G11" s="37">
        <v>1</v>
      </c>
      <c r="H11" s="37">
        <v>2</v>
      </c>
      <c r="I11" s="37">
        <v>0</v>
      </c>
      <c r="J11" s="37">
        <v>0</v>
      </c>
      <c r="K11" s="37">
        <v>5</v>
      </c>
      <c r="L11" s="37">
        <v>0</v>
      </c>
      <c r="M11" s="37">
        <v>0</v>
      </c>
      <c r="N11" s="41">
        <f t="shared" si="0"/>
        <v>26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1">
        <f t="shared" si="1"/>
        <v>0</v>
      </c>
      <c r="V11" s="44">
        <f t="shared" si="2"/>
        <v>26</v>
      </c>
    </row>
    <row r="12" spans="1:22" s="18" customFormat="1" ht="14.25" customHeight="1">
      <c r="A12" s="35" t="s">
        <v>34</v>
      </c>
      <c r="B12" s="36" t="s">
        <v>35</v>
      </c>
      <c r="C12" s="37">
        <v>130</v>
      </c>
      <c r="D12" s="37">
        <v>467</v>
      </c>
      <c r="E12" s="37">
        <v>70</v>
      </c>
      <c r="F12" s="37">
        <v>143</v>
      </c>
      <c r="G12" s="37">
        <v>137</v>
      </c>
      <c r="H12" s="37">
        <v>309</v>
      </c>
      <c r="I12" s="37">
        <v>0</v>
      </c>
      <c r="J12" s="37">
        <v>106</v>
      </c>
      <c r="K12" s="37">
        <v>200</v>
      </c>
      <c r="L12" s="37">
        <v>76</v>
      </c>
      <c r="M12" s="37">
        <v>31</v>
      </c>
      <c r="N12" s="41">
        <f t="shared" si="0"/>
        <v>1669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1">
        <f t="shared" si="1"/>
        <v>0</v>
      </c>
      <c r="V12" s="44">
        <f t="shared" si="2"/>
        <v>1669</v>
      </c>
    </row>
    <row r="13" spans="1:22" s="18" customFormat="1" ht="14.25" customHeight="1">
      <c r="A13" s="35" t="s">
        <v>36</v>
      </c>
      <c r="B13" s="36" t="s">
        <v>37</v>
      </c>
      <c r="C13" s="37">
        <v>5561</v>
      </c>
      <c r="D13" s="37">
        <v>9153</v>
      </c>
      <c r="E13" s="37">
        <v>11793</v>
      </c>
      <c r="F13" s="37">
        <v>3901</v>
      </c>
      <c r="G13" s="37">
        <v>2413</v>
      </c>
      <c r="H13" s="37">
        <v>7844</v>
      </c>
      <c r="I13" s="37">
        <v>518</v>
      </c>
      <c r="J13" s="37">
        <v>2088</v>
      </c>
      <c r="K13" s="37">
        <v>3481</v>
      </c>
      <c r="L13" s="37">
        <v>4046</v>
      </c>
      <c r="M13" s="37">
        <v>9711</v>
      </c>
      <c r="N13" s="41">
        <f t="shared" si="0"/>
        <v>60509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1">
        <f t="shared" si="1"/>
        <v>0</v>
      </c>
      <c r="V13" s="44">
        <f t="shared" si="2"/>
        <v>60509</v>
      </c>
    </row>
    <row r="14" spans="1:22" s="18" customFormat="1" ht="14.25" customHeight="1">
      <c r="A14" s="35" t="s">
        <v>38</v>
      </c>
      <c r="B14" s="36" t="s">
        <v>39</v>
      </c>
      <c r="C14" s="37">
        <v>6105</v>
      </c>
      <c r="D14" s="37">
        <v>10540</v>
      </c>
      <c r="E14" s="37">
        <v>19501</v>
      </c>
      <c r="F14" s="37">
        <v>2274</v>
      </c>
      <c r="G14" s="37">
        <v>2659</v>
      </c>
      <c r="H14" s="37">
        <v>6750</v>
      </c>
      <c r="I14" s="37">
        <v>114</v>
      </c>
      <c r="J14" s="37">
        <v>1469</v>
      </c>
      <c r="K14" s="37">
        <v>1653</v>
      </c>
      <c r="L14" s="37">
        <v>1243</v>
      </c>
      <c r="M14" s="37">
        <v>5431</v>
      </c>
      <c r="N14" s="41">
        <f t="shared" si="0"/>
        <v>57739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1">
        <f t="shared" si="1"/>
        <v>0</v>
      </c>
      <c r="V14" s="44">
        <f t="shared" si="2"/>
        <v>57739</v>
      </c>
    </row>
    <row r="15" spans="1:22" s="18" customFormat="1" ht="14.25" customHeight="1">
      <c r="A15" s="35" t="s">
        <v>40</v>
      </c>
      <c r="B15" s="36" t="s">
        <v>41</v>
      </c>
      <c r="C15" s="37">
        <v>6106</v>
      </c>
      <c r="D15" s="37">
        <v>10540</v>
      </c>
      <c r="E15" s="37">
        <v>19644</v>
      </c>
      <c r="F15" s="37">
        <v>4162</v>
      </c>
      <c r="G15" s="37">
        <v>2659</v>
      </c>
      <c r="H15" s="37">
        <v>8018</v>
      </c>
      <c r="I15" s="37">
        <v>632</v>
      </c>
      <c r="J15" s="37">
        <v>2756</v>
      </c>
      <c r="K15" s="37">
        <v>3868</v>
      </c>
      <c r="L15" s="37">
        <v>4431</v>
      </c>
      <c r="M15" s="37">
        <v>10305</v>
      </c>
      <c r="N15" s="41">
        <f t="shared" si="0"/>
        <v>73121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1">
        <f t="shared" si="1"/>
        <v>0</v>
      </c>
      <c r="V15" s="44">
        <f t="shared" si="2"/>
        <v>73121</v>
      </c>
    </row>
    <row r="16" spans="1:22" s="18" customFormat="1" ht="14.25" customHeight="1">
      <c r="A16" s="45" t="s">
        <v>42</v>
      </c>
      <c r="B16" s="46" t="s">
        <v>43</v>
      </c>
      <c r="C16" s="47">
        <v>4215</v>
      </c>
      <c r="D16" s="47">
        <v>8196</v>
      </c>
      <c r="E16" s="47">
        <v>16468</v>
      </c>
      <c r="F16" s="47">
        <v>3354</v>
      </c>
      <c r="G16" s="47">
        <v>1734</v>
      </c>
      <c r="H16" s="47">
        <v>6312</v>
      </c>
      <c r="I16" s="47">
        <v>425</v>
      </c>
      <c r="J16" s="47">
        <v>1559</v>
      </c>
      <c r="K16" s="47">
        <v>2633</v>
      </c>
      <c r="L16" s="47">
        <v>1105</v>
      </c>
      <c r="M16" s="47">
        <v>9007</v>
      </c>
      <c r="N16" s="48">
        <f t="shared" si="0"/>
        <v>55008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0">
        <v>0</v>
      </c>
      <c r="U16" s="48">
        <f t="shared" si="1"/>
        <v>0</v>
      </c>
      <c r="V16" s="51">
        <f t="shared" si="2"/>
        <v>55008</v>
      </c>
    </row>
    <row r="17" spans="1:25" s="19" customFormat="1" ht="14.25" customHeight="1">
      <c r="A17" s="52" t="s">
        <v>44</v>
      </c>
      <c r="B17" s="53" t="s">
        <v>45</v>
      </c>
      <c r="C17" s="47">
        <v>1891</v>
      </c>
      <c r="D17" s="47">
        <v>2344</v>
      </c>
      <c r="E17" s="47">
        <v>3176</v>
      </c>
      <c r="F17" s="47">
        <v>808</v>
      </c>
      <c r="G17" s="47">
        <v>925</v>
      </c>
      <c r="H17" s="47">
        <v>1706</v>
      </c>
      <c r="I17" s="47">
        <v>207</v>
      </c>
      <c r="J17" s="47">
        <v>1197</v>
      </c>
      <c r="K17" s="47">
        <v>1235</v>
      </c>
      <c r="L17" s="47">
        <v>3326</v>
      </c>
      <c r="M17" s="47">
        <v>1298</v>
      </c>
      <c r="N17" s="48">
        <f t="shared" si="0"/>
        <v>18113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50">
        <v>0</v>
      </c>
      <c r="U17" s="48">
        <f t="shared" si="1"/>
        <v>0</v>
      </c>
      <c r="V17" s="51">
        <f t="shared" si="2"/>
        <v>18113</v>
      </c>
      <c r="Y17" s="15"/>
    </row>
    <row r="18" spans="1:25" s="19" customFormat="1" ht="14.25" customHeight="1">
      <c r="A18" s="54" t="s">
        <v>46</v>
      </c>
      <c r="B18" s="55" t="s">
        <v>47</v>
      </c>
      <c r="C18" s="37">
        <v>25741</v>
      </c>
      <c r="D18" s="37">
        <v>39336</v>
      </c>
      <c r="E18" s="37">
        <v>41165</v>
      </c>
      <c r="F18" s="37">
        <v>43073</v>
      </c>
      <c r="G18" s="37">
        <v>61950</v>
      </c>
      <c r="H18" s="37">
        <v>38711</v>
      </c>
      <c r="I18" s="37">
        <v>35553</v>
      </c>
      <c r="J18" s="37">
        <v>65289</v>
      </c>
      <c r="K18" s="37">
        <v>42176</v>
      </c>
      <c r="L18" s="37">
        <v>28825</v>
      </c>
      <c r="M18" s="37">
        <v>44083</v>
      </c>
      <c r="N18" s="41">
        <f t="shared" si="0"/>
        <v>465902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1">
        <f t="shared" si="1"/>
        <v>0</v>
      </c>
      <c r="V18" s="44">
        <f t="shared" si="2"/>
        <v>465902</v>
      </c>
      <c r="Y18" s="15"/>
    </row>
    <row r="19" spans="1:25" s="19" customFormat="1" ht="14.25" customHeight="1">
      <c r="A19" s="52" t="s">
        <v>48</v>
      </c>
      <c r="B19" s="53" t="s">
        <v>49</v>
      </c>
      <c r="C19" s="47">
        <v>18898</v>
      </c>
      <c r="D19" s="47">
        <v>27558</v>
      </c>
      <c r="E19" s="47">
        <v>28007</v>
      </c>
      <c r="F19" s="47">
        <v>21995</v>
      </c>
      <c r="G19" s="47">
        <v>46023</v>
      </c>
      <c r="H19" s="47">
        <v>27727</v>
      </c>
      <c r="I19" s="47">
        <v>26770</v>
      </c>
      <c r="J19" s="47">
        <v>47366</v>
      </c>
      <c r="K19" s="47">
        <v>31420</v>
      </c>
      <c r="L19" s="47">
        <v>20467</v>
      </c>
      <c r="M19" s="47">
        <v>32531</v>
      </c>
      <c r="N19" s="48">
        <f t="shared" si="0"/>
        <v>328762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50">
        <v>0</v>
      </c>
      <c r="U19" s="48">
        <f t="shared" si="1"/>
        <v>0</v>
      </c>
      <c r="V19" s="51">
        <f t="shared" si="2"/>
        <v>328762</v>
      </c>
      <c r="Y19" s="15"/>
    </row>
    <row r="20" spans="1:25" s="19" customFormat="1" ht="14.25" customHeight="1">
      <c r="A20" s="52" t="s">
        <v>50</v>
      </c>
      <c r="B20" s="53" t="s">
        <v>51</v>
      </c>
      <c r="C20" s="47">
        <v>5437</v>
      </c>
      <c r="D20" s="47">
        <v>11287</v>
      </c>
      <c r="E20" s="47">
        <v>11823</v>
      </c>
      <c r="F20" s="47">
        <v>7191</v>
      </c>
      <c r="G20" s="47">
        <v>15646</v>
      </c>
      <c r="H20" s="47">
        <v>10705</v>
      </c>
      <c r="I20" s="47">
        <v>8622</v>
      </c>
      <c r="J20" s="47">
        <v>17409</v>
      </c>
      <c r="K20" s="47">
        <v>10504</v>
      </c>
      <c r="L20" s="47">
        <v>7699</v>
      </c>
      <c r="M20" s="47">
        <v>11351</v>
      </c>
      <c r="N20" s="48">
        <f t="shared" si="0"/>
        <v>117674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50">
        <v>0</v>
      </c>
      <c r="U20" s="48">
        <f t="shared" si="1"/>
        <v>0</v>
      </c>
      <c r="V20" s="51">
        <f t="shared" si="2"/>
        <v>117674</v>
      </c>
      <c r="Y20" s="15"/>
    </row>
    <row r="21" spans="1:25" s="19" customFormat="1" ht="14.25" customHeight="1">
      <c r="A21" s="52" t="s">
        <v>52</v>
      </c>
      <c r="B21" s="53" t="s">
        <v>53</v>
      </c>
      <c r="C21" s="47">
        <v>1228</v>
      </c>
      <c r="D21" s="47">
        <v>95</v>
      </c>
      <c r="E21" s="47">
        <v>899</v>
      </c>
      <c r="F21" s="47">
        <v>13724</v>
      </c>
      <c r="G21" s="47">
        <v>117</v>
      </c>
      <c r="H21" s="47">
        <v>110</v>
      </c>
      <c r="I21" s="47">
        <v>161</v>
      </c>
      <c r="J21" s="47">
        <v>404</v>
      </c>
      <c r="K21" s="47">
        <v>45</v>
      </c>
      <c r="L21" s="47">
        <v>253</v>
      </c>
      <c r="M21" s="47">
        <v>42</v>
      </c>
      <c r="N21" s="48">
        <f t="shared" si="0"/>
        <v>17078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50">
        <v>0</v>
      </c>
      <c r="U21" s="48">
        <f t="shared" si="1"/>
        <v>0</v>
      </c>
      <c r="V21" s="51">
        <f t="shared" si="2"/>
        <v>17078</v>
      </c>
      <c r="Y21" s="15"/>
    </row>
    <row r="22" spans="1:25" s="19" customFormat="1" ht="14.25" customHeight="1">
      <c r="A22" s="54" t="s">
        <v>54</v>
      </c>
      <c r="B22" s="55" t="s">
        <v>55</v>
      </c>
      <c r="C22" s="37">
        <v>0</v>
      </c>
      <c r="D22" s="37">
        <v>9</v>
      </c>
      <c r="E22" s="37">
        <v>0</v>
      </c>
      <c r="F22" s="37">
        <v>0</v>
      </c>
      <c r="G22" s="37">
        <v>11</v>
      </c>
      <c r="H22" s="37">
        <v>2</v>
      </c>
      <c r="I22" s="37">
        <v>0</v>
      </c>
      <c r="J22" s="37">
        <v>0</v>
      </c>
      <c r="K22" s="37">
        <v>26</v>
      </c>
      <c r="L22" s="37">
        <v>1</v>
      </c>
      <c r="M22" s="37">
        <v>0</v>
      </c>
      <c r="N22" s="41">
        <f t="shared" si="0"/>
        <v>49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1">
        <f t="shared" si="1"/>
        <v>0</v>
      </c>
      <c r="V22" s="44">
        <f t="shared" si="2"/>
        <v>49</v>
      </c>
      <c r="Y22" s="15"/>
    </row>
    <row r="23" spans="1:25" s="19" customFormat="1" ht="14.25" customHeight="1">
      <c r="A23" s="54" t="s">
        <v>56</v>
      </c>
      <c r="B23" s="55" t="s">
        <v>57</v>
      </c>
      <c r="C23" s="37">
        <v>29</v>
      </c>
      <c r="D23" s="37">
        <v>15</v>
      </c>
      <c r="E23" s="37">
        <v>111</v>
      </c>
      <c r="F23" s="37">
        <v>7</v>
      </c>
      <c r="G23" s="37">
        <v>46</v>
      </c>
      <c r="H23" s="37">
        <v>50</v>
      </c>
      <c r="I23" s="37">
        <v>0</v>
      </c>
      <c r="J23" s="37">
        <v>31</v>
      </c>
      <c r="K23" s="37">
        <v>51</v>
      </c>
      <c r="L23" s="37">
        <v>25</v>
      </c>
      <c r="M23" s="37">
        <v>7</v>
      </c>
      <c r="N23" s="41">
        <f t="shared" si="0"/>
        <v>372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1">
        <f t="shared" si="1"/>
        <v>0</v>
      </c>
      <c r="V23" s="44">
        <f t="shared" si="2"/>
        <v>372</v>
      </c>
      <c r="Y23" s="15"/>
    </row>
    <row r="24" spans="1:25" s="19" customFormat="1" ht="14.25" customHeight="1">
      <c r="A24" s="54" t="s">
        <v>58</v>
      </c>
      <c r="B24" s="55" t="s">
        <v>59</v>
      </c>
      <c r="C24" s="37">
        <v>1850</v>
      </c>
      <c r="D24" s="37">
        <v>3357</v>
      </c>
      <c r="E24" s="37">
        <v>7338</v>
      </c>
      <c r="F24" s="37">
        <v>683</v>
      </c>
      <c r="G24" s="37">
        <v>2786</v>
      </c>
      <c r="H24" s="37">
        <v>7274</v>
      </c>
      <c r="I24" s="37">
        <v>117</v>
      </c>
      <c r="J24" s="37">
        <v>1130</v>
      </c>
      <c r="K24" s="37">
        <v>2018</v>
      </c>
      <c r="L24" s="37">
        <v>221</v>
      </c>
      <c r="M24" s="37">
        <v>5081</v>
      </c>
      <c r="N24" s="41">
        <f t="shared" si="0"/>
        <v>31855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1">
        <f t="shared" si="1"/>
        <v>0</v>
      </c>
      <c r="V24" s="44">
        <f t="shared" si="2"/>
        <v>31855</v>
      </c>
      <c r="Y24" s="15"/>
    </row>
    <row r="25" spans="1:25" s="19" customFormat="1" ht="14.25" customHeight="1">
      <c r="A25" s="54" t="s">
        <v>60</v>
      </c>
      <c r="B25" s="55" t="s">
        <v>61</v>
      </c>
      <c r="C25" s="37">
        <v>1</v>
      </c>
      <c r="D25" s="37">
        <v>4019</v>
      </c>
      <c r="E25" s="37">
        <v>19</v>
      </c>
      <c r="F25" s="37">
        <v>12</v>
      </c>
      <c r="G25" s="37">
        <v>890</v>
      </c>
      <c r="H25" s="37">
        <v>0</v>
      </c>
      <c r="I25" s="37">
        <v>0</v>
      </c>
      <c r="J25" s="37">
        <v>0</v>
      </c>
      <c r="K25" s="37">
        <v>0</v>
      </c>
      <c r="L25" s="37">
        <v>36</v>
      </c>
      <c r="M25" s="37">
        <v>245</v>
      </c>
      <c r="N25" s="41">
        <f t="shared" si="0"/>
        <v>5222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1">
        <f t="shared" si="1"/>
        <v>0</v>
      </c>
      <c r="V25" s="44">
        <f t="shared" si="2"/>
        <v>5222</v>
      </c>
      <c r="Y25" s="15"/>
    </row>
    <row r="26" spans="1:25" s="19" customFormat="1" ht="14.25" customHeight="1">
      <c r="A26" s="54" t="s">
        <v>62</v>
      </c>
      <c r="B26" s="55" t="s">
        <v>63</v>
      </c>
      <c r="C26" s="37">
        <v>0</v>
      </c>
      <c r="D26" s="37">
        <v>1</v>
      </c>
      <c r="E26" s="37">
        <v>0</v>
      </c>
      <c r="F26" s="37">
        <v>0</v>
      </c>
      <c r="G26" s="37">
        <v>0</v>
      </c>
      <c r="H26" s="37">
        <v>3</v>
      </c>
      <c r="I26" s="37">
        <v>0</v>
      </c>
      <c r="J26" s="37">
        <v>0</v>
      </c>
      <c r="K26" s="37">
        <v>2</v>
      </c>
      <c r="L26" s="37">
        <v>14</v>
      </c>
      <c r="M26" s="37">
        <v>0</v>
      </c>
      <c r="N26" s="41">
        <f t="shared" si="0"/>
        <v>20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1">
        <f t="shared" si="1"/>
        <v>0</v>
      </c>
      <c r="V26" s="44">
        <f t="shared" si="2"/>
        <v>20</v>
      </c>
      <c r="Y26" s="15"/>
    </row>
    <row r="27" spans="1:25" s="19" customFormat="1" ht="14.25" customHeight="1">
      <c r="A27" s="54" t="s">
        <v>64</v>
      </c>
      <c r="B27" s="55" t="s">
        <v>65</v>
      </c>
      <c r="C27" s="37">
        <v>31</v>
      </c>
      <c r="D27" s="37">
        <v>29</v>
      </c>
      <c r="E27" s="37">
        <v>100</v>
      </c>
      <c r="F27" s="37">
        <v>0</v>
      </c>
      <c r="G27" s="37">
        <v>0</v>
      </c>
      <c r="H27" s="37">
        <v>644</v>
      </c>
      <c r="I27" s="37">
        <v>0</v>
      </c>
      <c r="J27" s="37">
        <v>19</v>
      </c>
      <c r="K27" s="37">
        <v>0</v>
      </c>
      <c r="L27" s="37">
        <v>5</v>
      </c>
      <c r="M27" s="37">
        <v>7</v>
      </c>
      <c r="N27" s="41">
        <f t="shared" si="0"/>
        <v>835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1">
        <f t="shared" si="1"/>
        <v>0</v>
      </c>
      <c r="V27" s="44">
        <f t="shared" si="2"/>
        <v>835</v>
      </c>
      <c r="Y27" s="15"/>
    </row>
    <row r="28" spans="1:25" s="19" customFormat="1" ht="14.25" customHeight="1">
      <c r="A28" s="54" t="s">
        <v>66</v>
      </c>
      <c r="B28" s="55" t="s">
        <v>67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41">
        <f t="shared" si="0"/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1">
        <f t="shared" si="1"/>
        <v>0</v>
      </c>
      <c r="V28" s="44">
        <f t="shared" si="2"/>
        <v>0</v>
      </c>
      <c r="Y28" s="15"/>
    </row>
    <row r="29" spans="1:25" s="19" customFormat="1" ht="14.25" customHeight="1">
      <c r="A29" s="56" t="s">
        <v>68</v>
      </c>
      <c r="B29" s="57" t="s">
        <v>69</v>
      </c>
      <c r="C29" s="37">
        <v>5419</v>
      </c>
      <c r="D29" s="37">
        <v>36051</v>
      </c>
      <c r="E29" s="37">
        <v>32225</v>
      </c>
      <c r="F29" s="37">
        <v>6127</v>
      </c>
      <c r="G29" s="37">
        <v>10203</v>
      </c>
      <c r="H29" s="37">
        <v>42366</v>
      </c>
      <c r="I29" s="37">
        <v>3196</v>
      </c>
      <c r="J29" s="37">
        <v>17593</v>
      </c>
      <c r="K29" s="37">
        <v>13561</v>
      </c>
      <c r="L29" s="37">
        <v>8041</v>
      </c>
      <c r="M29" s="37">
        <v>16464</v>
      </c>
      <c r="N29" s="58">
        <f t="shared" si="0"/>
        <v>191246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60">
        <v>0</v>
      </c>
      <c r="U29" s="58">
        <f t="shared" si="1"/>
        <v>0</v>
      </c>
      <c r="V29" s="61">
        <f t="shared" si="2"/>
        <v>191246</v>
      </c>
      <c r="Y29" s="15"/>
    </row>
    <row r="30" spans="1:25" s="19" customFormat="1" ht="14.25" customHeight="1">
      <c r="A30" s="62" t="s">
        <v>13</v>
      </c>
      <c r="B30" s="63" t="s">
        <v>70</v>
      </c>
      <c r="C30" s="64">
        <v>40091</v>
      </c>
      <c r="D30" s="64">
        <v>104170</v>
      </c>
      <c r="E30" s="64">
        <v>113131</v>
      </c>
      <c r="F30" s="64">
        <v>60131</v>
      </c>
      <c r="G30" s="64">
        <v>80265</v>
      </c>
      <c r="H30" s="64">
        <v>100196</v>
      </c>
      <c r="I30" s="64">
        <v>51495</v>
      </c>
      <c r="J30" s="64">
        <v>88540</v>
      </c>
      <c r="K30" s="64">
        <v>63794</v>
      </c>
      <c r="L30" s="64">
        <v>57201</v>
      </c>
      <c r="M30" s="64">
        <v>104968</v>
      </c>
      <c r="N30" s="65">
        <f t="shared" si="0"/>
        <v>863982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f t="shared" si="1"/>
        <v>0</v>
      </c>
      <c r="V30" s="66">
        <f t="shared" si="2"/>
        <v>863982</v>
      </c>
      <c r="Y30" s="15"/>
    </row>
    <row r="31" spans="1:25" s="19" customFormat="1" ht="14.25" customHeight="1">
      <c r="A31" s="67" t="s">
        <v>71</v>
      </c>
      <c r="B31" s="68" t="s">
        <v>72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9">
        <v>0</v>
      </c>
      <c r="N31" s="38">
        <f t="shared" si="0"/>
        <v>0</v>
      </c>
      <c r="O31" s="37">
        <v>2346</v>
      </c>
      <c r="P31" s="37">
        <v>507</v>
      </c>
      <c r="Q31" s="37">
        <v>808</v>
      </c>
      <c r="R31" s="37">
        <v>5765</v>
      </c>
      <c r="S31" s="37">
        <v>28205</v>
      </c>
      <c r="T31" s="39">
        <v>0</v>
      </c>
      <c r="U31" s="38">
        <f t="shared" si="1"/>
        <v>37631</v>
      </c>
      <c r="V31" s="40">
        <f t="shared" si="2"/>
        <v>37631</v>
      </c>
      <c r="Y31" s="15"/>
    </row>
    <row r="32" spans="1:25" s="19" customFormat="1" ht="14.25" customHeight="1">
      <c r="A32" s="52" t="s">
        <v>73</v>
      </c>
      <c r="B32" s="69" t="s">
        <v>74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50">
        <v>0</v>
      </c>
      <c r="N32" s="48">
        <f t="shared" si="0"/>
        <v>0</v>
      </c>
      <c r="O32" s="49">
        <v>2345</v>
      </c>
      <c r="P32" s="49">
        <v>507</v>
      </c>
      <c r="Q32" s="49">
        <v>808</v>
      </c>
      <c r="R32" s="49">
        <v>5765</v>
      </c>
      <c r="S32" s="49">
        <v>28205</v>
      </c>
      <c r="T32" s="50">
        <v>0</v>
      </c>
      <c r="U32" s="48">
        <f t="shared" si="1"/>
        <v>37630</v>
      </c>
      <c r="V32" s="51">
        <f t="shared" si="2"/>
        <v>37630</v>
      </c>
      <c r="Y32" s="15"/>
    </row>
    <row r="33" spans="1:25" s="19" customFormat="1" ht="14.25" customHeight="1">
      <c r="A33" s="52" t="s">
        <v>75</v>
      </c>
      <c r="B33" s="53" t="s">
        <v>76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50">
        <v>0</v>
      </c>
      <c r="N33" s="48">
        <f t="shared" si="0"/>
        <v>0</v>
      </c>
      <c r="O33" s="49">
        <v>591</v>
      </c>
      <c r="P33" s="49">
        <v>518</v>
      </c>
      <c r="Q33" s="49">
        <v>153</v>
      </c>
      <c r="R33" s="49">
        <v>6616</v>
      </c>
      <c r="S33" s="49">
        <v>367</v>
      </c>
      <c r="T33" s="50">
        <v>0</v>
      </c>
      <c r="U33" s="48">
        <f t="shared" si="1"/>
        <v>8245</v>
      </c>
      <c r="V33" s="51">
        <f t="shared" si="2"/>
        <v>8245</v>
      </c>
      <c r="Y33" s="15"/>
    </row>
    <row r="34" spans="1:25" s="19" customFormat="1" ht="14.25" customHeight="1">
      <c r="A34" s="52" t="s">
        <v>77</v>
      </c>
      <c r="B34" s="53" t="s">
        <v>78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50">
        <v>0</v>
      </c>
      <c r="N34" s="48">
        <f t="shared" si="0"/>
        <v>0</v>
      </c>
      <c r="O34" s="49">
        <v>1</v>
      </c>
      <c r="P34" s="49">
        <v>0</v>
      </c>
      <c r="Q34" s="49">
        <v>0</v>
      </c>
      <c r="R34" s="49">
        <v>0</v>
      </c>
      <c r="S34" s="49">
        <v>0</v>
      </c>
      <c r="T34" s="50">
        <v>0</v>
      </c>
      <c r="U34" s="48">
        <f t="shared" si="1"/>
        <v>1</v>
      </c>
      <c r="V34" s="51">
        <f t="shared" si="2"/>
        <v>1</v>
      </c>
      <c r="Y34" s="15"/>
    </row>
    <row r="35" spans="1:25" s="19" customFormat="1" ht="14.25" customHeight="1">
      <c r="A35" s="54" t="s">
        <v>79</v>
      </c>
      <c r="B35" s="70" t="s">
        <v>80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3">
        <v>0</v>
      </c>
      <c r="N35" s="41">
        <f t="shared" si="0"/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1">
        <f t="shared" si="1"/>
        <v>0</v>
      </c>
      <c r="V35" s="44">
        <f t="shared" si="2"/>
        <v>0</v>
      </c>
      <c r="Y35" s="15"/>
    </row>
    <row r="36" spans="1:25" s="19" customFormat="1" ht="14.25" customHeight="1">
      <c r="A36" s="54" t="s">
        <v>81</v>
      </c>
      <c r="B36" s="70" t="s">
        <v>82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3">
        <v>0</v>
      </c>
      <c r="N36" s="41">
        <f t="shared" si="0"/>
        <v>0</v>
      </c>
      <c r="O36" s="42">
        <v>399</v>
      </c>
      <c r="P36" s="42">
        <v>203</v>
      </c>
      <c r="Q36" s="42">
        <v>976</v>
      </c>
      <c r="R36" s="42">
        <v>139</v>
      </c>
      <c r="S36" s="42">
        <v>52</v>
      </c>
      <c r="T36" s="43">
        <v>0</v>
      </c>
      <c r="U36" s="41">
        <f t="shared" si="1"/>
        <v>1769</v>
      </c>
      <c r="V36" s="44">
        <f t="shared" si="2"/>
        <v>1769</v>
      </c>
      <c r="Y36" s="15"/>
    </row>
    <row r="37" spans="1:25" s="19" customFormat="1" ht="14.25" customHeight="1">
      <c r="A37" s="54" t="s">
        <v>83</v>
      </c>
      <c r="B37" s="70" t="s">
        <v>84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43">
        <v>0</v>
      </c>
      <c r="N37" s="41">
        <f t="shared" si="0"/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1">
        <f t="shared" si="1"/>
        <v>0</v>
      </c>
      <c r="V37" s="44">
        <f t="shared" si="2"/>
        <v>0</v>
      </c>
      <c r="Y37" s="15"/>
    </row>
    <row r="38" spans="1:25" s="19" customFormat="1" ht="14.25" customHeight="1">
      <c r="A38" s="54" t="s">
        <v>85</v>
      </c>
      <c r="B38" s="70" t="s">
        <v>86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3">
        <v>0</v>
      </c>
      <c r="N38" s="41">
        <f t="shared" si="0"/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3">
        <v>0</v>
      </c>
      <c r="U38" s="41">
        <f t="shared" si="1"/>
        <v>0</v>
      </c>
      <c r="V38" s="44">
        <f t="shared" si="2"/>
        <v>0</v>
      </c>
      <c r="Y38" s="15"/>
    </row>
    <row r="39" spans="1:25" s="19" customFormat="1" ht="14.25" customHeight="1">
      <c r="A39" s="54" t="s">
        <v>87</v>
      </c>
      <c r="B39" s="55" t="s">
        <v>88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3">
        <v>0</v>
      </c>
      <c r="N39" s="41">
        <f t="shared" si="0"/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3">
        <v>0</v>
      </c>
      <c r="U39" s="41">
        <f t="shared" si="1"/>
        <v>0</v>
      </c>
      <c r="V39" s="44">
        <f t="shared" si="2"/>
        <v>0</v>
      </c>
      <c r="Y39" s="15"/>
    </row>
    <row r="40" spans="1:25" s="19" customFormat="1" ht="14.25" customHeight="1">
      <c r="A40" s="54" t="s">
        <v>89</v>
      </c>
      <c r="B40" s="70" t="s">
        <v>90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0">
        <v>0</v>
      </c>
      <c r="N40" s="41">
        <f t="shared" si="0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60">
        <v>0</v>
      </c>
      <c r="U40" s="58">
        <f t="shared" si="1"/>
        <v>0</v>
      </c>
      <c r="V40" s="61">
        <f t="shared" si="2"/>
        <v>0</v>
      </c>
      <c r="Y40" s="15"/>
    </row>
    <row r="41" spans="1:25" s="19" customFormat="1" ht="14.25" customHeight="1">
      <c r="A41" s="71" t="s">
        <v>20</v>
      </c>
      <c r="B41" s="72" t="s">
        <v>91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5">
        <f t="shared" si="0"/>
        <v>0</v>
      </c>
      <c r="O41" s="64">
        <v>2745</v>
      </c>
      <c r="P41" s="64">
        <v>710</v>
      </c>
      <c r="Q41" s="64">
        <v>1784</v>
      </c>
      <c r="R41" s="64">
        <v>5904</v>
      </c>
      <c r="S41" s="64">
        <v>28257</v>
      </c>
      <c r="T41" s="64">
        <v>0</v>
      </c>
      <c r="U41" s="65">
        <f t="shared" si="1"/>
        <v>39400</v>
      </c>
      <c r="V41" s="66">
        <f t="shared" si="2"/>
        <v>39400</v>
      </c>
      <c r="Y41" s="15"/>
    </row>
    <row r="42" spans="1:25" s="19" customFormat="1" ht="14.25" customHeight="1" thickBot="1">
      <c r="A42" s="73" t="s">
        <v>21</v>
      </c>
      <c r="B42" s="74" t="s">
        <v>92</v>
      </c>
      <c r="C42" s="75">
        <f aca="true" t="shared" si="3" ref="C42:V42">C30+C41</f>
        <v>40091</v>
      </c>
      <c r="D42" s="75">
        <f t="shared" si="3"/>
        <v>104170</v>
      </c>
      <c r="E42" s="75">
        <f t="shared" si="3"/>
        <v>113131</v>
      </c>
      <c r="F42" s="75">
        <f t="shared" si="3"/>
        <v>60131</v>
      </c>
      <c r="G42" s="75">
        <f t="shared" si="3"/>
        <v>80265</v>
      </c>
      <c r="H42" s="75">
        <f t="shared" si="3"/>
        <v>100196</v>
      </c>
      <c r="I42" s="75">
        <f t="shared" si="3"/>
        <v>51495</v>
      </c>
      <c r="J42" s="75">
        <f t="shared" si="3"/>
        <v>88540</v>
      </c>
      <c r="K42" s="75">
        <f t="shared" si="3"/>
        <v>63794</v>
      </c>
      <c r="L42" s="75">
        <f t="shared" si="3"/>
        <v>57201</v>
      </c>
      <c r="M42" s="75">
        <f t="shared" si="3"/>
        <v>104968</v>
      </c>
      <c r="N42" s="75">
        <f t="shared" si="3"/>
        <v>863982</v>
      </c>
      <c r="O42" s="75">
        <f t="shared" si="3"/>
        <v>2745</v>
      </c>
      <c r="P42" s="75">
        <f t="shared" si="3"/>
        <v>710</v>
      </c>
      <c r="Q42" s="75">
        <f t="shared" si="3"/>
        <v>1784</v>
      </c>
      <c r="R42" s="75">
        <f t="shared" si="3"/>
        <v>5904</v>
      </c>
      <c r="S42" s="75">
        <f t="shared" si="3"/>
        <v>28257</v>
      </c>
      <c r="T42" s="75">
        <f t="shared" si="3"/>
        <v>0</v>
      </c>
      <c r="U42" s="75">
        <f t="shared" si="3"/>
        <v>39400</v>
      </c>
      <c r="V42" s="76">
        <f t="shared" si="3"/>
        <v>903382</v>
      </c>
      <c r="Y42" s="15"/>
    </row>
    <row r="43" spans="1:25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Y43" s="15"/>
    </row>
    <row r="44" spans="1:25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Y44" s="15"/>
    </row>
    <row r="45" spans="1:25" s="19" customFormat="1" ht="44.1" customHeight="1">
      <c r="A45" s="13"/>
      <c r="B45" s="12"/>
      <c r="C45" s="77" t="str">
        <f aca="true" t="shared" si="4" ref="C45:M45">C4</f>
        <v>Македонија</v>
      </c>
      <c r="D45" s="77" t="str">
        <f t="shared" si="4"/>
        <v>Триглав</v>
      </c>
      <c r="E45" s="77" t="str">
        <f t="shared" si="4"/>
        <v>Сава</v>
      </c>
      <c r="F45" s="77" t="str">
        <f t="shared" si="4"/>
        <v>Евроинс</v>
      </c>
      <c r="G45" s="77" t="str">
        <f t="shared" si="4"/>
        <v>Винер</v>
      </c>
      <c r="H45" s="77" t="str">
        <f t="shared" si="4"/>
        <v>Еуролинк</v>
      </c>
      <c r="I45" s="77" t="str">
        <f t="shared" si="4"/>
        <v>Граве</v>
      </c>
      <c r="J45" s="77" t="str">
        <f t="shared" si="4"/>
        <v>Уника</v>
      </c>
      <c r="K45" s="77" t="str">
        <f t="shared" si="4"/>
        <v>Осигурителна полиса</v>
      </c>
      <c r="L45" s="77" t="str">
        <f t="shared" si="4"/>
        <v>Халк</v>
      </c>
      <c r="M45" s="77" t="str">
        <f t="shared" si="4"/>
        <v>Кроациа неживот</v>
      </c>
      <c r="N45" s="78"/>
      <c r="O45" s="77" t="str">
        <f aca="true" t="shared" si="5" ref="O45:T45">O4</f>
        <v>Кроациа живот</v>
      </c>
      <c r="P45" s="77" t="str">
        <f t="shared" si="5"/>
        <v>Граве живот</v>
      </c>
      <c r="Q45" s="77" t="str">
        <f t="shared" si="5"/>
        <v>Винер живот</v>
      </c>
      <c r="R45" s="77" t="str">
        <f t="shared" si="5"/>
        <v>Уника живот</v>
      </c>
      <c r="S45" s="77" t="str">
        <f t="shared" si="5"/>
        <v>Триглав живот</v>
      </c>
      <c r="T45" s="77" t="str">
        <f t="shared" si="5"/>
        <v>ПРВА ЖИВОТ</v>
      </c>
      <c r="U45" s="79"/>
      <c r="V45" s="15"/>
      <c r="Y45" s="15"/>
    </row>
    <row r="46" spans="1:25" s="19" customFormat="1" ht="17.45" customHeight="1" thickBot="1">
      <c r="A46" s="11" t="s">
        <v>93</v>
      </c>
      <c r="B46" s="10"/>
      <c r="C46" s="80">
        <f>C30/$N$30</f>
        <v>0.04640258709093476</v>
      </c>
      <c r="D46" s="80">
        <f aca="true" t="shared" si="6" ref="D46:M46">D30/$N$30</f>
        <v>0.12056964149716082</v>
      </c>
      <c r="E46" s="80">
        <f t="shared" si="6"/>
        <v>0.1309413853529356</v>
      </c>
      <c r="F46" s="80">
        <f t="shared" si="6"/>
        <v>0.06959751476303905</v>
      </c>
      <c r="G46" s="80">
        <f t="shared" si="6"/>
        <v>0.09290124099807635</v>
      </c>
      <c r="H46" s="80">
        <f t="shared" si="6"/>
        <v>0.11597000863443914</v>
      </c>
      <c r="I46" s="80">
        <f t="shared" si="6"/>
        <v>0.0596019361514476</v>
      </c>
      <c r="J46" s="80">
        <f t="shared" si="6"/>
        <v>0.10247898683074416</v>
      </c>
      <c r="K46" s="80">
        <f t="shared" si="6"/>
        <v>0.0738371864228653</v>
      </c>
      <c r="L46" s="80">
        <f t="shared" si="6"/>
        <v>0.06620624040778628</v>
      </c>
      <c r="M46" s="80">
        <f t="shared" si="6"/>
        <v>0.12149327185057096</v>
      </c>
      <c r="N46" s="81"/>
      <c r="O46" s="80">
        <f>O41/$U$41</f>
        <v>0.06967005076142133</v>
      </c>
      <c r="P46" s="80">
        <f aca="true" t="shared" si="7" ref="P46:T46">P41/$U$41</f>
        <v>0.01802030456852792</v>
      </c>
      <c r="Q46" s="80">
        <f t="shared" si="7"/>
        <v>0.045279187817258884</v>
      </c>
      <c r="R46" s="80">
        <f t="shared" si="7"/>
        <v>0.1498477157360406</v>
      </c>
      <c r="S46" s="80">
        <f t="shared" si="7"/>
        <v>0.7171827411167513</v>
      </c>
      <c r="T46" s="80">
        <f t="shared" si="7"/>
        <v>0</v>
      </c>
      <c r="U46" s="79"/>
      <c r="V46" s="15"/>
      <c r="Y46" s="15"/>
    </row>
    <row r="47" spans="1:25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Y47" s="15"/>
    </row>
    <row r="48" spans="1:25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Y48" s="15"/>
    </row>
    <row r="49" spans="2:12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9116E-9EE5-494E-A5DF-9D0C387D9F73}">
  <dimension ref="A1:Y59"/>
  <sheetViews>
    <sheetView showGridLines="0" zoomScale="90" zoomScaleNormal="90" workbookViewId="0" topLeftCell="A1">
      <selection activeCell="G16" sqref="G16"/>
    </sheetView>
  </sheetViews>
  <sheetFormatPr defaultColWidth="9.140625" defaultRowHeight="15"/>
  <cols>
    <col min="1" max="1" width="49.421875" style="15" customWidth="1"/>
    <col min="2" max="2" width="7.421875" style="16" customWidth="1"/>
    <col min="3" max="3" width="14.28125" style="17" customWidth="1"/>
    <col min="4" max="12" width="14.28125" style="18" customWidth="1"/>
    <col min="13" max="15" width="14.28125" style="15" customWidth="1"/>
    <col min="16" max="19" width="14.28125" style="18" customWidth="1"/>
    <col min="20" max="22" width="14.28125" style="15" customWidth="1"/>
    <col min="23" max="24" width="9.140625" style="19" customWidth="1"/>
    <col min="25" max="25" width="9.140625" style="15" customWidth="1"/>
    <col min="26" max="16384" width="9.140625" style="15" customWidth="1"/>
  </cols>
  <sheetData>
    <row r="1" spans="1:12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3" s="23" customFormat="1" ht="14.25" customHeight="1">
      <c r="A2" s="24" t="s">
        <v>107</v>
      </c>
      <c r="B2" s="2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3" customFormat="1" ht="14.25" customHeight="1" thickBot="1">
      <c r="A3" s="20"/>
      <c r="B3" s="2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7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7" t="s">
        <v>20</v>
      </c>
      <c r="V4" s="28" t="s">
        <v>21</v>
      </c>
      <c r="W4" s="19"/>
      <c r="X4" s="29"/>
      <c r="Y4" s="15"/>
    </row>
    <row r="5" spans="1:25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3">
        <v>100</v>
      </c>
      <c r="O5" s="32">
        <v>101</v>
      </c>
      <c r="P5" s="32">
        <v>102</v>
      </c>
      <c r="Q5" s="32">
        <v>103</v>
      </c>
      <c r="R5" s="32">
        <v>104</v>
      </c>
      <c r="S5" s="32">
        <v>105</v>
      </c>
      <c r="T5" s="32">
        <v>106</v>
      </c>
      <c r="U5" s="33">
        <v>200</v>
      </c>
      <c r="V5" s="34">
        <v>300</v>
      </c>
      <c r="W5" s="19"/>
      <c r="X5" s="29"/>
      <c r="Y5" s="15"/>
    </row>
    <row r="6" spans="1:25" s="17" customFormat="1" ht="14.25" customHeight="1">
      <c r="A6" s="35" t="s">
        <v>22</v>
      </c>
      <c r="B6" s="36" t="s">
        <v>23</v>
      </c>
      <c r="C6" s="37">
        <v>15059</v>
      </c>
      <c r="D6" s="37">
        <v>24363</v>
      </c>
      <c r="E6" s="37">
        <v>10589</v>
      </c>
      <c r="F6" s="37">
        <v>3112</v>
      </c>
      <c r="G6" s="37">
        <v>9346</v>
      </c>
      <c r="H6" s="37">
        <v>26768</v>
      </c>
      <c r="I6" s="37">
        <v>1867</v>
      </c>
      <c r="J6" s="37">
        <v>8413</v>
      </c>
      <c r="K6" s="37">
        <v>8483</v>
      </c>
      <c r="L6" s="37">
        <v>22011</v>
      </c>
      <c r="M6" s="37">
        <v>25377</v>
      </c>
      <c r="N6" s="38">
        <f aca="true" t="shared" si="0" ref="N6:N41">SUM(C6:M6)</f>
        <v>155388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9">
        <v>0</v>
      </c>
      <c r="U6" s="38">
        <f aca="true" t="shared" si="1" ref="U6:U41">SUM(O6:T6)</f>
        <v>0</v>
      </c>
      <c r="V6" s="40">
        <f aca="true" t="shared" si="2" ref="V6:V41">N6+U6</f>
        <v>155388</v>
      </c>
      <c r="W6" s="19"/>
      <c r="X6" s="29"/>
      <c r="Y6" s="15"/>
    </row>
    <row r="7" spans="1:22" s="18" customFormat="1" ht="14.25" customHeight="1">
      <c r="A7" s="35" t="s">
        <v>24</v>
      </c>
      <c r="B7" s="36" t="s">
        <v>25</v>
      </c>
      <c r="C7" s="37">
        <v>40235</v>
      </c>
      <c r="D7" s="37">
        <v>51380</v>
      </c>
      <c r="E7" s="37">
        <v>26689</v>
      </c>
      <c r="F7" s="37">
        <v>8465</v>
      </c>
      <c r="G7" s="37">
        <v>2680</v>
      </c>
      <c r="H7" s="37">
        <v>62198</v>
      </c>
      <c r="I7" s="37">
        <v>0</v>
      </c>
      <c r="J7" s="37">
        <v>13373</v>
      </c>
      <c r="K7" s="37">
        <v>0</v>
      </c>
      <c r="L7" s="37">
        <v>27103</v>
      </c>
      <c r="M7" s="37">
        <v>77201</v>
      </c>
      <c r="N7" s="41">
        <f t="shared" si="0"/>
        <v>309324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3">
        <v>0</v>
      </c>
      <c r="U7" s="41">
        <f t="shared" si="1"/>
        <v>0</v>
      </c>
      <c r="V7" s="44">
        <f t="shared" si="2"/>
        <v>309324</v>
      </c>
    </row>
    <row r="8" spans="1:22" s="18" customFormat="1" ht="14.25" customHeight="1">
      <c r="A8" s="35" t="s">
        <v>26</v>
      </c>
      <c r="B8" s="36" t="s">
        <v>27</v>
      </c>
      <c r="C8" s="37">
        <v>15900</v>
      </c>
      <c r="D8" s="37">
        <v>52288</v>
      </c>
      <c r="E8" s="37">
        <v>54416</v>
      </c>
      <c r="F8" s="37">
        <v>13843</v>
      </c>
      <c r="G8" s="37">
        <v>29939</v>
      </c>
      <c r="H8" s="37">
        <v>25946</v>
      </c>
      <c r="I8" s="37">
        <v>5254</v>
      </c>
      <c r="J8" s="37">
        <v>21835</v>
      </c>
      <c r="K8" s="37">
        <v>40203</v>
      </c>
      <c r="L8" s="37">
        <v>35766</v>
      </c>
      <c r="M8" s="37">
        <v>23293</v>
      </c>
      <c r="N8" s="41">
        <f t="shared" si="0"/>
        <v>318683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3">
        <v>0</v>
      </c>
      <c r="U8" s="41">
        <f t="shared" si="1"/>
        <v>0</v>
      </c>
      <c r="V8" s="44">
        <f t="shared" si="2"/>
        <v>318683</v>
      </c>
    </row>
    <row r="9" spans="1:22" s="18" customFormat="1" ht="14.25" customHeight="1">
      <c r="A9" s="35" t="s">
        <v>28</v>
      </c>
      <c r="B9" s="36" t="s">
        <v>29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41">
        <f t="shared" si="0"/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3">
        <v>0</v>
      </c>
      <c r="U9" s="41">
        <f t="shared" si="1"/>
        <v>0</v>
      </c>
      <c r="V9" s="44">
        <f t="shared" si="2"/>
        <v>0</v>
      </c>
    </row>
    <row r="10" spans="1:22" s="18" customFormat="1" ht="14.25" customHeight="1">
      <c r="A10" s="35" t="s">
        <v>30</v>
      </c>
      <c r="B10" s="36" t="s">
        <v>31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41">
        <f t="shared" si="0"/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1">
        <f t="shared" si="1"/>
        <v>0</v>
      </c>
      <c r="V10" s="44">
        <f t="shared" si="2"/>
        <v>0</v>
      </c>
    </row>
    <row r="11" spans="1:22" s="18" customFormat="1" ht="14.25" customHeight="1">
      <c r="A11" s="35" t="s">
        <v>32</v>
      </c>
      <c r="B11" s="36" t="s">
        <v>33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41">
        <f t="shared" si="0"/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1">
        <f t="shared" si="1"/>
        <v>0</v>
      </c>
      <c r="V11" s="44">
        <f t="shared" si="2"/>
        <v>0</v>
      </c>
    </row>
    <row r="12" spans="1:22" s="18" customFormat="1" ht="14.25" customHeight="1">
      <c r="A12" s="35" t="s">
        <v>34</v>
      </c>
      <c r="B12" s="36" t="s">
        <v>35</v>
      </c>
      <c r="C12" s="37">
        <v>274</v>
      </c>
      <c r="D12" s="37">
        <v>0</v>
      </c>
      <c r="E12" s="37">
        <v>0</v>
      </c>
      <c r="F12" s="37">
        <v>54</v>
      </c>
      <c r="G12" s="37">
        <v>1071</v>
      </c>
      <c r="H12" s="37">
        <v>206</v>
      </c>
      <c r="I12" s="37">
        <v>0</v>
      </c>
      <c r="J12" s="37">
        <v>13</v>
      </c>
      <c r="K12" s="37">
        <v>38</v>
      </c>
      <c r="L12" s="37">
        <v>0</v>
      </c>
      <c r="M12" s="37">
        <v>183</v>
      </c>
      <c r="N12" s="41">
        <f t="shared" si="0"/>
        <v>1839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1">
        <f t="shared" si="1"/>
        <v>0</v>
      </c>
      <c r="V12" s="44">
        <f t="shared" si="2"/>
        <v>1839</v>
      </c>
    </row>
    <row r="13" spans="1:22" s="18" customFormat="1" ht="14.25" customHeight="1">
      <c r="A13" s="35" t="s">
        <v>36</v>
      </c>
      <c r="B13" s="36" t="s">
        <v>37</v>
      </c>
      <c r="C13" s="37">
        <v>23730</v>
      </c>
      <c r="D13" s="37">
        <v>3169</v>
      </c>
      <c r="E13" s="37">
        <v>13315</v>
      </c>
      <c r="F13" s="37">
        <v>625</v>
      </c>
      <c r="G13" s="37">
        <v>1846</v>
      </c>
      <c r="H13" s="37">
        <v>5604</v>
      </c>
      <c r="I13" s="37">
        <v>31</v>
      </c>
      <c r="J13" s="37">
        <v>2057</v>
      </c>
      <c r="K13" s="37">
        <v>1780</v>
      </c>
      <c r="L13" s="37">
        <v>642</v>
      </c>
      <c r="M13" s="37">
        <v>77333</v>
      </c>
      <c r="N13" s="41">
        <f t="shared" si="0"/>
        <v>130132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1">
        <f t="shared" si="1"/>
        <v>0</v>
      </c>
      <c r="V13" s="44">
        <f t="shared" si="2"/>
        <v>130132</v>
      </c>
    </row>
    <row r="14" spans="1:22" s="18" customFormat="1" ht="14.25" customHeight="1">
      <c r="A14" s="35" t="s">
        <v>38</v>
      </c>
      <c r="B14" s="36" t="s">
        <v>39</v>
      </c>
      <c r="C14" s="37">
        <v>48635</v>
      </c>
      <c r="D14" s="37">
        <v>13805</v>
      </c>
      <c r="E14" s="37">
        <v>34924</v>
      </c>
      <c r="F14" s="37">
        <v>74655</v>
      </c>
      <c r="G14" s="37">
        <v>7241</v>
      </c>
      <c r="H14" s="37">
        <v>5757</v>
      </c>
      <c r="I14" s="37">
        <v>16</v>
      </c>
      <c r="J14" s="37">
        <v>32543</v>
      </c>
      <c r="K14" s="37">
        <v>2436</v>
      </c>
      <c r="L14" s="37">
        <v>5338</v>
      </c>
      <c r="M14" s="37">
        <v>5195</v>
      </c>
      <c r="N14" s="41">
        <f t="shared" si="0"/>
        <v>230545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1">
        <f t="shared" si="1"/>
        <v>0</v>
      </c>
      <c r="V14" s="44">
        <f t="shared" si="2"/>
        <v>230545</v>
      </c>
    </row>
    <row r="15" spans="1:22" s="18" customFormat="1" ht="14.25" customHeight="1">
      <c r="A15" s="35" t="s">
        <v>40</v>
      </c>
      <c r="B15" s="36" t="s">
        <v>41</v>
      </c>
      <c r="C15" s="37">
        <v>72365</v>
      </c>
      <c r="D15" s="37">
        <v>16974</v>
      </c>
      <c r="E15" s="37">
        <v>48239</v>
      </c>
      <c r="F15" s="37">
        <v>75280</v>
      </c>
      <c r="G15" s="37">
        <v>9087</v>
      </c>
      <c r="H15" s="37">
        <v>11361</v>
      </c>
      <c r="I15" s="37">
        <v>47</v>
      </c>
      <c r="J15" s="37">
        <v>34600</v>
      </c>
      <c r="K15" s="37">
        <v>4216</v>
      </c>
      <c r="L15" s="37">
        <v>5980</v>
      </c>
      <c r="M15" s="37">
        <v>82528</v>
      </c>
      <c r="N15" s="41">
        <f t="shared" si="0"/>
        <v>360677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1">
        <f t="shared" si="1"/>
        <v>0</v>
      </c>
      <c r="V15" s="44">
        <f t="shared" si="2"/>
        <v>360677</v>
      </c>
    </row>
    <row r="16" spans="1:22" s="18" customFormat="1" ht="14.25" customHeight="1">
      <c r="A16" s="45" t="s">
        <v>42</v>
      </c>
      <c r="B16" s="46" t="s">
        <v>43</v>
      </c>
      <c r="C16" s="47">
        <v>3188</v>
      </c>
      <c r="D16" s="47">
        <v>6559</v>
      </c>
      <c r="E16" s="47">
        <v>25124</v>
      </c>
      <c r="F16" s="47">
        <v>59703</v>
      </c>
      <c r="G16" s="47">
        <v>578</v>
      </c>
      <c r="H16" s="47">
        <v>5211</v>
      </c>
      <c r="I16" s="47">
        <v>31</v>
      </c>
      <c r="J16" s="47">
        <v>1045</v>
      </c>
      <c r="K16" s="47">
        <v>2354</v>
      </c>
      <c r="L16" s="47">
        <v>847</v>
      </c>
      <c r="M16" s="47">
        <v>1361</v>
      </c>
      <c r="N16" s="48">
        <f t="shared" si="0"/>
        <v>106001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0">
        <v>0</v>
      </c>
      <c r="U16" s="48">
        <f t="shared" si="1"/>
        <v>0</v>
      </c>
      <c r="V16" s="51">
        <f t="shared" si="2"/>
        <v>106001</v>
      </c>
    </row>
    <row r="17" spans="1:25" s="19" customFormat="1" ht="14.25" customHeight="1">
      <c r="A17" s="52" t="s">
        <v>44</v>
      </c>
      <c r="B17" s="53" t="s">
        <v>45</v>
      </c>
      <c r="C17" s="47">
        <v>69177</v>
      </c>
      <c r="D17" s="47">
        <v>10416</v>
      </c>
      <c r="E17" s="47">
        <v>23115</v>
      </c>
      <c r="F17" s="47">
        <v>15577</v>
      </c>
      <c r="G17" s="47">
        <v>8509</v>
      </c>
      <c r="H17" s="47">
        <v>6150</v>
      </c>
      <c r="I17" s="47">
        <v>16</v>
      </c>
      <c r="J17" s="47">
        <v>33555</v>
      </c>
      <c r="K17" s="47">
        <v>1862</v>
      </c>
      <c r="L17" s="47">
        <v>5133</v>
      </c>
      <c r="M17" s="47">
        <v>81167</v>
      </c>
      <c r="N17" s="48">
        <f t="shared" si="0"/>
        <v>254677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50">
        <v>0</v>
      </c>
      <c r="U17" s="48">
        <f t="shared" si="1"/>
        <v>0</v>
      </c>
      <c r="V17" s="51">
        <f t="shared" si="2"/>
        <v>254677</v>
      </c>
      <c r="Y17" s="15"/>
    </row>
    <row r="18" spans="1:25" s="19" customFormat="1" ht="14.25" customHeight="1">
      <c r="A18" s="54" t="s">
        <v>46</v>
      </c>
      <c r="B18" s="55" t="s">
        <v>47</v>
      </c>
      <c r="C18" s="37">
        <v>62665</v>
      </c>
      <c r="D18" s="37">
        <v>111312</v>
      </c>
      <c r="E18" s="37">
        <v>95692</v>
      </c>
      <c r="F18" s="37">
        <v>70308</v>
      </c>
      <c r="G18" s="37">
        <v>138490</v>
      </c>
      <c r="H18" s="37">
        <v>74630</v>
      </c>
      <c r="I18" s="37">
        <v>190565</v>
      </c>
      <c r="J18" s="37">
        <v>155086</v>
      </c>
      <c r="K18" s="37">
        <v>70312</v>
      </c>
      <c r="L18" s="37">
        <v>104263</v>
      </c>
      <c r="M18" s="37">
        <v>100245</v>
      </c>
      <c r="N18" s="41">
        <f t="shared" si="0"/>
        <v>1173568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1">
        <f t="shared" si="1"/>
        <v>0</v>
      </c>
      <c r="V18" s="44">
        <f t="shared" si="2"/>
        <v>1173568</v>
      </c>
      <c r="Y18" s="15"/>
    </row>
    <row r="19" spans="1:25" s="19" customFormat="1" ht="14.25" customHeight="1">
      <c r="A19" s="52" t="s">
        <v>48</v>
      </c>
      <c r="B19" s="53" t="s">
        <v>49</v>
      </c>
      <c r="C19" s="47">
        <v>53819</v>
      </c>
      <c r="D19" s="47">
        <v>85215</v>
      </c>
      <c r="E19" s="47">
        <v>80410</v>
      </c>
      <c r="F19" s="47">
        <v>61562</v>
      </c>
      <c r="G19" s="47">
        <v>131976</v>
      </c>
      <c r="H19" s="47">
        <v>66785</v>
      </c>
      <c r="I19" s="47">
        <v>53132</v>
      </c>
      <c r="J19" s="47">
        <v>141350</v>
      </c>
      <c r="K19" s="47">
        <v>58384</v>
      </c>
      <c r="L19" s="47">
        <v>82145</v>
      </c>
      <c r="M19" s="47">
        <v>86953</v>
      </c>
      <c r="N19" s="48">
        <f t="shared" si="0"/>
        <v>901731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50">
        <v>0</v>
      </c>
      <c r="U19" s="48">
        <f t="shared" si="1"/>
        <v>0</v>
      </c>
      <c r="V19" s="51">
        <f t="shared" si="2"/>
        <v>901731</v>
      </c>
      <c r="Y19" s="15"/>
    </row>
    <row r="20" spans="1:25" s="19" customFormat="1" ht="14.25" customHeight="1">
      <c r="A20" s="52" t="s">
        <v>50</v>
      </c>
      <c r="B20" s="53" t="s">
        <v>51</v>
      </c>
      <c r="C20" s="47">
        <v>6875</v>
      </c>
      <c r="D20" s="47">
        <v>24492</v>
      </c>
      <c r="E20" s="47">
        <v>14098</v>
      </c>
      <c r="F20" s="47">
        <v>7176</v>
      </c>
      <c r="G20" s="47">
        <v>6284</v>
      </c>
      <c r="H20" s="47">
        <v>7158</v>
      </c>
      <c r="I20" s="47">
        <v>137433</v>
      </c>
      <c r="J20" s="47">
        <v>13369</v>
      </c>
      <c r="K20" s="47">
        <v>11339</v>
      </c>
      <c r="L20" s="47">
        <v>21449</v>
      </c>
      <c r="M20" s="47">
        <v>13032</v>
      </c>
      <c r="N20" s="48">
        <f t="shared" si="0"/>
        <v>262705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50">
        <v>0</v>
      </c>
      <c r="U20" s="48">
        <f t="shared" si="1"/>
        <v>0</v>
      </c>
      <c r="V20" s="51">
        <f t="shared" si="2"/>
        <v>262705</v>
      </c>
      <c r="Y20" s="15"/>
    </row>
    <row r="21" spans="1:25" s="19" customFormat="1" ht="14.25" customHeight="1">
      <c r="A21" s="52" t="s">
        <v>52</v>
      </c>
      <c r="B21" s="53" t="s">
        <v>53</v>
      </c>
      <c r="C21" s="47">
        <v>334</v>
      </c>
      <c r="D21" s="47">
        <v>346</v>
      </c>
      <c r="E21" s="47">
        <v>16</v>
      </c>
      <c r="F21" s="47">
        <v>450</v>
      </c>
      <c r="G21" s="47">
        <v>0</v>
      </c>
      <c r="H21" s="47">
        <v>480</v>
      </c>
      <c r="I21" s="47">
        <v>0</v>
      </c>
      <c r="J21" s="47">
        <v>120</v>
      </c>
      <c r="K21" s="47">
        <v>0</v>
      </c>
      <c r="L21" s="47">
        <v>0</v>
      </c>
      <c r="M21" s="47">
        <v>0</v>
      </c>
      <c r="N21" s="48">
        <f t="shared" si="0"/>
        <v>1746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50">
        <v>0</v>
      </c>
      <c r="U21" s="48">
        <f t="shared" si="1"/>
        <v>0</v>
      </c>
      <c r="V21" s="51">
        <f t="shared" si="2"/>
        <v>1746</v>
      </c>
      <c r="Y21" s="15"/>
    </row>
    <row r="22" spans="1:25" s="19" customFormat="1" ht="14.25" customHeight="1">
      <c r="A22" s="54" t="s">
        <v>54</v>
      </c>
      <c r="B22" s="55" t="s">
        <v>55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41">
        <f t="shared" si="0"/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1">
        <f t="shared" si="1"/>
        <v>0</v>
      </c>
      <c r="V22" s="44">
        <f t="shared" si="2"/>
        <v>0</v>
      </c>
      <c r="Y22" s="15"/>
    </row>
    <row r="23" spans="1:25" s="19" customFormat="1" ht="14.25" customHeight="1">
      <c r="A23" s="54" t="s">
        <v>56</v>
      </c>
      <c r="B23" s="55" t="s">
        <v>57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41">
        <f t="shared" si="0"/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1">
        <f t="shared" si="1"/>
        <v>0</v>
      </c>
      <c r="V23" s="44">
        <f t="shared" si="2"/>
        <v>0</v>
      </c>
      <c r="Y23" s="15"/>
    </row>
    <row r="24" spans="1:25" s="19" customFormat="1" ht="14.25" customHeight="1">
      <c r="A24" s="54" t="s">
        <v>58</v>
      </c>
      <c r="B24" s="55" t="s">
        <v>59</v>
      </c>
      <c r="C24" s="37">
        <v>3585</v>
      </c>
      <c r="D24" s="37">
        <v>45</v>
      </c>
      <c r="E24" s="37">
        <v>1595</v>
      </c>
      <c r="F24" s="37">
        <v>454</v>
      </c>
      <c r="G24" s="37">
        <v>629</v>
      </c>
      <c r="H24" s="37">
        <v>305</v>
      </c>
      <c r="I24" s="37">
        <v>0</v>
      </c>
      <c r="J24" s="37">
        <v>2194</v>
      </c>
      <c r="K24" s="37">
        <v>469</v>
      </c>
      <c r="L24" s="37">
        <v>0</v>
      </c>
      <c r="M24" s="37">
        <v>147</v>
      </c>
      <c r="N24" s="41">
        <f t="shared" si="0"/>
        <v>9423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1">
        <f t="shared" si="1"/>
        <v>0</v>
      </c>
      <c r="V24" s="44">
        <f t="shared" si="2"/>
        <v>9423</v>
      </c>
      <c r="Y24" s="15"/>
    </row>
    <row r="25" spans="1:25" s="19" customFormat="1" ht="14.25" customHeight="1">
      <c r="A25" s="54" t="s">
        <v>60</v>
      </c>
      <c r="B25" s="55" t="s">
        <v>61</v>
      </c>
      <c r="C25" s="37">
        <v>9</v>
      </c>
      <c r="D25" s="37">
        <v>94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41">
        <f t="shared" si="0"/>
        <v>103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1">
        <f t="shared" si="1"/>
        <v>0</v>
      </c>
      <c r="V25" s="44">
        <f t="shared" si="2"/>
        <v>103</v>
      </c>
      <c r="Y25" s="15"/>
    </row>
    <row r="26" spans="1:25" s="19" customFormat="1" ht="14.25" customHeight="1">
      <c r="A26" s="54" t="s">
        <v>62</v>
      </c>
      <c r="B26" s="55" t="s">
        <v>63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41">
        <f t="shared" si="0"/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1">
        <f t="shared" si="1"/>
        <v>0</v>
      </c>
      <c r="V26" s="44">
        <f t="shared" si="2"/>
        <v>0</v>
      </c>
      <c r="Y26" s="15"/>
    </row>
    <row r="27" spans="1:25" s="19" customFormat="1" ht="14.25" customHeight="1">
      <c r="A27" s="54" t="s">
        <v>64</v>
      </c>
      <c r="B27" s="55" t="s">
        <v>65</v>
      </c>
      <c r="C27" s="37">
        <v>14</v>
      </c>
      <c r="D27" s="37">
        <v>0</v>
      </c>
      <c r="E27" s="37">
        <v>224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41">
        <f t="shared" si="0"/>
        <v>238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1">
        <f t="shared" si="1"/>
        <v>0</v>
      </c>
      <c r="V27" s="44">
        <f t="shared" si="2"/>
        <v>238</v>
      </c>
      <c r="Y27" s="15"/>
    </row>
    <row r="28" spans="1:25" s="19" customFormat="1" ht="14.25" customHeight="1">
      <c r="A28" s="54" t="s">
        <v>66</v>
      </c>
      <c r="B28" s="55" t="s">
        <v>67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41">
        <f t="shared" si="0"/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1">
        <f t="shared" si="1"/>
        <v>0</v>
      </c>
      <c r="V28" s="44">
        <f t="shared" si="2"/>
        <v>0</v>
      </c>
      <c r="Y28" s="15"/>
    </row>
    <row r="29" spans="1:25" s="19" customFormat="1" ht="14.25" customHeight="1">
      <c r="A29" s="56" t="s">
        <v>68</v>
      </c>
      <c r="B29" s="57" t="s">
        <v>69</v>
      </c>
      <c r="C29" s="37">
        <v>837</v>
      </c>
      <c r="D29" s="37">
        <v>11367</v>
      </c>
      <c r="E29" s="37">
        <v>7461</v>
      </c>
      <c r="F29" s="37">
        <v>1186</v>
      </c>
      <c r="G29" s="37">
        <v>2190</v>
      </c>
      <c r="H29" s="37">
        <v>5178</v>
      </c>
      <c r="I29" s="37">
        <v>1106</v>
      </c>
      <c r="J29" s="37">
        <v>1360</v>
      </c>
      <c r="K29" s="37">
        <v>1755</v>
      </c>
      <c r="L29" s="37">
        <v>1365</v>
      </c>
      <c r="M29" s="37">
        <v>2356</v>
      </c>
      <c r="N29" s="58">
        <f t="shared" si="0"/>
        <v>36161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60">
        <v>0</v>
      </c>
      <c r="U29" s="58">
        <f t="shared" si="1"/>
        <v>0</v>
      </c>
      <c r="V29" s="61">
        <f t="shared" si="2"/>
        <v>36161</v>
      </c>
      <c r="Y29" s="15"/>
    </row>
    <row r="30" spans="1:25" s="19" customFormat="1" ht="14.25" customHeight="1">
      <c r="A30" s="62" t="s">
        <v>13</v>
      </c>
      <c r="B30" s="63" t="s">
        <v>70</v>
      </c>
      <c r="C30" s="64">
        <f aca="true" t="shared" si="3" ref="C30:M30">SUM(C6:C14)+C18+SUM(C22:C29)</f>
        <v>210943</v>
      </c>
      <c r="D30" s="64">
        <f t="shared" si="3"/>
        <v>267823</v>
      </c>
      <c r="E30" s="64">
        <f t="shared" si="3"/>
        <v>244905</v>
      </c>
      <c r="F30" s="64">
        <f t="shared" si="3"/>
        <v>172702</v>
      </c>
      <c r="G30" s="64">
        <f t="shared" si="3"/>
        <v>193432</v>
      </c>
      <c r="H30" s="64">
        <f t="shared" si="3"/>
        <v>206592</v>
      </c>
      <c r="I30" s="64">
        <f t="shared" si="3"/>
        <v>198839</v>
      </c>
      <c r="J30" s="64">
        <f t="shared" si="3"/>
        <v>236874</v>
      </c>
      <c r="K30" s="64">
        <f t="shared" si="3"/>
        <v>125476</v>
      </c>
      <c r="L30" s="64">
        <f t="shared" si="3"/>
        <v>196488</v>
      </c>
      <c r="M30" s="64">
        <f t="shared" si="3"/>
        <v>311330</v>
      </c>
      <c r="N30" s="65">
        <f t="shared" si="0"/>
        <v>2365404</v>
      </c>
      <c r="O30" s="64">
        <f aca="true" t="shared" si="4" ref="O30:T30">SUM(O6:O14)+O18+SUM(O22:O29)</f>
        <v>0</v>
      </c>
      <c r="P30" s="64">
        <f t="shared" si="4"/>
        <v>0</v>
      </c>
      <c r="Q30" s="64">
        <f t="shared" si="4"/>
        <v>0</v>
      </c>
      <c r="R30" s="64">
        <f t="shared" si="4"/>
        <v>0</v>
      </c>
      <c r="S30" s="64">
        <f t="shared" si="4"/>
        <v>0</v>
      </c>
      <c r="T30" s="64">
        <f t="shared" si="4"/>
        <v>0</v>
      </c>
      <c r="U30" s="65">
        <f t="shared" si="1"/>
        <v>0</v>
      </c>
      <c r="V30" s="66">
        <f t="shared" si="2"/>
        <v>2365404</v>
      </c>
      <c r="Y30" s="15"/>
    </row>
    <row r="31" spans="1:25" s="19" customFormat="1" ht="14.25" customHeight="1">
      <c r="A31" s="67" t="s">
        <v>71</v>
      </c>
      <c r="B31" s="68" t="s">
        <v>72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9">
        <v>0</v>
      </c>
      <c r="N31" s="38">
        <f t="shared" si="0"/>
        <v>0</v>
      </c>
      <c r="O31" s="37">
        <v>172656</v>
      </c>
      <c r="P31" s="37">
        <v>98795</v>
      </c>
      <c r="Q31" s="37">
        <v>38829</v>
      </c>
      <c r="R31" s="37">
        <v>17177</v>
      </c>
      <c r="S31" s="37">
        <v>79880</v>
      </c>
      <c r="T31" s="39">
        <v>0</v>
      </c>
      <c r="U31" s="38">
        <f t="shared" si="1"/>
        <v>407337</v>
      </c>
      <c r="V31" s="40">
        <f t="shared" si="2"/>
        <v>407337</v>
      </c>
      <c r="Y31" s="15"/>
    </row>
    <row r="32" spans="1:25" s="19" customFormat="1" ht="14.25" customHeight="1">
      <c r="A32" s="52" t="s">
        <v>73</v>
      </c>
      <c r="B32" s="69" t="s">
        <v>74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50">
        <v>0</v>
      </c>
      <c r="N32" s="48">
        <f t="shared" si="0"/>
        <v>0</v>
      </c>
      <c r="O32" s="49">
        <v>167595</v>
      </c>
      <c r="P32" s="49">
        <v>94515</v>
      </c>
      <c r="Q32" s="49">
        <v>37942</v>
      </c>
      <c r="R32" s="49">
        <v>16015</v>
      </c>
      <c r="S32" s="49">
        <v>79736</v>
      </c>
      <c r="T32" s="50">
        <v>0</v>
      </c>
      <c r="U32" s="48">
        <f t="shared" si="1"/>
        <v>395803</v>
      </c>
      <c r="V32" s="51">
        <f t="shared" si="2"/>
        <v>395803</v>
      </c>
      <c r="Y32" s="15"/>
    </row>
    <row r="33" spans="1:25" s="19" customFormat="1" ht="14.25" customHeight="1">
      <c r="A33" s="52" t="s">
        <v>75</v>
      </c>
      <c r="B33" s="53" t="s">
        <v>76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50">
        <v>0</v>
      </c>
      <c r="N33" s="48">
        <f t="shared" si="0"/>
        <v>0</v>
      </c>
      <c r="O33" s="49">
        <v>4895</v>
      </c>
      <c r="P33" s="49">
        <v>4280</v>
      </c>
      <c r="Q33" s="49">
        <v>792</v>
      </c>
      <c r="R33" s="49">
        <v>1162</v>
      </c>
      <c r="S33" s="49">
        <v>144</v>
      </c>
      <c r="T33" s="50">
        <v>0</v>
      </c>
      <c r="U33" s="48">
        <f t="shared" si="1"/>
        <v>11273</v>
      </c>
      <c r="V33" s="51">
        <f t="shared" si="2"/>
        <v>11273</v>
      </c>
      <c r="Y33" s="15"/>
    </row>
    <row r="34" spans="1:25" s="19" customFormat="1" ht="14.25" customHeight="1">
      <c r="A34" s="52" t="s">
        <v>77</v>
      </c>
      <c r="B34" s="53" t="s">
        <v>78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50">
        <v>0</v>
      </c>
      <c r="N34" s="48">
        <f t="shared" si="0"/>
        <v>0</v>
      </c>
      <c r="O34" s="49">
        <v>166</v>
      </c>
      <c r="P34" s="49">
        <v>0</v>
      </c>
      <c r="Q34" s="49">
        <v>95</v>
      </c>
      <c r="R34" s="49">
        <v>0</v>
      </c>
      <c r="S34" s="49">
        <v>0</v>
      </c>
      <c r="T34" s="50">
        <v>0</v>
      </c>
      <c r="U34" s="48">
        <f t="shared" si="1"/>
        <v>261</v>
      </c>
      <c r="V34" s="51">
        <f t="shared" si="2"/>
        <v>261</v>
      </c>
      <c r="Y34" s="15"/>
    </row>
    <row r="35" spans="1:25" s="19" customFormat="1" ht="14.25" customHeight="1">
      <c r="A35" s="54" t="s">
        <v>79</v>
      </c>
      <c r="B35" s="70" t="s">
        <v>80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3">
        <v>0</v>
      </c>
      <c r="N35" s="41">
        <f t="shared" si="0"/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1">
        <f t="shared" si="1"/>
        <v>0</v>
      </c>
      <c r="V35" s="44">
        <f t="shared" si="2"/>
        <v>0</v>
      </c>
      <c r="Y35" s="15"/>
    </row>
    <row r="36" spans="1:25" s="19" customFormat="1" ht="14.25" customHeight="1">
      <c r="A36" s="54" t="s">
        <v>81</v>
      </c>
      <c r="B36" s="70" t="s">
        <v>82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3">
        <v>0</v>
      </c>
      <c r="N36" s="41">
        <f t="shared" si="0"/>
        <v>0</v>
      </c>
      <c r="O36" s="42">
        <v>5066</v>
      </c>
      <c r="P36" s="42">
        <v>2082</v>
      </c>
      <c r="Q36" s="42">
        <v>14344</v>
      </c>
      <c r="R36" s="42">
        <v>3197</v>
      </c>
      <c r="S36" s="42">
        <v>0</v>
      </c>
      <c r="T36" s="43">
        <v>0</v>
      </c>
      <c r="U36" s="41">
        <f t="shared" si="1"/>
        <v>24689</v>
      </c>
      <c r="V36" s="44">
        <f t="shared" si="2"/>
        <v>24689</v>
      </c>
      <c r="Y36" s="15"/>
    </row>
    <row r="37" spans="1:25" s="19" customFormat="1" ht="14.25" customHeight="1">
      <c r="A37" s="54" t="s">
        <v>83</v>
      </c>
      <c r="B37" s="70" t="s">
        <v>84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43">
        <v>0</v>
      </c>
      <c r="N37" s="41">
        <f t="shared" si="0"/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1">
        <f t="shared" si="1"/>
        <v>0</v>
      </c>
      <c r="V37" s="44">
        <f t="shared" si="2"/>
        <v>0</v>
      </c>
      <c r="Y37" s="15"/>
    </row>
    <row r="38" spans="1:25" s="19" customFormat="1" ht="14.25" customHeight="1">
      <c r="A38" s="54" t="s">
        <v>85</v>
      </c>
      <c r="B38" s="70" t="s">
        <v>86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3">
        <v>0</v>
      </c>
      <c r="N38" s="41">
        <f t="shared" si="0"/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3">
        <v>0</v>
      </c>
      <c r="U38" s="41">
        <f t="shared" si="1"/>
        <v>0</v>
      </c>
      <c r="V38" s="44">
        <f t="shared" si="2"/>
        <v>0</v>
      </c>
      <c r="Y38" s="15"/>
    </row>
    <row r="39" spans="1:25" s="19" customFormat="1" ht="14.25" customHeight="1">
      <c r="A39" s="54" t="s">
        <v>87</v>
      </c>
      <c r="B39" s="55" t="s">
        <v>88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3">
        <v>0</v>
      </c>
      <c r="N39" s="41">
        <f t="shared" si="0"/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3">
        <v>0</v>
      </c>
      <c r="U39" s="41">
        <f t="shared" si="1"/>
        <v>0</v>
      </c>
      <c r="V39" s="44">
        <f t="shared" si="2"/>
        <v>0</v>
      </c>
      <c r="Y39" s="15"/>
    </row>
    <row r="40" spans="1:25" s="19" customFormat="1" ht="14.25" customHeight="1">
      <c r="A40" s="54" t="s">
        <v>89</v>
      </c>
      <c r="B40" s="70" t="s">
        <v>90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0">
        <v>0</v>
      </c>
      <c r="N40" s="41">
        <f t="shared" si="0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60">
        <v>0</v>
      </c>
      <c r="U40" s="58">
        <f t="shared" si="1"/>
        <v>0</v>
      </c>
      <c r="V40" s="61">
        <f t="shared" si="2"/>
        <v>0</v>
      </c>
      <c r="Y40" s="15"/>
    </row>
    <row r="41" spans="1:25" s="19" customFormat="1" ht="14.25" customHeight="1">
      <c r="A41" s="71" t="s">
        <v>20</v>
      </c>
      <c r="B41" s="72" t="s">
        <v>91</v>
      </c>
      <c r="C41" s="64">
        <f aca="true" t="shared" si="5" ref="C41:M41">C31+SUM(C35:C40)</f>
        <v>0</v>
      </c>
      <c r="D41" s="64">
        <f t="shared" si="5"/>
        <v>0</v>
      </c>
      <c r="E41" s="64">
        <f t="shared" si="5"/>
        <v>0</v>
      </c>
      <c r="F41" s="64">
        <f t="shared" si="5"/>
        <v>0</v>
      </c>
      <c r="G41" s="64">
        <f t="shared" si="5"/>
        <v>0</v>
      </c>
      <c r="H41" s="64">
        <f t="shared" si="5"/>
        <v>0</v>
      </c>
      <c r="I41" s="64">
        <f t="shared" si="5"/>
        <v>0</v>
      </c>
      <c r="J41" s="64">
        <f t="shared" si="5"/>
        <v>0</v>
      </c>
      <c r="K41" s="64">
        <f t="shared" si="5"/>
        <v>0</v>
      </c>
      <c r="L41" s="64">
        <f t="shared" si="5"/>
        <v>0</v>
      </c>
      <c r="M41" s="64">
        <f t="shared" si="5"/>
        <v>0</v>
      </c>
      <c r="N41" s="65">
        <f t="shared" si="0"/>
        <v>0</v>
      </c>
      <c r="O41" s="64">
        <f aca="true" t="shared" si="6" ref="O41:T41">O31+SUM(O35:O40)</f>
        <v>177722</v>
      </c>
      <c r="P41" s="64">
        <f t="shared" si="6"/>
        <v>100877</v>
      </c>
      <c r="Q41" s="64">
        <f t="shared" si="6"/>
        <v>53173</v>
      </c>
      <c r="R41" s="64">
        <f t="shared" si="6"/>
        <v>20374</v>
      </c>
      <c r="S41" s="64">
        <f t="shared" si="6"/>
        <v>79880</v>
      </c>
      <c r="T41" s="64">
        <f t="shared" si="6"/>
        <v>0</v>
      </c>
      <c r="U41" s="65">
        <f t="shared" si="1"/>
        <v>432026</v>
      </c>
      <c r="V41" s="66">
        <f t="shared" si="2"/>
        <v>432026</v>
      </c>
      <c r="Y41" s="15"/>
    </row>
    <row r="42" spans="1:25" s="19" customFormat="1" ht="14.25" customHeight="1" thickBot="1">
      <c r="A42" s="73" t="s">
        <v>21</v>
      </c>
      <c r="B42" s="74" t="s">
        <v>92</v>
      </c>
      <c r="C42" s="75">
        <f aca="true" t="shared" si="7" ref="C42:V42">C30+C41</f>
        <v>210943</v>
      </c>
      <c r="D42" s="75">
        <f t="shared" si="7"/>
        <v>267823</v>
      </c>
      <c r="E42" s="75">
        <f t="shared" si="7"/>
        <v>244905</v>
      </c>
      <c r="F42" s="75">
        <f t="shared" si="7"/>
        <v>172702</v>
      </c>
      <c r="G42" s="75">
        <f t="shared" si="7"/>
        <v>193432</v>
      </c>
      <c r="H42" s="75">
        <f t="shared" si="7"/>
        <v>206592</v>
      </c>
      <c r="I42" s="75">
        <f t="shared" si="7"/>
        <v>198839</v>
      </c>
      <c r="J42" s="75">
        <f t="shared" si="7"/>
        <v>236874</v>
      </c>
      <c r="K42" s="75">
        <f t="shared" si="7"/>
        <v>125476</v>
      </c>
      <c r="L42" s="75">
        <f t="shared" si="7"/>
        <v>196488</v>
      </c>
      <c r="M42" s="75">
        <f t="shared" si="7"/>
        <v>311330</v>
      </c>
      <c r="N42" s="75">
        <f t="shared" si="7"/>
        <v>2365404</v>
      </c>
      <c r="O42" s="75">
        <f t="shared" si="7"/>
        <v>177722</v>
      </c>
      <c r="P42" s="75">
        <f t="shared" si="7"/>
        <v>100877</v>
      </c>
      <c r="Q42" s="75">
        <f t="shared" si="7"/>
        <v>53173</v>
      </c>
      <c r="R42" s="75">
        <f t="shared" si="7"/>
        <v>20374</v>
      </c>
      <c r="S42" s="75">
        <f t="shared" si="7"/>
        <v>79880</v>
      </c>
      <c r="T42" s="75">
        <f t="shared" si="7"/>
        <v>0</v>
      </c>
      <c r="U42" s="75">
        <f t="shared" si="7"/>
        <v>432026</v>
      </c>
      <c r="V42" s="76">
        <f t="shared" si="7"/>
        <v>2797430</v>
      </c>
      <c r="Y42" s="15"/>
    </row>
    <row r="43" spans="1:25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Y43" s="15"/>
    </row>
    <row r="44" spans="1:25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Y44" s="15"/>
    </row>
    <row r="45" spans="1:25" s="19" customFormat="1" ht="44.1" customHeight="1">
      <c r="A45" s="13"/>
      <c r="B45" s="12"/>
      <c r="C45" s="77" t="str">
        <f aca="true" t="shared" si="8" ref="C45:M45">C4</f>
        <v>Македонија</v>
      </c>
      <c r="D45" s="77" t="str">
        <f t="shared" si="8"/>
        <v>Триглав</v>
      </c>
      <c r="E45" s="77" t="str">
        <f t="shared" si="8"/>
        <v>Сава</v>
      </c>
      <c r="F45" s="77" t="str">
        <f t="shared" si="8"/>
        <v>Евроинс</v>
      </c>
      <c r="G45" s="77" t="str">
        <f t="shared" si="8"/>
        <v>Винер</v>
      </c>
      <c r="H45" s="77" t="str">
        <f t="shared" si="8"/>
        <v>Еуролинк</v>
      </c>
      <c r="I45" s="77" t="str">
        <f t="shared" si="8"/>
        <v>Граве</v>
      </c>
      <c r="J45" s="77" t="str">
        <f t="shared" si="8"/>
        <v>Уника</v>
      </c>
      <c r="K45" s="77" t="str">
        <f t="shared" si="8"/>
        <v>Осигурителна полиса</v>
      </c>
      <c r="L45" s="77" t="str">
        <f t="shared" si="8"/>
        <v>Халк</v>
      </c>
      <c r="M45" s="77" t="str">
        <f t="shared" si="8"/>
        <v>Кроациа неживот</v>
      </c>
      <c r="N45" s="78"/>
      <c r="O45" s="77" t="str">
        <f aca="true" t="shared" si="9" ref="O45:T45">O4</f>
        <v>Кроациа живот</v>
      </c>
      <c r="P45" s="77" t="str">
        <f t="shared" si="9"/>
        <v>Граве живот</v>
      </c>
      <c r="Q45" s="77" t="str">
        <f t="shared" si="9"/>
        <v>Винер живот</v>
      </c>
      <c r="R45" s="77" t="str">
        <f t="shared" si="9"/>
        <v>Уника живот</v>
      </c>
      <c r="S45" s="77" t="str">
        <f t="shared" si="9"/>
        <v>Триглав живот</v>
      </c>
      <c r="T45" s="77" t="str">
        <f t="shared" si="9"/>
        <v>ПРВА ЖИВОТ</v>
      </c>
      <c r="U45" s="79"/>
      <c r="V45" s="15"/>
      <c r="Y45" s="15"/>
    </row>
    <row r="46" spans="1:25" s="19" customFormat="1" ht="17.45" customHeight="1" thickBot="1">
      <c r="A46" s="11" t="s">
        <v>93</v>
      </c>
      <c r="B46" s="10"/>
      <c r="C46" s="80">
        <f>C30/$N$30</f>
        <v>0.08917842364348753</v>
      </c>
      <c r="D46" s="80">
        <f aca="true" t="shared" si="10" ref="D46:M46">D30/$N$30</f>
        <v>0.1132250558466968</v>
      </c>
      <c r="E46" s="80">
        <f t="shared" si="10"/>
        <v>0.1035362246787441</v>
      </c>
      <c r="F46" s="80">
        <f t="shared" si="10"/>
        <v>0.07301162930307042</v>
      </c>
      <c r="G46" s="80">
        <f t="shared" si="10"/>
        <v>0.08177545992143415</v>
      </c>
      <c r="H46" s="80">
        <f t="shared" si="10"/>
        <v>0.08733899156338622</v>
      </c>
      <c r="I46" s="80">
        <f t="shared" si="10"/>
        <v>0.08406132736733345</v>
      </c>
      <c r="J46" s="80">
        <f t="shared" si="10"/>
        <v>0.1001410329905589</v>
      </c>
      <c r="K46" s="80">
        <f t="shared" si="10"/>
        <v>0.053046329506502905</v>
      </c>
      <c r="L46" s="80">
        <f t="shared" si="10"/>
        <v>0.08306741681336464</v>
      </c>
      <c r="M46" s="80">
        <f t="shared" si="10"/>
        <v>0.13161810836542087</v>
      </c>
      <c r="N46" s="81"/>
      <c r="O46" s="80">
        <f>O41/$U$41</f>
        <v>0.41136876021350566</v>
      </c>
      <c r="P46" s="80">
        <f aca="true" t="shared" si="11" ref="P46:T46">P41/$U$41</f>
        <v>0.23349752098253346</v>
      </c>
      <c r="Q46" s="80">
        <f t="shared" si="11"/>
        <v>0.12307824066144167</v>
      </c>
      <c r="R46" s="80">
        <f t="shared" si="11"/>
        <v>0.047159198751926965</v>
      </c>
      <c r="S46" s="80">
        <f t="shared" si="11"/>
        <v>0.18489627939059222</v>
      </c>
      <c r="T46" s="80">
        <f t="shared" si="11"/>
        <v>0</v>
      </c>
      <c r="U46" s="79"/>
      <c r="V46" s="15"/>
      <c r="Y46" s="15"/>
    </row>
    <row r="47" spans="1:25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Y47" s="15"/>
    </row>
    <row r="48" spans="1:25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Y48" s="15"/>
    </row>
    <row r="49" spans="2:12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5CAA3-B99C-46CC-91FC-3F411019EB24}">
  <dimension ref="A1:Y59"/>
  <sheetViews>
    <sheetView showGridLines="0" zoomScale="90" zoomScaleNormal="90" workbookViewId="0" topLeftCell="C37">
      <selection activeCell="V52" sqref="V52"/>
    </sheetView>
  </sheetViews>
  <sheetFormatPr defaultColWidth="9.140625" defaultRowHeight="15"/>
  <cols>
    <col min="1" max="1" width="49.421875" style="15" customWidth="1"/>
    <col min="2" max="2" width="7.421875" style="16" customWidth="1"/>
    <col min="3" max="3" width="14.28125" style="17" customWidth="1"/>
    <col min="4" max="12" width="14.28125" style="18" customWidth="1"/>
    <col min="13" max="15" width="14.28125" style="15" customWidth="1"/>
    <col min="16" max="19" width="14.28125" style="18" customWidth="1"/>
    <col min="20" max="22" width="14.28125" style="15" customWidth="1"/>
    <col min="23" max="24" width="9.140625" style="19" customWidth="1"/>
    <col min="25" max="25" width="9.140625" style="15" customWidth="1"/>
    <col min="26" max="16384" width="9.140625" style="15" customWidth="1"/>
  </cols>
  <sheetData>
    <row r="1" spans="1:12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3" s="23" customFormat="1" ht="14.25" customHeight="1">
      <c r="A2" s="24" t="s">
        <v>108</v>
      </c>
      <c r="B2" s="22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3" customFormat="1" ht="14.25" customHeight="1" thickBot="1">
      <c r="A3" s="20"/>
      <c r="B3" s="2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7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7" t="s">
        <v>20</v>
      </c>
      <c r="V4" s="28" t="s">
        <v>21</v>
      </c>
      <c r="W4" s="19"/>
      <c r="X4" s="29"/>
      <c r="Y4" s="15"/>
    </row>
    <row r="5" spans="1:25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3">
        <v>100</v>
      </c>
      <c r="O5" s="32">
        <v>101</v>
      </c>
      <c r="P5" s="32">
        <v>102</v>
      </c>
      <c r="Q5" s="32">
        <v>103</v>
      </c>
      <c r="R5" s="32">
        <v>104</v>
      </c>
      <c r="S5" s="32">
        <v>105</v>
      </c>
      <c r="T5" s="32">
        <v>106</v>
      </c>
      <c r="U5" s="33">
        <v>200</v>
      </c>
      <c r="V5" s="34">
        <v>300</v>
      </c>
      <c r="W5" s="19"/>
      <c r="X5" s="29"/>
      <c r="Y5" s="15"/>
    </row>
    <row r="6" spans="1:25" s="17" customFormat="1" ht="14.25" customHeight="1">
      <c r="A6" s="35" t="s">
        <v>22</v>
      </c>
      <c r="B6" s="36" t="s">
        <v>23</v>
      </c>
      <c r="C6" s="37">
        <v>341</v>
      </c>
      <c r="D6" s="37">
        <v>669</v>
      </c>
      <c r="E6" s="37">
        <v>579</v>
      </c>
      <c r="F6" s="37">
        <v>96</v>
      </c>
      <c r="G6" s="37">
        <v>380</v>
      </c>
      <c r="H6" s="37">
        <v>617</v>
      </c>
      <c r="I6" s="37">
        <v>141</v>
      </c>
      <c r="J6" s="37">
        <v>330</v>
      </c>
      <c r="K6" s="37">
        <v>149</v>
      </c>
      <c r="L6" s="37">
        <v>300</v>
      </c>
      <c r="M6" s="37">
        <v>479</v>
      </c>
      <c r="N6" s="38">
        <f aca="true" t="shared" si="0" ref="N6:N41">SUM(C6:M6)</f>
        <v>4081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9">
        <v>0</v>
      </c>
      <c r="U6" s="38">
        <f aca="true" t="shared" si="1" ref="U6:U41">SUM(O6:T6)</f>
        <v>0</v>
      </c>
      <c r="V6" s="40">
        <f aca="true" t="shared" si="2" ref="V6:V41">N6+U6</f>
        <v>4081</v>
      </c>
      <c r="W6" s="19"/>
      <c r="X6" s="29"/>
      <c r="Y6" s="15"/>
    </row>
    <row r="7" spans="1:22" s="18" customFormat="1" ht="14.25" customHeight="1">
      <c r="A7" s="35" t="s">
        <v>24</v>
      </c>
      <c r="B7" s="36" t="s">
        <v>25</v>
      </c>
      <c r="C7" s="37">
        <v>3901</v>
      </c>
      <c r="D7" s="37">
        <v>5216</v>
      </c>
      <c r="E7" s="37">
        <v>1998</v>
      </c>
      <c r="F7" s="37">
        <v>848</v>
      </c>
      <c r="G7" s="37">
        <v>186</v>
      </c>
      <c r="H7" s="37">
        <v>5975</v>
      </c>
      <c r="I7" s="37">
        <v>0</v>
      </c>
      <c r="J7" s="37">
        <v>1480</v>
      </c>
      <c r="K7" s="37">
        <v>0</v>
      </c>
      <c r="L7" s="37">
        <v>2799</v>
      </c>
      <c r="M7" s="37">
        <v>9900</v>
      </c>
      <c r="N7" s="41">
        <f t="shared" si="0"/>
        <v>32303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3">
        <v>0</v>
      </c>
      <c r="U7" s="41">
        <f t="shared" si="1"/>
        <v>0</v>
      </c>
      <c r="V7" s="44">
        <f t="shared" si="2"/>
        <v>32303</v>
      </c>
    </row>
    <row r="8" spans="1:22" s="18" customFormat="1" ht="14.25" customHeight="1">
      <c r="A8" s="35" t="s">
        <v>26</v>
      </c>
      <c r="B8" s="36" t="s">
        <v>27</v>
      </c>
      <c r="C8" s="37">
        <v>201</v>
      </c>
      <c r="D8" s="37">
        <v>567</v>
      </c>
      <c r="E8" s="37">
        <v>657</v>
      </c>
      <c r="F8" s="37">
        <v>285</v>
      </c>
      <c r="G8" s="37">
        <v>427</v>
      </c>
      <c r="H8" s="37">
        <v>265</v>
      </c>
      <c r="I8" s="37">
        <v>51</v>
      </c>
      <c r="J8" s="37">
        <v>296</v>
      </c>
      <c r="K8" s="37">
        <v>334</v>
      </c>
      <c r="L8" s="37">
        <v>601</v>
      </c>
      <c r="M8" s="37">
        <v>282</v>
      </c>
      <c r="N8" s="41">
        <f t="shared" si="0"/>
        <v>3966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3">
        <v>0</v>
      </c>
      <c r="U8" s="41">
        <f t="shared" si="1"/>
        <v>0</v>
      </c>
      <c r="V8" s="44">
        <f t="shared" si="2"/>
        <v>3966</v>
      </c>
    </row>
    <row r="9" spans="1:22" s="18" customFormat="1" ht="14.25" customHeight="1">
      <c r="A9" s="35" t="s">
        <v>28</v>
      </c>
      <c r="B9" s="36" t="s">
        <v>29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41">
        <f t="shared" si="0"/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3">
        <v>0</v>
      </c>
      <c r="U9" s="41">
        <f t="shared" si="1"/>
        <v>0</v>
      </c>
      <c r="V9" s="44">
        <f t="shared" si="2"/>
        <v>0</v>
      </c>
    </row>
    <row r="10" spans="1:22" s="18" customFormat="1" ht="14.25" customHeight="1">
      <c r="A10" s="35" t="s">
        <v>30</v>
      </c>
      <c r="B10" s="36" t="s">
        <v>31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41">
        <f t="shared" si="0"/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1">
        <f t="shared" si="1"/>
        <v>0</v>
      </c>
      <c r="V10" s="44">
        <f t="shared" si="2"/>
        <v>0</v>
      </c>
    </row>
    <row r="11" spans="1:22" s="18" customFormat="1" ht="14.25" customHeight="1">
      <c r="A11" s="35" t="s">
        <v>32</v>
      </c>
      <c r="B11" s="36" t="s">
        <v>33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41">
        <f t="shared" si="0"/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1">
        <f t="shared" si="1"/>
        <v>0</v>
      </c>
      <c r="V11" s="44">
        <f t="shared" si="2"/>
        <v>0</v>
      </c>
    </row>
    <row r="12" spans="1:22" s="18" customFormat="1" ht="14.25" customHeight="1">
      <c r="A12" s="35" t="s">
        <v>34</v>
      </c>
      <c r="B12" s="36" t="s">
        <v>35</v>
      </c>
      <c r="C12" s="37">
        <v>2</v>
      </c>
      <c r="D12" s="37">
        <v>0</v>
      </c>
      <c r="E12" s="37">
        <v>0</v>
      </c>
      <c r="F12" s="37">
        <v>1</v>
      </c>
      <c r="G12" s="37">
        <v>3</v>
      </c>
      <c r="H12" s="37">
        <v>1</v>
      </c>
      <c r="I12" s="37">
        <v>0</v>
      </c>
      <c r="J12" s="37">
        <v>2</v>
      </c>
      <c r="K12" s="37">
        <v>1</v>
      </c>
      <c r="L12" s="37">
        <v>0</v>
      </c>
      <c r="M12" s="37">
        <v>1</v>
      </c>
      <c r="N12" s="41">
        <f t="shared" si="0"/>
        <v>11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1">
        <f t="shared" si="1"/>
        <v>0</v>
      </c>
      <c r="V12" s="44">
        <f t="shared" si="2"/>
        <v>11</v>
      </c>
    </row>
    <row r="13" spans="1:22" s="18" customFormat="1" ht="14.25" customHeight="1">
      <c r="A13" s="35" t="s">
        <v>36</v>
      </c>
      <c r="B13" s="36" t="s">
        <v>37</v>
      </c>
      <c r="C13" s="37">
        <v>43</v>
      </c>
      <c r="D13" s="37">
        <v>17</v>
      </c>
      <c r="E13" s="37">
        <v>60</v>
      </c>
      <c r="F13" s="37">
        <v>10</v>
      </c>
      <c r="G13" s="37">
        <v>12</v>
      </c>
      <c r="H13" s="37">
        <v>157</v>
      </c>
      <c r="I13" s="37">
        <v>4</v>
      </c>
      <c r="J13" s="37">
        <v>4</v>
      </c>
      <c r="K13" s="37">
        <v>29</v>
      </c>
      <c r="L13" s="37">
        <v>9</v>
      </c>
      <c r="M13" s="37">
        <v>8</v>
      </c>
      <c r="N13" s="41">
        <f t="shared" si="0"/>
        <v>353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1">
        <f t="shared" si="1"/>
        <v>0</v>
      </c>
      <c r="V13" s="44">
        <f t="shared" si="2"/>
        <v>353</v>
      </c>
    </row>
    <row r="14" spans="1:22" s="18" customFormat="1" ht="14.25" customHeight="1">
      <c r="A14" s="35" t="s">
        <v>38</v>
      </c>
      <c r="B14" s="36" t="s">
        <v>39</v>
      </c>
      <c r="C14" s="37">
        <v>466</v>
      </c>
      <c r="D14" s="37">
        <v>415</v>
      </c>
      <c r="E14" s="37">
        <v>561</v>
      </c>
      <c r="F14" s="37">
        <v>545</v>
      </c>
      <c r="G14" s="37">
        <v>196</v>
      </c>
      <c r="H14" s="37">
        <v>206</v>
      </c>
      <c r="I14" s="37">
        <v>3</v>
      </c>
      <c r="J14" s="37">
        <v>163</v>
      </c>
      <c r="K14" s="37">
        <v>63</v>
      </c>
      <c r="L14" s="37">
        <v>126</v>
      </c>
      <c r="M14" s="37">
        <v>94</v>
      </c>
      <c r="N14" s="41">
        <f t="shared" si="0"/>
        <v>2838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1">
        <f t="shared" si="1"/>
        <v>0</v>
      </c>
      <c r="V14" s="44">
        <f t="shared" si="2"/>
        <v>2838</v>
      </c>
    </row>
    <row r="15" spans="1:22" s="18" customFormat="1" ht="14.25" customHeight="1">
      <c r="A15" s="35" t="s">
        <v>40</v>
      </c>
      <c r="B15" s="36" t="s">
        <v>41</v>
      </c>
      <c r="C15" s="37">
        <v>509</v>
      </c>
      <c r="D15" s="37">
        <v>432</v>
      </c>
      <c r="E15" s="37">
        <v>621</v>
      </c>
      <c r="F15" s="37">
        <v>555</v>
      </c>
      <c r="G15" s="37">
        <v>208</v>
      </c>
      <c r="H15" s="37">
        <v>363</v>
      </c>
      <c r="I15" s="37">
        <v>7</v>
      </c>
      <c r="J15" s="37">
        <v>167</v>
      </c>
      <c r="K15" s="37">
        <v>92</v>
      </c>
      <c r="L15" s="37">
        <v>135</v>
      </c>
      <c r="M15" s="37">
        <v>102</v>
      </c>
      <c r="N15" s="41">
        <f t="shared" si="0"/>
        <v>3191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1">
        <f t="shared" si="1"/>
        <v>0</v>
      </c>
      <c r="V15" s="44">
        <f t="shared" si="2"/>
        <v>3191</v>
      </c>
    </row>
    <row r="16" spans="1:22" s="18" customFormat="1" ht="14.25" customHeight="1">
      <c r="A16" s="45" t="s">
        <v>42</v>
      </c>
      <c r="B16" s="46" t="s">
        <v>43</v>
      </c>
      <c r="C16" s="47">
        <v>82</v>
      </c>
      <c r="D16" s="47">
        <v>188</v>
      </c>
      <c r="E16" s="47">
        <v>503</v>
      </c>
      <c r="F16" s="47">
        <v>323</v>
      </c>
      <c r="G16" s="47">
        <v>63</v>
      </c>
      <c r="H16" s="47">
        <v>239</v>
      </c>
      <c r="I16" s="47">
        <v>4</v>
      </c>
      <c r="J16" s="47">
        <v>25</v>
      </c>
      <c r="K16" s="47">
        <v>22</v>
      </c>
      <c r="L16" s="47">
        <v>14</v>
      </c>
      <c r="M16" s="47">
        <v>64</v>
      </c>
      <c r="N16" s="48">
        <f t="shared" si="0"/>
        <v>1527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50">
        <v>0</v>
      </c>
      <c r="U16" s="48">
        <f t="shared" si="1"/>
        <v>0</v>
      </c>
      <c r="V16" s="51">
        <f t="shared" si="2"/>
        <v>1527</v>
      </c>
    </row>
    <row r="17" spans="1:25" s="19" customFormat="1" ht="14.25" customHeight="1">
      <c r="A17" s="52" t="s">
        <v>44</v>
      </c>
      <c r="B17" s="53" t="s">
        <v>45</v>
      </c>
      <c r="C17" s="47">
        <v>427</v>
      </c>
      <c r="D17" s="47">
        <v>244</v>
      </c>
      <c r="E17" s="47">
        <v>118</v>
      </c>
      <c r="F17" s="47">
        <v>232</v>
      </c>
      <c r="G17" s="47">
        <v>145</v>
      </c>
      <c r="H17" s="47">
        <v>124</v>
      </c>
      <c r="I17" s="47">
        <v>3</v>
      </c>
      <c r="J17" s="47">
        <v>142</v>
      </c>
      <c r="K17" s="47">
        <v>70</v>
      </c>
      <c r="L17" s="47">
        <v>121</v>
      </c>
      <c r="M17" s="47">
        <v>38</v>
      </c>
      <c r="N17" s="48">
        <f t="shared" si="0"/>
        <v>1664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50">
        <v>0</v>
      </c>
      <c r="U17" s="48">
        <f t="shared" si="1"/>
        <v>0</v>
      </c>
      <c r="V17" s="51">
        <f t="shared" si="2"/>
        <v>1664</v>
      </c>
      <c r="Y17" s="15"/>
    </row>
    <row r="18" spans="1:25" s="19" customFormat="1" ht="14.25" customHeight="1">
      <c r="A18" s="54" t="s">
        <v>46</v>
      </c>
      <c r="B18" s="55" t="s">
        <v>47</v>
      </c>
      <c r="C18" s="37">
        <v>761</v>
      </c>
      <c r="D18" s="37">
        <v>1485</v>
      </c>
      <c r="E18" s="37">
        <v>1292</v>
      </c>
      <c r="F18" s="37">
        <v>1120</v>
      </c>
      <c r="G18" s="37">
        <v>2062</v>
      </c>
      <c r="H18" s="37">
        <v>1106</v>
      </c>
      <c r="I18" s="37">
        <v>1186</v>
      </c>
      <c r="J18" s="37">
        <v>2228</v>
      </c>
      <c r="K18" s="37">
        <v>1176</v>
      </c>
      <c r="L18" s="37">
        <v>1046</v>
      </c>
      <c r="M18" s="37">
        <v>1398</v>
      </c>
      <c r="N18" s="41">
        <f t="shared" si="0"/>
        <v>14860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1">
        <f t="shared" si="1"/>
        <v>0</v>
      </c>
      <c r="V18" s="44">
        <f t="shared" si="2"/>
        <v>14860</v>
      </c>
      <c r="Y18" s="15"/>
    </row>
    <row r="19" spans="1:25" s="19" customFormat="1" ht="14.25" customHeight="1">
      <c r="A19" s="52" t="s">
        <v>48</v>
      </c>
      <c r="B19" s="53" t="s">
        <v>49</v>
      </c>
      <c r="C19" s="47">
        <v>719</v>
      </c>
      <c r="D19" s="47">
        <v>1342</v>
      </c>
      <c r="E19" s="47">
        <v>1193</v>
      </c>
      <c r="F19" s="47">
        <v>1064</v>
      </c>
      <c r="G19" s="47">
        <v>2014</v>
      </c>
      <c r="H19" s="47">
        <v>1063</v>
      </c>
      <c r="I19" s="47">
        <v>1066</v>
      </c>
      <c r="J19" s="47">
        <v>2150</v>
      </c>
      <c r="K19" s="47">
        <v>1130</v>
      </c>
      <c r="L19" s="47">
        <v>958</v>
      </c>
      <c r="M19" s="47">
        <v>1338</v>
      </c>
      <c r="N19" s="48">
        <f t="shared" si="0"/>
        <v>14037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50">
        <v>0</v>
      </c>
      <c r="U19" s="48">
        <f t="shared" si="1"/>
        <v>0</v>
      </c>
      <c r="V19" s="51">
        <f t="shared" si="2"/>
        <v>14037</v>
      </c>
      <c r="Y19" s="15"/>
    </row>
    <row r="20" spans="1:25" s="19" customFormat="1" ht="14.25" customHeight="1">
      <c r="A20" s="52" t="s">
        <v>50</v>
      </c>
      <c r="B20" s="53" t="s">
        <v>51</v>
      </c>
      <c r="C20" s="47">
        <v>33</v>
      </c>
      <c r="D20" s="47">
        <v>138</v>
      </c>
      <c r="E20" s="47">
        <v>81</v>
      </c>
      <c r="F20" s="47">
        <v>42</v>
      </c>
      <c r="G20" s="47">
        <v>46</v>
      </c>
      <c r="H20" s="47">
        <v>35</v>
      </c>
      <c r="I20" s="47">
        <v>120</v>
      </c>
      <c r="J20" s="47">
        <v>76</v>
      </c>
      <c r="K20" s="47">
        <v>44</v>
      </c>
      <c r="L20" s="47">
        <v>87</v>
      </c>
      <c r="M20" s="47">
        <v>59</v>
      </c>
      <c r="N20" s="48">
        <f t="shared" si="0"/>
        <v>761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50">
        <v>0</v>
      </c>
      <c r="U20" s="48">
        <f t="shared" si="1"/>
        <v>0</v>
      </c>
      <c r="V20" s="51">
        <f t="shared" si="2"/>
        <v>761</v>
      </c>
      <c r="Y20" s="15"/>
    </row>
    <row r="21" spans="1:25" s="19" customFormat="1" ht="14.25" customHeight="1">
      <c r="A21" s="52" t="s">
        <v>52</v>
      </c>
      <c r="B21" s="53" t="s">
        <v>53</v>
      </c>
      <c r="C21" s="47">
        <v>3</v>
      </c>
      <c r="D21" s="47">
        <v>0</v>
      </c>
      <c r="E21" s="47">
        <v>1</v>
      </c>
      <c r="F21" s="47">
        <v>5</v>
      </c>
      <c r="G21" s="47">
        <v>0</v>
      </c>
      <c r="H21" s="47">
        <v>5</v>
      </c>
      <c r="I21" s="47">
        <v>0</v>
      </c>
      <c r="J21" s="47">
        <v>1</v>
      </c>
      <c r="K21" s="47">
        <v>0</v>
      </c>
      <c r="L21" s="47">
        <v>0</v>
      </c>
      <c r="M21" s="47">
        <v>0</v>
      </c>
      <c r="N21" s="48">
        <f t="shared" si="0"/>
        <v>15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50">
        <v>0</v>
      </c>
      <c r="U21" s="48">
        <f t="shared" si="1"/>
        <v>0</v>
      </c>
      <c r="V21" s="51">
        <f t="shared" si="2"/>
        <v>15</v>
      </c>
      <c r="Y21" s="15"/>
    </row>
    <row r="22" spans="1:25" s="19" customFormat="1" ht="14.25" customHeight="1">
      <c r="A22" s="54" t="s">
        <v>54</v>
      </c>
      <c r="B22" s="55" t="s">
        <v>55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41">
        <f t="shared" si="0"/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1">
        <f t="shared" si="1"/>
        <v>0</v>
      </c>
      <c r="V22" s="44">
        <f t="shared" si="2"/>
        <v>0</v>
      </c>
      <c r="Y22" s="15"/>
    </row>
    <row r="23" spans="1:25" s="19" customFormat="1" ht="14.25" customHeight="1">
      <c r="A23" s="54" t="s">
        <v>56</v>
      </c>
      <c r="B23" s="55" t="s">
        <v>57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41">
        <f t="shared" si="0"/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1">
        <f t="shared" si="1"/>
        <v>0</v>
      </c>
      <c r="V23" s="44">
        <f t="shared" si="2"/>
        <v>0</v>
      </c>
      <c r="Y23" s="15"/>
    </row>
    <row r="24" spans="1:25" s="19" customFormat="1" ht="14.25" customHeight="1">
      <c r="A24" s="54" t="s">
        <v>58</v>
      </c>
      <c r="B24" s="55" t="s">
        <v>59</v>
      </c>
      <c r="C24" s="37">
        <v>33</v>
      </c>
      <c r="D24" s="37">
        <v>1</v>
      </c>
      <c r="E24" s="37">
        <v>24</v>
      </c>
      <c r="F24" s="37">
        <v>12</v>
      </c>
      <c r="G24" s="37">
        <v>15</v>
      </c>
      <c r="H24" s="37">
        <v>13</v>
      </c>
      <c r="I24" s="37">
        <v>0</v>
      </c>
      <c r="J24" s="37">
        <v>8</v>
      </c>
      <c r="K24" s="37">
        <v>29</v>
      </c>
      <c r="L24" s="37">
        <v>0</v>
      </c>
      <c r="M24" s="37">
        <v>10</v>
      </c>
      <c r="N24" s="41">
        <f t="shared" si="0"/>
        <v>145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1">
        <f t="shared" si="1"/>
        <v>0</v>
      </c>
      <c r="V24" s="44">
        <f t="shared" si="2"/>
        <v>145</v>
      </c>
      <c r="Y24" s="15"/>
    </row>
    <row r="25" spans="1:25" s="19" customFormat="1" ht="14.25" customHeight="1">
      <c r="A25" s="54" t="s">
        <v>60</v>
      </c>
      <c r="B25" s="55" t="s">
        <v>61</v>
      </c>
      <c r="C25" s="37">
        <v>0</v>
      </c>
      <c r="D25" s="37">
        <v>5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41">
        <f t="shared" si="0"/>
        <v>5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1">
        <f t="shared" si="1"/>
        <v>0</v>
      </c>
      <c r="V25" s="44">
        <f t="shared" si="2"/>
        <v>5</v>
      </c>
      <c r="Y25" s="15"/>
    </row>
    <row r="26" spans="1:25" s="19" customFormat="1" ht="14.25" customHeight="1">
      <c r="A26" s="54" t="s">
        <v>62</v>
      </c>
      <c r="B26" s="55" t="s">
        <v>63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41">
        <f t="shared" si="0"/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1">
        <f t="shared" si="1"/>
        <v>0</v>
      </c>
      <c r="V26" s="44">
        <f t="shared" si="2"/>
        <v>0</v>
      </c>
      <c r="Y26" s="15"/>
    </row>
    <row r="27" spans="1:25" s="19" customFormat="1" ht="14.25" customHeight="1">
      <c r="A27" s="54" t="s">
        <v>64</v>
      </c>
      <c r="B27" s="55" t="s">
        <v>65</v>
      </c>
      <c r="C27" s="37">
        <v>21</v>
      </c>
      <c r="D27" s="37">
        <v>0</v>
      </c>
      <c r="E27" s="37">
        <v>1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41">
        <f t="shared" si="0"/>
        <v>22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1">
        <f t="shared" si="1"/>
        <v>0</v>
      </c>
      <c r="V27" s="44">
        <f t="shared" si="2"/>
        <v>22</v>
      </c>
      <c r="Y27" s="15"/>
    </row>
    <row r="28" spans="1:25" s="19" customFormat="1" ht="14.25" customHeight="1">
      <c r="A28" s="54" t="s">
        <v>66</v>
      </c>
      <c r="B28" s="55" t="s">
        <v>67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41">
        <f t="shared" si="0"/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1">
        <f t="shared" si="1"/>
        <v>0</v>
      </c>
      <c r="V28" s="44">
        <f t="shared" si="2"/>
        <v>0</v>
      </c>
      <c r="Y28" s="15"/>
    </row>
    <row r="29" spans="1:25" s="19" customFormat="1" ht="14.25" customHeight="1">
      <c r="A29" s="56" t="s">
        <v>68</v>
      </c>
      <c r="B29" s="57" t="s">
        <v>69</v>
      </c>
      <c r="C29" s="37">
        <v>29</v>
      </c>
      <c r="D29" s="37">
        <v>443</v>
      </c>
      <c r="E29" s="37">
        <v>259</v>
      </c>
      <c r="F29" s="37">
        <v>48</v>
      </c>
      <c r="G29" s="37">
        <v>50</v>
      </c>
      <c r="H29" s="37">
        <v>168</v>
      </c>
      <c r="I29" s="37">
        <v>13</v>
      </c>
      <c r="J29" s="37">
        <v>48</v>
      </c>
      <c r="K29" s="37">
        <v>128</v>
      </c>
      <c r="L29" s="37">
        <v>43</v>
      </c>
      <c r="M29" s="37">
        <v>242</v>
      </c>
      <c r="N29" s="58">
        <f t="shared" si="0"/>
        <v>1471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60">
        <v>0</v>
      </c>
      <c r="U29" s="58">
        <f t="shared" si="1"/>
        <v>0</v>
      </c>
      <c r="V29" s="61">
        <f t="shared" si="2"/>
        <v>1471</v>
      </c>
      <c r="Y29" s="15"/>
    </row>
    <row r="30" spans="1:25" s="19" customFormat="1" ht="14.25" customHeight="1">
      <c r="A30" s="62" t="s">
        <v>13</v>
      </c>
      <c r="B30" s="63" t="s">
        <v>70</v>
      </c>
      <c r="C30" s="64">
        <v>5798</v>
      </c>
      <c r="D30" s="64">
        <v>8818</v>
      </c>
      <c r="E30" s="64">
        <v>5431</v>
      </c>
      <c r="F30" s="64">
        <v>2965</v>
      </c>
      <c r="G30" s="64">
        <v>3331</v>
      </c>
      <c r="H30" s="64">
        <v>8508</v>
      </c>
      <c r="I30" s="64">
        <v>1398</v>
      </c>
      <c r="J30" s="64">
        <v>4559</v>
      </c>
      <c r="K30" s="64">
        <v>1909</v>
      </c>
      <c r="L30" s="64">
        <v>4924</v>
      </c>
      <c r="M30" s="64">
        <v>12414</v>
      </c>
      <c r="N30" s="65">
        <f t="shared" si="0"/>
        <v>60055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f t="shared" si="1"/>
        <v>0</v>
      </c>
      <c r="V30" s="66">
        <f t="shared" si="2"/>
        <v>60055</v>
      </c>
      <c r="Y30" s="15"/>
    </row>
    <row r="31" spans="1:25" s="19" customFormat="1" ht="14.25" customHeight="1">
      <c r="A31" s="67" t="s">
        <v>71</v>
      </c>
      <c r="B31" s="68" t="s">
        <v>72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9">
        <v>0</v>
      </c>
      <c r="N31" s="38">
        <f t="shared" si="0"/>
        <v>0</v>
      </c>
      <c r="O31" s="37">
        <v>1188</v>
      </c>
      <c r="P31" s="37">
        <v>475</v>
      </c>
      <c r="Q31" s="37">
        <v>162</v>
      </c>
      <c r="R31" s="37">
        <v>139</v>
      </c>
      <c r="S31" s="37">
        <v>217</v>
      </c>
      <c r="T31" s="39">
        <v>0</v>
      </c>
      <c r="U31" s="38">
        <f t="shared" si="1"/>
        <v>2181</v>
      </c>
      <c r="V31" s="40">
        <f t="shared" si="2"/>
        <v>2181</v>
      </c>
      <c r="Y31" s="15"/>
    </row>
    <row r="32" spans="1:25" s="19" customFormat="1" ht="14.25" customHeight="1">
      <c r="A32" s="52" t="s">
        <v>73</v>
      </c>
      <c r="B32" s="69" t="s">
        <v>74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50">
        <v>0</v>
      </c>
      <c r="N32" s="48">
        <f t="shared" si="0"/>
        <v>0</v>
      </c>
      <c r="O32" s="49">
        <v>1048</v>
      </c>
      <c r="P32" s="49">
        <v>410</v>
      </c>
      <c r="Q32" s="49">
        <v>144</v>
      </c>
      <c r="R32" s="49">
        <v>104</v>
      </c>
      <c r="S32" s="49">
        <v>210</v>
      </c>
      <c r="T32" s="50">
        <v>0</v>
      </c>
      <c r="U32" s="48">
        <f t="shared" si="1"/>
        <v>1916</v>
      </c>
      <c r="V32" s="51">
        <f t="shared" si="2"/>
        <v>1916</v>
      </c>
      <c r="Y32" s="15"/>
    </row>
    <row r="33" spans="1:25" s="19" customFormat="1" ht="14.25" customHeight="1">
      <c r="A33" s="52" t="s">
        <v>75</v>
      </c>
      <c r="B33" s="53" t="s">
        <v>76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50">
        <v>0</v>
      </c>
      <c r="N33" s="48">
        <f t="shared" si="0"/>
        <v>0</v>
      </c>
      <c r="O33" s="49">
        <v>140</v>
      </c>
      <c r="P33" s="49">
        <v>65</v>
      </c>
      <c r="Q33" s="49">
        <v>18</v>
      </c>
      <c r="R33" s="49">
        <v>35</v>
      </c>
      <c r="S33" s="49">
        <v>7</v>
      </c>
      <c r="T33" s="50">
        <v>0</v>
      </c>
      <c r="U33" s="48">
        <f t="shared" si="1"/>
        <v>265</v>
      </c>
      <c r="V33" s="51">
        <f t="shared" si="2"/>
        <v>265</v>
      </c>
      <c r="Y33" s="15"/>
    </row>
    <row r="34" spans="1:25" s="19" customFormat="1" ht="14.25" customHeight="1">
      <c r="A34" s="52" t="s">
        <v>77</v>
      </c>
      <c r="B34" s="53" t="s">
        <v>78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50">
        <v>0</v>
      </c>
      <c r="N34" s="48">
        <f t="shared" si="0"/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50">
        <v>0</v>
      </c>
      <c r="U34" s="48">
        <f t="shared" si="1"/>
        <v>0</v>
      </c>
      <c r="V34" s="51">
        <f t="shared" si="2"/>
        <v>0</v>
      </c>
      <c r="Y34" s="15"/>
    </row>
    <row r="35" spans="1:25" s="19" customFormat="1" ht="14.25" customHeight="1">
      <c r="A35" s="54" t="s">
        <v>79</v>
      </c>
      <c r="B35" s="70" t="s">
        <v>80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3">
        <v>0</v>
      </c>
      <c r="N35" s="41">
        <f t="shared" si="0"/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1">
        <f t="shared" si="1"/>
        <v>0</v>
      </c>
      <c r="V35" s="44">
        <f t="shared" si="2"/>
        <v>0</v>
      </c>
      <c r="Y35" s="15"/>
    </row>
    <row r="36" spans="1:25" s="19" customFormat="1" ht="14.25" customHeight="1">
      <c r="A36" s="54" t="s">
        <v>81</v>
      </c>
      <c r="B36" s="70" t="s">
        <v>82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3">
        <v>0</v>
      </c>
      <c r="N36" s="41">
        <f t="shared" si="0"/>
        <v>0</v>
      </c>
      <c r="O36" s="42">
        <v>30</v>
      </c>
      <c r="P36" s="42">
        <v>6</v>
      </c>
      <c r="Q36" s="42">
        <v>140</v>
      </c>
      <c r="R36" s="42">
        <v>38</v>
      </c>
      <c r="S36" s="42">
        <v>0</v>
      </c>
      <c r="T36" s="43">
        <v>0</v>
      </c>
      <c r="U36" s="41">
        <f t="shared" si="1"/>
        <v>214</v>
      </c>
      <c r="V36" s="44">
        <f t="shared" si="2"/>
        <v>214</v>
      </c>
      <c r="Y36" s="15"/>
    </row>
    <row r="37" spans="1:25" s="19" customFormat="1" ht="14.25" customHeight="1">
      <c r="A37" s="54" t="s">
        <v>83</v>
      </c>
      <c r="B37" s="70" t="s">
        <v>84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43">
        <v>0</v>
      </c>
      <c r="N37" s="41">
        <f t="shared" si="0"/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1">
        <f t="shared" si="1"/>
        <v>0</v>
      </c>
      <c r="V37" s="44">
        <f t="shared" si="2"/>
        <v>0</v>
      </c>
      <c r="Y37" s="15"/>
    </row>
    <row r="38" spans="1:25" s="19" customFormat="1" ht="14.25" customHeight="1">
      <c r="A38" s="54" t="s">
        <v>85</v>
      </c>
      <c r="B38" s="70" t="s">
        <v>86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43">
        <v>0</v>
      </c>
      <c r="N38" s="41">
        <f t="shared" si="0"/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3">
        <v>0</v>
      </c>
      <c r="U38" s="41">
        <f t="shared" si="1"/>
        <v>0</v>
      </c>
      <c r="V38" s="44">
        <f t="shared" si="2"/>
        <v>0</v>
      </c>
      <c r="Y38" s="15"/>
    </row>
    <row r="39" spans="1:25" s="19" customFormat="1" ht="14.25" customHeight="1">
      <c r="A39" s="54" t="s">
        <v>87</v>
      </c>
      <c r="B39" s="55" t="s">
        <v>88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3">
        <v>0</v>
      </c>
      <c r="N39" s="41">
        <f t="shared" si="0"/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3">
        <v>0</v>
      </c>
      <c r="U39" s="41">
        <f t="shared" si="1"/>
        <v>0</v>
      </c>
      <c r="V39" s="44">
        <f t="shared" si="2"/>
        <v>0</v>
      </c>
      <c r="Y39" s="15"/>
    </row>
    <row r="40" spans="1:25" s="19" customFormat="1" ht="14.25" customHeight="1">
      <c r="A40" s="54" t="s">
        <v>89</v>
      </c>
      <c r="B40" s="70" t="s">
        <v>90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0">
        <v>0</v>
      </c>
      <c r="N40" s="41">
        <f t="shared" si="0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60">
        <v>0</v>
      </c>
      <c r="U40" s="58">
        <f t="shared" si="1"/>
        <v>0</v>
      </c>
      <c r="V40" s="61">
        <f t="shared" si="2"/>
        <v>0</v>
      </c>
      <c r="Y40" s="15"/>
    </row>
    <row r="41" spans="1:25" s="19" customFormat="1" ht="14.25" customHeight="1">
      <c r="A41" s="71" t="s">
        <v>20</v>
      </c>
      <c r="B41" s="72" t="s">
        <v>91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5">
        <f t="shared" si="0"/>
        <v>0</v>
      </c>
      <c r="O41" s="64">
        <v>1218</v>
      </c>
      <c r="P41" s="64">
        <v>481</v>
      </c>
      <c r="Q41" s="64">
        <v>302</v>
      </c>
      <c r="R41" s="64">
        <v>177</v>
      </c>
      <c r="S41" s="64">
        <v>217</v>
      </c>
      <c r="T41" s="64">
        <v>0</v>
      </c>
      <c r="U41" s="65">
        <f t="shared" si="1"/>
        <v>2395</v>
      </c>
      <c r="V41" s="66">
        <f t="shared" si="2"/>
        <v>2395</v>
      </c>
      <c r="Y41" s="15"/>
    </row>
    <row r="42" spans="1:25" s="19" customFormat="1" ht="14.25" customHeight="1" thickBot="1">
      <c r="A42" s="73" t="s">
        <v>21</v>
      </c>
      <c r="B42" s="74" t="s">
        <v>92</v>
      </c>
      <c r="C42" s="75">
        <f aca="true" t="shared" si="3" ref="C42:V42">C30+C41</f>
        <v>5798</v>
      </c>
      <c r="D42" s="75">
        <f t="shared" si="3"/>
        <v>8818</v>
      </c>
      <c r="E42" s="75">
        <f t="shared" si="3"/>
        <v>5431</v>
      </c>
      <c r="F42" s="75">
        <f t="shared" si="3"/>
        <v>2965</v>
      </c>
      <c r="G42" s="75">
        <f t="shared" si="3"/>
        <v>3331</v>
      </c>
      <c r="H42" s="75">
        <f t="shared" si="3"/>
        <v>8508</v>
      </c>
      <c r="I42" s="75">
        <f t="shared" si="3"/>
        <v>1398</v>
      </c>
      <c r="J42" s="75">
        <f t="shared" si="3"/>
        <v>4559</v>
      </c>
      <c r="K42" s="75">
        <f t="shared" si="3"/>
        <v>1909</v>
      </c>
      <c r="L42" s="75">
        <f t="shared" si="3"/>
        <v>4924</v>
      </c>
      <c r="M42" s="75">
        <f t="shared" si="3"/>
        <v>12414</v>
      </c>
      <c r="N42" s="75">
        <f t="shared" si="3"/>
        <v>60055</v>
      </c>
      <c r="O42" s="75">
        <f t="shared" si="3"/>
        <v>1218</v>
      </c>
      <c r="P42" s="75">
        <f t="shared" si="3"/>
        <v>481</v>
      </c>
      <c r="Q42" s="75">
        <f t="shared" si="3"/>
        <v>302</v>
      </c>
      <c r="R42" s="75">
        <f t="shared" si="3"/>
        <v>177</v>
      </c>
      <c r="S42" s="75">
        <f t="shared" si="3"/>
        <v>217</v>
      </c>
      <c r="T42" s="75">
        <f t="shared" si="3"/>
        <v>0</v>
      </c>
      <c r="U42" s="75">
        <f t="shared" si="3"/>
        <v>2395</v>
      </c>
      <c r="V42" s="76">
        <f t="shared" si="3"/>
        <v>62450</v>
      </c>
      <c r="Y42" s="15"/>
    </row>
    <row r="43" spans="1:25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Y43" s="15"/>
    </row>
    <row r="44" spans="1:25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Y44" s="15"/>
    </row>
    <row r="45" spans="1:25" s="19" customFormat="1" ht="44.1" customHeight="1">
      <c r="A45" s="13"/>
      <c r="B45" s="12"/>
      <c r="C45" s="77" t="str">
        <f aca="true" t="shared" si="4" ref="C45:M45">C4</f>
        <v>Македонија</v>
      </c>
      <c r="D45" s="77" t="str">
        <f t="shared" si="4"/>
        <v>Триглав</v>
      </c>
      <c r="E45" s="77" t="str">
        <f t="shared" si="4"/>
        <v>Сава</v>
      </c>
      <c r="F45" s="77" t="str">
        <f t="shared" si="4"/>
        <v>Евроинс</v>
      </c>
      <c r="G45" s="77" t="str">
        <f t="shared" si="4"/>
        <v>Винер</v>
      </c>
      <c r="H45" s="77" t="str">
        <f t="shared" si="4"/>
        <v>Еуролинк</v>
      </c>
      <c r="I45" s="77" t="str">
        <f t="shared" si="4"/>
        <v>Граве</v>
      </c>
      <c r="J45" s="77" t="str">
        <f t="shared" si="4"/>
        <v>Уника</v>
      </c>
      <c r="K45" s="77" t="str">
        <f t="shared" si="4"/>
        <v>Осигурителна полиса</v>
      </c>
      <c r="L45" s="77" t="str">
        <f t="shared" si="4"/>
        <v>Халк</v>
      </c>
      <c r="M45" s="77" t="str">
        <f t="shared" si="4"/>
        <v>Кроациа неживот</v>
      </c>
      <c r="N45" s="78"/>
      <c r="O45" s="77" t="str">
        <f aca="true" t="shared" si="5" ref="O45:T45">O4</f>
        <v>Кроациа живот</v>
      </c>
      <c r="P45" s="77" t="str">
        <f t="shared" si="5"/>
        <v>Граве живот</v>
      </c>
      <c r="Q45" s="77" t="str">
        <f t="shared" si="5"/>
        <v>Винер живот</v>
      </c>
      <c r="R45" s="77" t="str">
        <f t="shared" si="5"/>
        <v>Уника живот</v>
      </c>
      <c r="S45" s="77" t="str">
        <f t="shared" si="5"/>
        <v>Триглав живот</v>
      </c>
      <c r="T45" s="77" t="str">
        <f t="shared" si="5"/>
        <v>ПРВА ЖИВОТ</v>
      </c>
      <c r="U45" s="79"/>
      <c r="V45" s="15"/>
      <c r="Y45" s="15"/>
    </row>
    <row r="46" spans="1:25" s="19" customFormat="1" ht="17.45" customHeight="1" thickBot="1">
      <c r="A46" s="11" t="s">
        <v>93</v>
      </c>
      <c r="B46" s="10"/>
      <c r="C46" s="80">
        <f>C30/$N$30</f>
        <v>0.09654483390225627</v>
      </c>
      <c r="D46" s="80">
        <f aca="true" t="shared" si="6" ref="D46:M46">D30/$N$30</f>
        <v>0.14683207060194822</v>
      </c>
      <c r="E46" s="80">
        <f t="shared" si="6"/>
        <v>0.09043376904504205</v>
      </c>
      <c r="F46" s="80">
        <f t="shared" si="6"/>
        <v>0.04937140954125385</v>
      </c>
      <c r="G46" s="80">
        <f t="shared" si="6"/>
        <v>0.05546582299558738</v>
      </c>
      <c r="H46" s="80">
        <f t="shared" si="6"/>
        <v>0.14167013570893347</v>
      </c>
      <c r="I46" s="80">
        <f t="shared" si="6"/>
        <v>0.023278661227208394</v>
      </c>
      <c r="J46" s="80">
        <f t="shared" si="6"/>
        <v>0.075913745733078</v>
      </c>
      <c r="K46" s="80">
        <f t="shared" si="6"/>
        <v>0.03178752809924236</v>
      </c>
      <c r="L46" s="80">
        <f t="shared" si="6"/>
        <v>0.08199150778453085</v>
      </c>
      <c r="M46" s="80">
        <f t="shared" si="6"/>
        <v>0.20671051536091917</v>
      </c>
      <c r="N46" s="81"/>
      <c r="O46" s="80">
        <f>O41/$U$41</f>
        <v>0.5085594989561587</v>
      </c>
      <c r="P46" s="80">
        <f aca="true" t="shared" si="7" ref="P46:T46">P41/$U$41</f>
        <v>0.20083507306889353</v>
      </c>
      <c r="Q46" s="80">
        <f t="shared" si="7"/>
        <v>0.12609603340292275</v>
      </c>
      <c r="R46" s="80">
        <f t="shared" si="7"/>
        <v>0.07390396659707725</v>
      </c>
      <c r="S46" s="80">
        <f t="shared" si="7"/>
        <v>0.0906054279749478</v>
      </c>
      <c r="T46" s="80">
        <f t="shared" si="7"/>
        <v>0</v>
      </c>
      <c r="U46" s="79"/>
      <c r="V46" s="15"/>
      <c r="Y46" s="15"/>
    </row>
    <row r="47" spans="1:25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Y47" s="15"/>
    </row>
    <row r="48" spans="1:25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Y48" s="15"/>
    </row>
    <row r="49" spans="2:12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7659C-9653-400B-A87D-D7C0D3ED0473}">
  <dimension ref="A2:I34"/>
  <sheetViews>
    <sheetView showGridLines="0" zoomScale="90" zoomScaleNormal="90" workbookViewId="0" topLeftCell="A1">
      <selection activeCell="D4" sqref="D4"/>
    </sheetView>
  </sheetViews>
  <sheetFormatPr defaultColWidth="9.140625" defaultRowHeight="15"/>
  <cols>
    <col min="1" max="1" width="25.7109375" style="115" customWidth="1"/>
    <col min="2" max="2" width="5.7109375" style="116" customWidth="1"/>
    <col min="3" max="3" width="18.28125" style="115" customWidth="1"/>
    <col min="4" max="4" width="20.28125" style="115" customWidth="1"/>
    <col min="5" max="9" width="18.28125" style="115" customWidth="1"/>
    <col min="10" max="10" width="9.140625" style="115" customWidth="1"/>
    <col min="11" max="16384" width="9.140625" style="115" customWidth="1"/>
  </cols>
  <sheetData>
    <row r="1" s="18" customFormat="1" ht="15" customHeight="1"/>
    <row r="2" spans="1:7" s="18" customFormat="1" ht="15" customHeight="1">
      <c r="A2" s="85" t="s">
        <v>109</v>
      </c>
      <c r="B2" s="107"/>
      <c r="C2" s="107"/>
      <c r="D2" s="107"/>
      <c r="E2" s="107"/>
      <c r="F2" s="107"/>
      <c r="G2" s="107"/>
    </row>
    <row r="3" s="18" customFormat="1" ht="15" customHeight="1" thickBot="1"/>
    <row r="4" spans="1:9" s="117" customFormat="1" ht="75" customHeight="1">
      <c r="A4" s="90" t="s">
        <v>96</v>
      </c>
      <c r="B4" s="91"/>
      <c r="C4" s="91" t="s">
        <v>110</v>
      </c>
      <c r="D4" s="91" t="s">
        <v>111</v>
      </c>
      <c r="E4" s="91" t="s">
        <v>112</v>
      </c>
      <c r="F4" s="91" t="s">
        <v>113</v>
      </c>
      <c r="G4" s="91" t="s">
        <v>114</v>
      </c>
      <c r="H4" s="91" t="s">
        <v>115</v>
      </c>
      <c r="I4" s="92" t="s">
        <v>116</v>
      </c>
    </row>
    <row r="5" spans="1:9" s="118" customFormat="1" ht="16.5" customHeight="1">
      <c r="A5" s="93"/>
      <c r="B5" s="94"/>
      <c r="C5" s="95">
        <v>1</v>
      </c>
      <c r="D5" s="95">
        <v>2</v>
      </c>
      <c r="E5" s="95">
        <v>3</v>
      </c>
      <c r="F5" s="95">
        <v>4</v>
      </c>
      <c r="G5" s="95" t="s">
        <v>117</v>
      </c>
      <c r="H5" s="95" t="s">
        <v>118</v>
      </c>
      <c r="I5" s="96" t="s">
        <v>119</v>
      </c>
    </row>
    <row r="6" spans="1:9" s="18" customFormat="1" ht="13.5" customHeight="1">
      <c r="A6" s="101" t="s">
        <v>2</v>
      </c>
      <c r="B6" s="98">
        <f aca="true" t="shared" si="0" ref="B6:B16">ROW()-ROW($B$5)</f>
        <v>1</v>
      </c>
      <c r="C6" s="102">
        <v>931</v>
      </c>
      <c r="D6" s="102">
        <v>6399</v>
      </c>
      <c r="E6" s="102">
        <v>5798</v>
      </c>
      <c r="F6" s="102">
        <v>427</v>
      </c>
      <c r="G6" s="102">
        <v>1105</v>
      </c>
      <c r="H6" s="102">
        <v>149</v>
      </c>
      <c r="I6" s="119">
        <f aca="true" t="shared" si="1" ref="I6:I25">IF(C6+D6&lt;&gt;0,(E6+F6)/(C6+D6),0)</f>
        <v>0.8492496589358799</v>
      </c>
    </row>
    <row r="7" spans="1:9" s="18" customFormat="1" ht="13.5" customHeight="1">
      <c r="A7" s="101" t="s">
        <v>3</v>
      </c>
      <c r="B7" s="98">
        <f t="shared" si="0"/>
        <v>2</v>
      </c>
      <c r="C7" s="102">
        <v>2548</v>
      </c>
      <c r="D7" s="102">
        <v>11129</v>
      </c>
      <c r="E7" s="102">
        <v>8818</v>
      </c>
      <c r="F7" s="102">
        <v>2068</v>
      </c>
      <c r="G7" s="102">
        <v>2791</v>
      </c>
      <c r="H7" s="102">
        <v>276</v>
      </c>
      <c r="I7" s="119">
        <f t="shared" si="1"/>
        <v>0.7959347810192293</v>
      </c>
    </row>
    <row r="8" spans="1:9" s="18" customFormat="1" ht="13.5" customHeight="1">
      <c r="A8" s="101" t="s">
        <v>4</v>
      </c>
      <c r="B8" s="98">
        <f t="shared" si="0"/>
        <v>3</v>
      </c>
      <c r="C8" s="102">
        <v>2679</v>
      </c>
      <c r="D8" s="102">
        <v>7337</v>
      </c>
      <c r="E8" s="102">
        <v>5431</v>
      </c>
      <c r="F8" s="102">
        <v>1275</v>
      </c>
      <c r="G8" s="102">
        <v>3310</v>
      </c>
      <c r="H8" s="102">
        <v>228</v>
      </c>
      <c r="I8" s="119">
        <f t="shared" si="1"/>
        <v>0.6695287539936102</v>
      </c>
    </row>
    <row r="9" spans="1:9" s="18" customFormat="1" ht="13.5" customHeight="1">
      <c r="A9" s="101" t="s">
        <v>5</v>
      </c>
      <c r="B9" s="98">
        <f t="shared" si="0"/>
        <v>4</v>
      </c>
      <c r="C9" s="102">
        <v>1422</v>
      </c>
      <c r="D9" s="102">
        <v>3451</v>
      </c>
      <c r="E9" s="102">
        <v>2965</v>
      </c>
      <c r="F9" s="102">
        <v>604</v>
      </c>
      <c r="G9" s="102">
        <v>1304</v>
      </c>
      <c r="H9" s="102">
        <v>127</v>
      </c>
      <c r="I9" s="119">
        <f t="shared" si="1"/>
        <v>0.7324030371434435</v>
      </c>
    </row>
    <row r="10" spans="1:9" s="18" customFormat="1" ht="13.5" customHeight="1">
      <c r="A10" s="101" t="s">
        <v>6</v>
      </c>
      <c r="B10" s="98">
        <f t="shared" si="0"/>
        <v>5</v>
      </c>
      <c r="C10" s="102">
        <v>867</v>
      </c>
      <c r="D10" s="102">
        <v>3986</v>
      </c>
      <c r="E10" s="102">
        <v>3331</v>
      </c>
      <c r="F10" s="102">
        <v>576</v>
      </c>
      <c r="G10" s="102">
        <v>946</v>
      </c>
      <c r="H10" s="102">
        <v>237</v>
      </c>
      <c r="I10" s="119">
        <f t="shared" si="1"/>
        <v>0.8050690294663095</v>
      </c>
    </row>
    <row r="11" spans="1:9" s="18" customFormat="1" ht="13.5" customHeight="1">
      <c r="A11" s="101" t="s">
        <v>7</v>
      </c>
      <c r="B11" s="98">
        <f t="shared" si="0"/>
        <v>6</v>
      </c>
      <c r="C11" s="102">
        <v>3250</v>
      </c>
      <c r="D11" s="102">
        <v>9725</v>
      </c>
      <c r="E11" s="102">
        <v>8508</v>
      </c>
      <c r="F11" s="102">
        <v>1285</v>
      </c>
      <c r="G11" s="102">
        <v>3182</v>
      </c>
      <c r="H11" s="102">
        <v>234</v>
      </c>
      <c r="I11" s="119">
        <f t="shared" si="1"/>
        <v>0.7547591522157996</v>
      </c>
    </row>
    <row r="12" spans="1:9" s="18" customFormat="1" ht="13.5" customHeight="1">
      <c r="A12" s="101" t="s">
        <v>8</v>
      </c>
      <c r="B12" s="98">
        <f t="shared" si="0"/>
        <v>7</v>
      </c>
      <c r="C12" s="102">
        <v>1958</v>
      </c>
      <c r="D12" s="102">
        <v>53</v>
      </c>
      <c r="E12" s="102">
        <v>1398</v>
      </c>
      <c r="F12" s="102">
        <v>34</v>
      </c>
      <c r="G12" s="102">
        <v>2621</v>
      </c>
      <c r="H12" s="102">
        <v>178</v>
      </c>
      <c r="I12" s="119">
        <f t="shared" si="1"/>
        <v>0.712083540527101</v>
      </c>
    </row>
    <row r="13" spans="1:9" s="18" customFormat="1" ht="13.5" customHeight="1">
      <c r="A13" s="101" t="s">
        <v>9</v>
      </c>
      <c r="B13" s="98">
        <f t="shared" si="0"/>
        <v>8</v>
      </c>
      <c r="C13" s="102">
        <v>1144</v>
      </c>
      <c r="D13" s="102">
        <v>5271</v>
      </c>
      <c r="E13" s="102">
        <v>4559</v>
      </c>
      <c r="F13" s="102">
        <v>656</v>
      </c>
      <c r="G13" s="102">
        <v>1200</v>
      </c>
      <c r="H13" s="102">
        <v>269</v>
      </c>
      <c r="I13" s="119">
        <f t="shared" si="1"/>
        <v>0.8129384255650819</v>
      </c>
    </row>
    <row r="14" spans="1:9" s="18" customFormat="1" ht="13.5" customHeight="1">
      <c r="A14" s="101" t="s">
        <v>10</v>
      </c>
      <c r="B14" s="98">
        <f t="shared" si="0"/>
        <v>9</v>
      </c>
      <c r="C14" s="102">
        <v>1101</v>
      </c>
      <c r="D14" s="102">
        <v>2501</v>
      </c>
      <c r="E14" s="102">
        <v>1909</v>
      </c>
      <c r="F14" s="102">
        <v>479</v>
      </c>
      <c r="G14" s="102">
        <v>1214</v>
      </c>
      <c r="H14" s="102">
        <v>221</v>
      </c>
      <c r="I14" s="119">
        <f t="shared" si="1"/>
        <v>0.6629650194336479</v>
      </c>
    </row>
    <row r="15" spans="1:9" s="18" customFormat="1" ht="13.5" customHeight="1">
      <c r="A15" s="101" t="s">
        <v>11</v>
      </c>
      <c r="B15" s="98">
        <f t="shared" si="0"/>
        <v>10</v>
      </c>
      <c r="C15" s="102">
        <v>2220</v>
      </c>
      <c r="D15" s="102">
        <v>5038</v>
      </c>
      <c r="E15" s="102">
        <v>4924</v>
      </c>
      <c r="F15" s="102">
        <v>1123</v>
      </c>
      <c r="G15" s="102">
        <v>1211</v>
      </c>
      <c r="H15" s="102">
        <v>306</v>
      </c>
      <c r="I15" s="119">
        <f t="shared" si="1"/>
        <v>0.8331496279966933</v>
      </c>
    </row>
    <row r="16" spans="1:9" s="18" customFormat="1" ht="13.5" customHeight="1">
      <c r="A16" s="101" t="s">
        <v>12</v>
      </c>
      <c r="B16" s="98">
        <f t="shared" si="0"/>
        <v>11</v>
      </c>
      <c r="C16" s="102">
        <v>4067</v>
      </c>
      <c r="D16" s="102">
        <v>13977</v>
      </c>
      <c r="E16" s="102">
        <v>12414</v>
      </c>
      <c r="F16" s="102">
        <v>1933</v>
      </c>
      <c r="G16" s="102">
        <v>3697</v>
      </c>
      <c r="H16" s="102">
        <v>167</v>
      </c>
      <c r="I16" s="119">
        <f t="shared" si="1"/>
        <v>0.7951119485701619</v>
      </c>
    </row>
    <row r="17" spans="1:9" s="18" customFormat="1" ht="13.5" customHeight="1">
      <c r="A17" s="97" t="s">
        <v>102</v>
      </c>
      <c r="B17" s="98">
        <v>100</v>
      </c>
      <c r="C17" s="99">
        <f aca="true" t="shared" si="2" ref="C17:H17">SUM(C6:C16)</f>
        <v>22187</v>
      </c>
      <c r="D17" s="99">
        <f t="shared" si="2"/>
        <v>68867</v>
      </c>
      <c r="E17" s="99">
        <f t="shared" si="2"/>
        <v>60055</v>
      </c>
      <c r="F17" s="99">
        <f t="shared" si="2"/>
        <v>10460</v>
      </c>
      <c r="G17" s="99">
        <f t="shared" si="2"/>
        <v>22581</v>
      </c>
      <c r="H17" s="99">
        <f t="shared" si="2"/>
        <v>2392</v>
      </c>
      <c r="I17" s="120">
        <f t="shared" si="1"/>
        <v>0.7744305576910405</v>
      </c>
    </row>
    <row r="18" spans="1:9" s="18" customFormat="1" ht="13.5" customHeight="1">
      <c r="A18" s="101" t="s">
        <v>14</v>
      </c>
      <c r="B18" s="98">
        <f>B17+1</f>
        <v>101</v>
      </c>
      <c r="C18" s="102">
        <v>271</v>
      </c>
      <c r="D18" s="102">
        <v>1314</v>
      </c>
      <c r="E18" s="102">
        <v>1218</v>
      </c>
      <c r="F18" s="102">
        <v>65</v>
      </c>
      <c r="G18" s="102">
        <v>302</v>
      </c>
      <c r="H18" s="102">
        <v>3</v>
      </c>
      <c r="I18" s="119">
        <f t="shared" si="1"/>
        <v>0.8094637223974763</v>
      </c>
    </row>
    <row r="19" spans="1:9" s="18" customFormat="1" ht="13.5" customHeight="1">
      <c r="A19" s="101" t="s">
        <v>15</v>
      </c>
      <c r="B19" s="98">
        <f>B18+1</f>
        <v>102</v>
      </c>
      <c r="C19" s="102">
        <v>270</v>
      </c>
      <c r="D19" s="102">
        <v>542</v>
      </c>
      <c r="E19" s="102">
        <v>481</v>
      </c>
      <c r="F19" s="102">
        <v>17</v>
      </c>
      <c r="G19" s="102">
        <v>314</v>
      </c>
      <c r="H19" s="102">
        <v>4</v>
      </c>
      <c r="I19" s="119">
        <f t="shared" si="1"/>
        <v>0.6133004926108374</v>
      </c>
    </row>
    <row r="20" spans="1:9" s="18" customFormat="1" ht="13.5" customHeight="1">
      <c r="A20" s="101" t="s">
        <v>16</v>
      </c>
      <c r="B20" s="98">
        <f>B19+1</f>
        <v>103</v>
      </c>
      <c r="C20" s="102">
        <v>29</v>
      </c>
      <c r="D20" s="102">
        <v>328</v>
      </c>
      <c r="E20" s="102">
        <v>302</v>
      </c>
      <c r="F20" s="102">
        <v>23</v>
      </c>
      <c r="G20" s="102">
        <v>29</v>
      </c>
      <c r="H20" s="102">
        <v>1</v>
      </c>
      <c r="I20" s="119">
        <f t="shared" si="1"/>
        <v>0.9103641456582633</v>
      </c>
    </row>
    <row r="21" spans="1:9" s="18" customFormat="1" ht="13.5" customHeight="1">
      <c r="A21" s="101" t="s">
        <v>17</v>
      </c>
      <c r="B21" s="98">
        <f>B20+1</f>
        <v>104</v>
      </c>
      <c r="C21" s="102">
        <v>36</v>
      </c>
      <c r="D21" s="102">
        <v>180</v>
      </c>
      <c r="E21" s="102">
        <v>177</v>
      </c>
      <c r="F21" s="102">
        <v>13</v>
      </c>
      <c r="G21" s="102">
        <v>28</v>
      </c>
      <c r="H21" s="102">
        <v>1</v>
      </c>
      <c r="I21" s="119">
        <f t="shared" si="1"/>
        <v>0.8796296296296297</v>
      </c>
    </row>
    <row r="22" spans="1:9" s="18" customFormat="1" ht="13.5" customHeight="1">
      <c r="A22" s="101" t="s">
        <v>18</v>
      </c>
      <c r="B22" s="98">
        <f>B21+1</f>
        <v>105</v>
      </c>
      <c r="C22" s="102">
        <v>11</v>
      </c>
      <c r="D22" s="102">
        <v>229</v>
      </c>
      <c r="E22" s="102">
        <v>217</v>
      </c>
      <c r="F22" s="102">
        <v>12</v>
      </c>
      <c r="G22" s="102">
        <v>11</v>
      </c>
      <c r="H22" s="102">
        <v>1</v>
      </c>
      <c r="I22" s="119">
        <f t="shared" si="1"/>
        <v>0.9541666666666667</v>
      </c>
    </row>
    <row r="23" spans="1:9" s="18" customFormat="1" ht="13.5" customHeight="1">
      <c r="A23" s="101" t="s">
        <v>19</v>
      </c>
      <c r="B23" s="98">
        <f>B18+1</f>
        <v>102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19">
        <f t="shared" si="1"/>
        <v>0</v>
      </c>
    </row>
    <row r="24" spans="1:9" s="18" customFormat="1" ht="13.5" customHeight="1">
      <c r="A24" s="97" t="s">
        <v>103</v>
      </c>
      <c r="B24" s="98">
        <v>200</v>
      </c>
      <c r="C24" s="99">
        <f aca="true" t="shared" si="3" ref="C24:H24">SUM(C18:C23)</f>
        <v>617</v>
      </c>
      <c r="D24" s="99">
        <f t="shared" si="3"/>
        <v>2593</v>
      </c>
      <c r="E24" s="99">
        <f t="shared" si="3"/>
        <v>2395</v>
      </c>
      <c r="F24" s="99">
        <f t="shared" si="3"/>
        <v>130</v>
      </c>
      <c r="G24" s="99">
        <f t="shared" si="3"/>
        <v>684</v>
      </c>
      <c r="H24" s="99">
        <f t="shared" si="3"/>
        <v>10</v>
      </c>
      <c r="I24" s="120">
        <f t="shared" si="1"/>
        <v>0.7866043613707165</v>
      </c>
    </row>
    <row r="25" spans="1:9" s="18" customFormat="1" ht="13.5" customHeight="1" thickBot="1">
      <c r="A25" s="112" t="s">
        <v>104</v>
      </c>
      <c r="B25" s="113">
        <v>300</v>
      </c>
      <c r="C25" s="104">
        <f aca="true" t="shared" si="4" ref="C25:H25">C17+C24</f>
        <v>22804</v>
      </c>
      <c r="D25" s="104">
        <f t="shared" si="4"/>
        <v>71460</v>
      </c>
      <c r="E25" s="104">
        <f t="shared" si="4"/>
        <v>62450</v>
      </c>
      <c r="F25" s="104">
        <f t="shared" si="4"/>
        <v>10590</v>
      </c>
      <c r="G25" s="104">
        <f t="shared" si="4"/>
        <v>23265</v>
      </c>
      <c r="H25" s="104">
        <f t="shared" si="4"/>
        <v>2402</v>
      </c>
      <c r="I25" s="121">
        <f t="shared" si="1"/>
        <v>0.7748451158448613</v>
      </c>
    </row>
    <row r="30" ht="15">
      <c r="B30" s="115"/>
    </row>
    <row r="31" ht="15">
      <c r="B31" s="115"/>
    </row>
    <row r="32" ht="15">
      <c r="B32" s="115"/>
    </row>
    <row r="33" ht="15">
      <c r="B33" s="115"/>
    </row>
    <row r="34" ht="15">
      <c r="B34" s="11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861FB-A9B1-4812-9815-00A66CD17F3D}">
  <dimension ref="A1:E40"/>
  <sheetViews>
    <sheetView showGridLines="0" zoomScale="90" zoomScaleNormal="90" workbookViewId="0" topLeftCell="A1">
      <selection activeCell="E6" sqref="E6"/>
    </sheetView>
  </sheetViews>
  <sheetFormatPr defaultColWidth="9.140625" defaultRowHeight="15"/>
  <cols>
    <col min="1" max="1" width="31.421875" style="82" customWidth="1"/>
    <col min="2" max="2" width="5.7109375" style="82" customWidth="1"/>
    <col min="3" max="5" width="23.00390625" style="82" customWidth="1"/>
    <col min="6" max="6" width="9.140625" style="82" customWidth="1"/>
    <col min="7" max="16384" width="9.140625" style="82" customWidth="1"/>
  </cols>
  <sheetData>
    <row r="1" s="115" customFormat="1" ht="15" customHeight="1">
      <c r="B1" s="116"/>
    </row>
    <row r="2" spans="1:5" s="115" customFormat="1" ht="15" customHeight="1">
      <c r="A2" s="85" t="s">
        <v>120</v>
      </c>
      <c r="B2" s="107"/>
      <c r="C2" s="107"/>
      <c r="D2" s="107"/>
      <c r="E2" s="107"/>
    </row>
    <row r="3" spans="2:5" s="115" customFormat="1" ht="15" customHeight="1" thickBot="1">
      <c r="B3" s="116"/>
      <c r="E3" s="122" t="s">
        <v>95</v>
      </c>
    </row>
    <row r="4" spans="1:5" s="18" customFormat="1" ht="51.75" customHeight="1">
      <c r="A4" s="90" t="s">
        <v>96</v>
      </c>
      <c r="B4" s="91" t="s">
        <v>97</v>
      </c>
      <c r="C4" s="91" t="s">
        <v>121</v>
      </c>
      <c r="D4" s="91" t="s">
        <v>122</v>
      </c>
      <c r="E4" s="92" t="s">
        <v>123</v>
      </c>
    </row>
    <row r="5" spans="1:5" ht="15">
      <c r="A5" s="93"/>
      <c r="B5" s="94"/>
      <c r="C5" s="95">
        <v>1</v>
      </c>
      <c r="D5" s="95">
        <v>2</v>
      </c>
      <c r="E5" s="96">
        <v>3</v>
      </c>
    </row>
    <row r="6" spans="1:5" s="18" customFormat="1" ht="18" customHeight="1">
      <c r="A6" s="97" t="s">
        <v>102</v>
      </c>
      <c r="B6" s="98">
        <f aca="true" t="shared" si="0" ref="B6:B25">ROW()-ROW($A$5)</f>
        <v>1</v>
      </c>
      <c r="C6" s="99">
        <f>SUM(C7:C17)</f>
        <v>846065.3130000001</v>
      </c>
      <c r="D6" s="99">
        <f>SUM(D7:D17)</f>
        <v>883177</v>
      </c>
      <c r="E6" s="100">
        <f>SUM(E7:E17)</f>
        <v>713162.587</v>
      </c>
    </row>
    <row r="7" spans="1:5" s="18" customFormat="1" ht="18" customHeight="1">
      <c r="A7" s="101" t="s">
        <v>2</v>
      </c>
      <c r="B7" s="98">
        <f t="shared" si="0"/>
        <v>2</v>
      </c>
      <c r="C7" s="102">
        <v>104470.028</v>
      </c>
      <c r="D7" s="102">
        <v>100444</v>
      </c>
      <c r="E7" s="103">
        <v>73406.493</v>
      </c>
    </row>
    <row r="8" spans="1:5" s="18" customFormat="1" ht="18" customHeight="1">
      <c r="A8" s="101" t="s">
        <v>3</v>
      </c>
      <c r="B8" s="98">
        <f t="shared" si="0"/>
        <v>3</v>
      </c>
      <c r="C8" s="102">
        <v>141452.924</v>
      </c>
      <c r="D8" s="102">
        <v>41984</v>
      </c>
      <c r="E8" s="103">
        <v>95474.122</v>
      </c>
    </row>
    <row r="9" spans="1:5" s="18" customFormat="1" ht="18" customHeight="1">
      <c r="A9" s="101" t="s">
        <v>4</v>
      </c>
      <c r="B9" s="98">
        <f t="shared" si="0"/>
        <v>4</v>
      </c>
      <c r="C9" s="102">
        <v>95651.666</v>
      </c>
      <c r="D9" s="102">
        <v>50803</v>
      </c>
      <c r="E9" s="103">
        <v>114784.254</v>
      </c>
    </row>
    <row r="10" spans="1:5" s="18" customFormat="1" ht="18" customHeight="1">
      <c r="A10" s="101" t="s">
        <v>5</v>
      </c>
      <c r="B10" s="98">
        <f t="shared" si="0"/>
        <v>5</v>
      </c>
      <c r="C10" s="102">
        <v>41942.939</v>
      </c>
      <c r="D10" s="102">
        <v>138532</v>
      </c>
      <c r="E10" s="103">
        <v>25191.873</v>
      </c>
    </row>
    <row r="11" spans="1:5" s="18" customFormat="1" ht="18" customHeight="1">
      <c r="A11" s="101" t="s">
        <v>6</v>
      </c>
      <c r="B11" s="98">
        <f t="shared" si="0"/>
        <v>6</v>
      </c>
      <c r="C11" s="102">
        <v>81760.633</v>
      </c>
      <c r="D11" s="102">
        <v>106640</v>
      </c>
      <c r="E11" s="103">
        <v>52882.315</v>
      </c>
    </row>
    <row r="12" spans="1:5" s="18" customFormat="1" ht="18" customHeight="1">
      <c r="A12" s="101" t="s">
        <v>7</v>
      </c>
      <c r="B12" s="98">
        <f t="shared" si="0"/>
        <v>7</v>
      </c>
      <c r="C12" s="102">
        <v>93573.462</v>
      </c>
      <c r="D12" s="102">
        <v>39553</v>
      </c>
      <c r="E12" s="103">
        <v>90388.187</v>
      </c>
    </row>
    <row r="13" spans="1:5" s="18" customFormat="1" ht="18" customHeight="1">
      <c r="A13" s="101" t="s">
        <v>8</v>
      </c>
      <c r="B13" s="98">
        <f t="shared" si="0"/>
        <v>8</v>
      </c>
      <c r="C13" s="102">
        <v>24093.167</v>
      </c>
      <c r="D13" s="102">
        <v>61428</v>
      </c>
      <c r="E13" s="103">
        <v>19717.76</v>
      </c>
    </row>
    <row r="14" spans="1:5" s="18" customFormat="1" ht="18" customHeight="1">
      <c r="A14" s="101" t="s">
        <v>9</v>
      </c>
      <c r="B14" s="98">
        <f t="shared" si="0"/>
        <v>9</v>
      </c>
      <c r="C14" s="102">
        <v>75827.775</v>
      </c>
      <c r="D14" s="102">
        <v>151134</v>
      </c>
      <c r="E14" s="103">
        <v>48313.511</v>
      </c>
    </row>
    <row r="15" spans="1:5" s="18" customFormat="1" ht="18" customHeight="1">
      <c r="A15" s="101" t="s">
        <v>10</v>
      </c>
      <c r="B15" s="98">
        <f t="shared" si="0"/>
        <v>10</v>
      </c>
      <c r="C15" s="102">
        <v>55863.475</v>
      </c>
      <c r="D15" s="102">
        <v>58613</v>
      </c>
      <c r="E15" s="103">
        <v>61027.551</v>
      </c>
    </row>
    <row r="16" spans="1:5" s="18" customFormat="1" ht="18" customHeight="1">
      <c r="A16" s="101" t="s">
        <v>11</v>
      </c>
      <c r="B16" s="98">
        <f t="shared" si="0"/>
        <v>11</v>
      </c>
      <c r="C16" s="102">
        <v>69753.305</v>
      </c>
      <c r="D16" s="102">
        <v>45934</v>
      </c>
      <c r="E16" s="103">
        <v>81243.995</v>
      </c>
    </row>
    <row r="17" spans="1:5" s="18" customFormat="1" ht="18" customHeight="1">
      <c r="A17" s="101" t="s">
        <v>12</v>
      </c>
      <c r="B17" s="98">
        <f t="shared" si="0"/>
        <v>12</v>
      </c>
      <c r="C17" s="102">
        <v>61675.939</v>
      </c>
      <c r="D17" s="102">
        <v>88112</v>
      </c>
      <c r="E17" s="103">
        <v>50732.526</v>
      </c>
    </row>
    <row r="18" spans="1:5" s="18" customFormat="1" ht="18" customHeight="1">
      <c r="A18" s="97" t="s">
        <v>103</v>
      </c>
      <c r="B18" s="98">
        <f t="shared" si="0"/>
        <v>13</v>
      </c>
      <c r="C18" s="99">
        <f>SUM(C19:C24)</f>
        <v>187578.70638900003</v>
      </c>
      <c r="D18" s="99">
        <f>SUM(D19:D24)</f>
        <v>189515</v>
      </c>
      <c r="E18" s="100">
        <f>SUM(E19:E24)</f>
        <v>51424.858</v>
      </c>
    </row>
    <row r="19" spans="1:5" s="18" customFormat="1" ht="18" customHeight="1">
      <c r="A19" s="101" t="s">
        <v>14</v>
      </c>
      <c r="B19" s="98">
        <f t="shared" si="0"/>
        <v>14</v>
      </c>
      <c r="C19" s="102">
        <v>46778.752261</v>
      </c>
      <c r="D19" s="102">
        <v>40445</v>
      </c>
      <c r="E19" s="103">
        <v>30565.268</v>
      </c>
    </row>
    <row r="20" spans="1:5" s="18" customFormat="1" ht="18" customHeight="1">
      <c r="A20" s="101" t="s">
        <v>15</v>
      </c>
      <c r="B20" s="98">
        <f t="shared" si="0"/>
        <v>15</v>
      </c>
      <c r="C20" s="102">
        <v>25380.965215</v>
      </c>
      <c r="D20" s="102">
        <v>29869</v>
      </c>
      <c r="E20" s="103">
        <v>6844.229</v>
      </c>
    </row>
    <row r="21" spans="1:5" s="18" customFormat="1" ht="18" customHeight="1">
      <c r="A21" s="101" t="s">
        <v>16</v>
      </c>
      <c r="B21" s="98">
        <f t="shared" si="0"/>
        <v>16</v>
      </c>
      <c r="C21" s="102">
        <v>57856.71013</v>
      </c>
      <c r="D21" s="102">
        <v>60713</v>
      </c>
      <c r="E21" s="103">
        <v>-2823.099</v>
      </c>
    </row>
    <row r="22" spans="1:5" s="18" customFormat="1" ht="18" customHeight="1">
      <c r="A22" s="101" t="s">
        <v>17</v>
      </c>
      <c r="B22" s="98">
        <f t="shared" si="0"/>
        <v>17</v>
      </c>
      <c r="C22" s="102">
        <v>24004.436129</v>
      </c>
      <c r="D22" s="102">
        <v>39652</v>
      </c>
      <c r="E22" s="103">
        <v>3508.197</v>
      </c>
    </row>
    <row r="23" spans="1:5" s="18" customFormat="1" ht="18" customHeight="1">
      <c r="A23" s="101" t="s">
        <v>18</v>
      </c>
      <c r="B23" s="98">
        <f t="shared" si="0"/>
        <v>18</v>
      </c>
      <c r="C23" s="102">
        <v>33557.842654</v>
      </c>
      <c r="D23" s="102">
        <v>18836</v>
      </c>
      <c r="E23" s="103">
        <v>13330.263</v>
      </c>
    </row>
    <row r="24" spans="1:5" s="18" customFormat="1" ht="18" customHeight="1">
      <c r="A24" s="101" t="s">
        <v>19</v>
      </c>
      <c r="B24" s="98">
        <f t="shared" si="0"/>
        <v>19</v>
      </c>
      <c r="C24" s="102">
        <v>0</v>
      </c>
      <c r="D24" s="102">
        <v>0</v>
      </c>
      <c r="E24" s="103">
        <v>0</v>
      </c>
    </row>
    <row r="25" spans="1:5" s="18" customFormat="1" ht="18" customHeight="1" thickBot="1">
      <c r="A25" s="97" t="s">
        <v>104</v>
      </c>
      <c r="B25" s="98">
        <f t="shared" si="0"/>
        <v>20</v>
      </c>
      <c r="C25" s="104">
        <f>C6+C18</f>
        <v>1033644.0193890001</v>
      </c>
      <c r="D25" s="104">
        <f>D6+D18</f>
        <v>1072692</v>
      </c>
      <c r="E25" s="105">
        <f>E6+E18</f>
        <v>764587.4450000001</v>
      </c>
    </row>
    <row r="27" spans="1:5" s="83" customFormat="1" ht="15" customHeight="1">
      <c r="A27" s="82"/>
      <c r="B27" s="82"/>
      <c r="C27" s="82"/>
      <c r="D27" s="82"/>
      <c r="E27" s="82"/>
    </row>
    <row r="28" spans="1:5" s="83" customFormat="1" ht="15" customHeight="1">
      <c r="A28" s="82"/>
      <c r="B28" s="82"/>
      <c r="C28" s="82"/>
      <c r="D28" s="82"/>
      <c r="E28" s="82"/>
    </row>
    <row r="29" spans="1:5" s="83" customFormat="1" ht="15" customHeight="1">
      <c r="A29" s="82"/>
      <c r="B29" s="82"/>
      <c r="C29" s="82"/>
      <c r="D29" s="82"/>
      <c r="E29" s="82"/>
    </row>
    <row r="30" spans="1:5" s="83" customFormat="1" ht="15" customHeight="1">
      <c r="A30" s="82"/>
      <c r="B30" s="82"/>
      <c r="C30" s="82"/>
      <c r="D30" s="82"/>
      <c r="E30" s="82"/>
    </row>
    <row r="31" spans="1:5" s="83" customFormat="1" ht="15" customHeight="1">
      <c r="A31" s="82"/>
      <c r="B31" s="82"/>
      <c r="C31" s="82"/>
      <c r="D31" s="82"/>
      <c r="E31" s="82"/>
    </row>
    <row r="32" spans="1:5" s="83" customFormat="1" ht="15" customHeight="1">
      <c r="A32" s="82"/>
      <c r="B32" s="82"/>
      <c r="C32" s="82"/>
      <c r="D32" s="82"/>
      <c r="E32" s="82"/>
    </row>
    <row r="33" spans="1:5" s="83" customFormat="1" ht="15" customHeight="1">
      <c r="A33" s="82"/>
      <c r="B33" s="82"/>
      <c r="C33" s="82"/>
      <c r="D33" s="82"/>
      <c r="E33" s="82"/>
    </row>
    <row r="34" spans="1:5" s="83" customFormat="1" ht="15" customHeight="1">
      <c r="A34" s="82"/>
      <c r="B34" s="82"/>
      <c r="C34" s="82"/>
      <c r="D34" s="82"/>
      <c r="E34" s="82"/>
    </row>
    <row r="35" spans="1:5" s="83" customFormat="1" ht="15" customHeight="1">
      <c r="A35" s="82"/>
      <c r="B35" s="82"/>
      <c r="C35" s="82"/>
      <c r="D35" s="82"/>
      <c r="E35" s="82"/>
    </row>
    <row r="36" spans="1:5" s="83" customFormat="1" ht="15" customHeight="1">
      <c r="A36" s="82"/>
      <c r="B36" s="82"/>
      <c r="C36" s="82"/>
      <c r="D36" s="82"/>
      <c r="E36" s="82"/>
    </row>
    <row r="37" spans="1:5" s="83" customFormat="1" ht="15" customHeight="1">
      <c r="A37" s="82"/>
      <c r="B37" s="82"/>
      <c r="C37" s="82"/>
      <c r="D37" s="82"/>
      <c r="E37" s="82"/>
    </row>
    <row r="38" spans="1:5" s="83" customFormat="1" ht="15" customHeight="1">
      <c r="A38" s="82"/>
      <c r="B38" s="82"/>
      <c r="C38" s="82"/>
      <c r="D38" s="82"/>
      <c r="E38" s="82"/>
    </row>
    <row r="39" spans="1:5" s="83" customFormat="1" ht="15" customHeight="1">
      <c r="A39" s="82"/>
      <c r="B39" s="82"/>
      <c r="C39" s="82"/>
      <c r="D39" s="82"/>
      <c r="E39" s="82"/>
    </row>
    <row r="40" spans="1:5" s="83" customFormat="1" ht="15" customHeight="1">
      <c r="A40" s="82"/>
      <c r="B40" s="82"/>
      <c r="C40" s="82"/>
      <c r="D40" s="82"/>
      <c r="E40" s="82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95" r:id="rId1"/>
  <headerFooter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cp:lastPrinted>2023-08-21T12:01:00Z</cp:lastPrinted>
  <dcterms:created xsi:type="dcterms:W3CDTF">2023-08-21T11:40:53Z</dcterms:created>
  <dcterms:modified xsi:type="dcterms:W3CDTF">2023-08-21T12:03:57Z</dcterms:modified>
  <cp:category/>
  <cp:version/>
  <cp:contentType/>
  <cp:contentStatus/>
</cp:coreProperties>
</file>