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firstSheet="2" activeTab="7"/>
  </bookViews>
  <sheets>
    <sheet name="BPP23" sheetId="1" r:id="rId1"/>
    <sheet name="BPP22" sheetId="5" r:id="rId2"/>
    <sheet name="BIS23" sheetId="2" r:id="rId3"/>
    <sheet name="BIS22" sheetId="6" r:id="rId4"/>
    <sheet name="Broj_dogovori23" sheetId="3" r:id="rId5"/>
    <sheet name="Broj_dogovori22" sheetId="7" r:id="rId6"/>
    <sheet name="Broj_steti23" sheetId="4" r:id="rId7"/>
    <sheet name="Broj_steti22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Gordana Minoska</author>
  </authors>
  <commentList>
    <comment ref="G29" authorId="0">
      <text>
        <r>
          <rPr>
            <b/>
            <sz val="9"/>
            <rFont val="Tahoma"/>
            <family val="2"/>
          </rPr>
          <t>Gordana Minoska:</t>
        </r>
        <r>
          <rPr>
            <sz val="9"/>
            <rFont val="Tahoma"/>
            <family val="2"/>
          </rPr>
          <t xml:space="preserve">
нема број на склучен договор зошто се работи за докнижување на премија на веќе постоечки договор од првиот квартал на 2023</t>
        </r>
      </text>
    </comment>
  </commentList>
</comments>
</file>

<file path=xl/comments6.xml><?xml version="1.0" encoding="utf-8"?>
<comments xmlns="http://schemas.openxmlformats.org/spreadsheetml/2006/main">
  <authors>
    <author>Gordana Minoska</author>
  </authors>
  <commentList>
    <comment ref="G29" authorId="0">
      <text>
        <r>
          <rPr>
            <b/>
            <sz val="9"/>
            <rFont val="Tahoma"/>
            <family val="2"/>
          </rPr>
          <t>Gordana Minoska:</t>
        </r>
        <r>
          <rPr>
            <sz val="9"/>
            <rFont val="Tahoma"/>
            <family val="2"/>
          </rPr>
          <t xml:space="preserve">
нема број на склучен договор зошто се работи за докнижување на премија на веќе постоечки договор од првиот квартал на 2022</t>
        </r>
      </text>
    </comment>
  </commentList>
</comments>
</file>

<file path=xl/sharedStrings.xml><?xml version="1.0" encoding="utf-8"?>
<sst xmlns="http://schemas.openxmlformats.org/spreadsheetml/2006/main" count="616" uniqueCount="80">
  <si>
    <t xml:space="preserve"> незгода</t>
  </si>
  <si>
    <t>01</t>
  </si>
  <si>
    <t xml:space="preserve"> здравствено</t>
  </si>
  <si>
    <t>02</t>
  </si>
  <si>
    <t xml:space="preserve"> каско моторни возила</t>
  </si>
  <si>
    <t>03</t>
  </si>
  <si>
    <t xml:space="preserve"> каско шински возила</t>
  </si>
  <si>
    <t>04</t>
  </si>
  <si>
    <t xml:space="preserve"> каско воздухоплови</t>
  </si>
  <si>
    <t>05</t>
  </si>
  <si>
    <t xml:space="preserve"> каско пловни објекти</t>
  </si>
  <si>
    <t>06</t>
  </si>
  <si>
    <t xml:space="preserve"> карго</t>
  </si>
  <si>
    <t>07</t>
  </si>
  <si>
    <t xml:space="preserve"> имот од пожар и др.опасн.</t>
  </si>
  <si>
    <t>08</t>
  </si>
  <si>
    <t xml:space="preserve">  физички лица</t>
  </si>
  <si>
    <t>0801</t>
  </si>
  <si>
    <t xml:space="preserve">  правни лица</t>
  </si>
  <si>
    <t>0802</t>
  </si>
  <si>
    <t xml:space="preserve"> имот останато</t>
  </si>
  <si>
    <t>09</t>
  </si>
  <si>
    <t>0901</t>
  </si>
  <si>
    <t>0902</t>
  </si>
  <si>
    <t xml:space="preserve"> имот вкупно</t>
  </si>
  <si>
    <t>89</t>
  </si>
  <si>
    <t>8901</t>
  </si>
  <si>
    <t>8902</t>
  </si>
  <si>
    <t xml:space="preserve"> АО (вкупно)</t>
  </si>
  <si>
    <t>10</t>
  </si>
  <si>
    <t xml:space="preserve">  АО</t>
  </si>
  <si>
    <t>100</t>
  </si>
  <si>
    <t xml:space="preserve">   ЗАО</t>
  </si>
  <si>
    <t>1001</t>
  </si>
  <si>
    <t xml:space="preserve">   ЗК</t>
  </si>
  <si>
    <t>1002</t>
  </si>
  <si>
    <t xml:space="preserve">   ГР</t>
  </si>
  <si>
    <t>1003</t>
  </si>
  <si>
    <t xml:space="preserve">  одговорност на возачот</t>
  </si>
  <si>
    <t>1005</t>
  </si>
  <si>
    <t xml:space="preserve">  останати</t>
  </si>
  <si>
    <t>1099</t>
  </si>
  <si>
    <t xml:space="preserve"> одговорност воздухоплови</t>
  </si>
  <si>
    <t>11</t>
  </si>
  <si>
    <t xml:space="preserve"> одговорност пловни објекти</t>
  </si>
  <si>
    <t>12</t>
  </si>
  <si>
    <t xml:space="preserve"> општа одговорност</t>
  </si>
  <si>
    <t>13</t>
  </si>
  <si>
    <t xml:space="preserve"> кредити</t>
  </si>
  <si>
    <t>14</t>
  </si>
  <si>
    <t xml:space="preserve"> гаранции</t>
  </si>
  <si>
    <t>15</t>
  </si>
  <si>
    <t xml:space="preserve"> финансиски загуби</t>
  </si>
  <si>
    <t>16</t>
  </si>
  <si>
    <t xml:space="preserve"> правна заштита</t>
  </si>
  <si>
    <t>17</t>
  </si>
  <si>
    <t xml:space="preserve"> туристичка помош</t>
  </si>
  <si>
    <t>18</t>
  </si>
  <si>
    <t>Вкупно</t>
  </si>
  <si>
    <t>0000</t>
  </si>
  <si>
    <t>Кроација неживот</t>
  </si>
  <si>
    <t>Еуролинк</t>
  </si>
  <si>
    <t>Евроинс</t>
  </si>
  <si>
    <t>Граве неживот</t>
  </si>
  <si>
    <t>Македонија осигурување</t>
  </si>
  <si>
    <t>Сава</t>
  </si>
  <si>
    <t>Триглав</t>
  </si>
  <si>
    <t>Уника</t>
  </si>
  <si>
    <t>Винер</t>
  </si>
  <si>
    <t>Осигурителна Полиса</t>
  </si>
  <si>
    <t>Халк осигурување</t>
  </si>
  <si>
    <t>Вкупно неживот</t>
  </si>
  <si>
    <t>Бруто исплатени штети, во илјади денари, за периодот 1.7.2023 - 31.7.2023</t>
  </si>
  <si>
    <t>Бруто полисирана премија, во илјади денари, за периодот 1.7.2023 - 31.7.2023</t>
  </si>
  <si>
    <t>Бруто полисирана премија, во илјади денари, за периодот 1.7.2022 - 31.7.2022</t>
  </si>
  <si>
    <t>Бруто исплатени штети, во илјади денари, за периодот 1.7.2022 - 31.7.2022</t>
  </si>
  <si>
    <t>Број на склучени договори за периодот 1.7.2023 - 31.7.2023</t>
  </si>
  <si>
    <t>Број на склучени договори за периодот 1.7.2022 - 31.7.2022</t>
  </si>
  <si>
    <t>Број на ликвидирани штети за периодот 1.7.2023 - 31.7.2023</t>
  </si>
  <si>
    <t>Број на ликвидирани штети за периодот 1.7.2022 - 31.7.2022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</si>
</sst>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8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5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49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20" applyNumberFormat="1" applyFont="1" applyFill="1" applyBorder="1" applyAlignment="1">
      <alignment vertical="center" wrapText="1"/>
      <protection/>
    </xf>
    <xf numFmtId="3" fontId="5" fillId="4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3" borderId="1" xfId="21" applyNumberFormat="1" applyFont="1" applyFill="1" applyBorder="1" applyAlignment="1">
      <alignment vertical="center" wrapText="1"/>
      <protection/>
    </xf>
    <xf numFmtId="3" fontId="5" fillId="4" borderId="1" xfId="20" applyNumberFormat="1" applyFont="1" applyFill="1" applyBorder="1" applyAlignment="1">
      <alignment vertical="center" wrapText="1"/>
      <protection/>
    </xf>
    <xf numFmtId="3" fontId="8" fillId="3" borderId="1" xfId="20" applyNumberFormat="1" applyFont="1" applyFill="1" applyBorder="1" applyAlignment="1">
      <alignment vertical="center" wrapText="1"/>
      <protection/>
    </xf>
    <xf numFmtId="3" fontId="9" fillId="3" borderId="1" xfId="20" applyNumberFormat="1" applyFont="1" applyFill="1" applyBorder="1" applyAlignment="1">
      <alignment vertical="center" wrapText="1"/>
      <protection/>
    </xf>
    <xf numFmtId="3" fontId="3" fillId="3" borderId="1" xfId="20" applyNumberFormat="1" applyFont="1" applyFill="1" applyBorder="1" applyAlignment="1">
      <alignment vertical="center" wrapText="1"/>
      <protection/>
    </xf>
    <xf numFmtId="3" fontId="10" fillId="3" borderId="1" xfId="20" applyNumberFormat="1" applyFont="1" applyFill="1" applyBorder="1" applyAlignment="1">
      <alignment vertical="center" wrapText="1"/>
      <protection/>
    </xf>
    <xf numFmtId="3" fontId="11" fillId="0" borderId="0" xfId="0" applyNumberFormat="1" applyFont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3" xfId="23"/>
    <cellStyle name="Normal 5 2 2" xfId="24"/>
    <cellStyle name="Normal 2 2" xfId="25"/>
    <cellStyle name="Normal 2 4" xfId="26"/>
    <cellStyle name="Normal 5" xfId="27"/>
    <cellStyle name="Normal 5 2 2 2" xfId="28"/>
    <cellStyle name="Normal 2 4 2" xfId="29"/>
    <cellStyle name="Normal 4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CA94-8505-4B6B-818D-431E1E1F6BEF}">
  <dimension ref="A1:N34"/>
  <sheetViews>
    <sheetView zoomScale="80" zoomScaleNormal="80" workbookViewId="0" topLeftCell="A1">
      <selection activeCell="D39" sqref="D39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73</v>
      </c>
    </row>
    <row r="2" spans="1:14" s="3" customFormat="1" ht="30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6">
        <v>11294</v>
      </c>
      <c r="D3" s="17">
        <v>3715</v>
      </c>
      <c r="E3" s="17">
        <v>4389</v>
      </c>
      <c r="F3" s="17">
        <v>1749.686</v>
      </c>
      <c r="G3" s="17">
        <v>7787.37</v>
      </c>
      <c r="H3" s="18">
        <v>9923.932</v>
      </c>
      <c r="I3" s="17">
        <v>6525.721</v>
      </c>
      <c r="J3" s="17">
        <v>4231</v>
      </c>
      <c r="K3" s="18">
        <v>2407</v>
      </c>
      <c r="L3" s="18">
        <v>2895</v>
      </c>
      <c r="M3" s="22">
        <v>2940.3100000000013</v>
      </c>
      <c r="N3" s="13">
        <f>SUM(C3:M3)</f>
        <v>57858.019</v>
      </c>
    </row>
    <row r="4" spans="1:14" ht="15">
      <c r="A4" s="6" t="s">
        <v>2</v>
      </c>
      <c r="B4" s="1" t="s">
        <v>3</v>
      </c>
      <c r="C4" s="26">
        <v>8543</v>
      </c>
      <c r="D4" s="17">
        <v>17253</v>
      </c>
      <c r="E4" s="17">
        <v>1306</v>
      </c>
      <c r="F4" s="17">
        <v>0</v>
      </c>
      <c r="G4" s="17">
        <v>27399.66</v>
      </c>
      <c r="H4" s="18">
        <v>11055.542999999994</v>
      </c>
      <c r="I4" s="17">
        <v>11352.535</v>
      </c>
      <c r="J4" s="17">
        <v>2980</v>
      </c>
      <c r="K4" s="18">
        <v>657</v>
      </c>
      <c r="L4" s="18">
        <v>0</v>
      </c>
      <c r="M4" s="22">
        <v>1378.8700000000026</v>
      </c>
      <c r="N4" s="13">
        <f aca="true" t="shared" si="0" ref="N4:N34">SUM(C4:M4)</f>
        <v>81925.60800000001</v>
      </c>
    </row>
    <row r="5" spans="1:14" ht="15">
      <c r="A5" s="6" t="s">
        <v>4</v>
      </c>
      <c r="B5" s="1" t="s">
        <v>5</v>
      </c>
      <c r="C5" s="26">
        <v>8635</v>
      </c>
      <c r="D5" s="17">
        <v>7713</v>
      </c>
      <c r="E5" s="17">
        <v>6910</v>
      </c>
      <c r="F5" s="17">
        <v>1502.189</v>
      </c>
      <c r="G5" s="17">
        <v>5436.21</v>
      </c>
      <c r="H5" s="18">
        <v>18678.66399999999</v>
      </c>
      <c r="I5" s="17">
        <v>16584.8</v>
      </c>
      <c r="J5" s="17">
        <v>9088</v>
      </c>
      <c r="K5" s="18">
        <v>26080</v>
      </c>
      <c r="L5" s="18">
        <v>9648</v>
      </c>
      <c r="M5" s="22">
        <v>10543.940000000002</v>
      </c>
      <c r="N5" s="13">
        <f t="shared" si="0"/>
        <v>120819.80299999999</v>
      </c>
    </row>
    <row r="6" spans="1:14" ht="15">
      <c r="A6" s="6" t="s">
        <v>6</v>
      </c>
      <c r="B6" s="1" t="s">
        <v>7</v>
      </c>
      <c r="C6" s="26">
        <v>0</v>
      </c>
      <c r="D6" s="17">
        <v>0</v>
      </c>
      <c r="E6" s="17">
        <v>0</v>
      </c>
      <c r="F6" s="17">
        <v>0</v>
      </c>
      <c r="G6" s="17">
        <v>0</v>
      </c>
      <c r="H6" s="18">
        <v>0</v>
      </c>
      <c r="I6" s="17"/>
      <c r="J6" s="17"/>
      <c r="K6" s="18">
        <v>0</v>
      </c>
      <c r="L6" s="18">
        <v>0</v>
      </c>
      <c r="M6" s="22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6">
        <v>0</v>
      </c>
      <c r="D7" s="17">
        <v>0</v>
      </c>
      <c r="E7" s="17">
        <v>0</v>
      </c>
      <c r="F7" s="17">
        <v>0</v>
      </c>
      <c r="G7" s="17">
        <v>0</v>
      </c>
      <c r="H7" s="18">
        <v>0</v>
      </c>
      <c r="I7" s="17">
        <v>0</v>
      </c>
      <c r="J7" s="17"/>
      <c r="K7" s="18">
        <v>0</v>
      </c>
      <c r="L7" s="18">
        <v>0</v>
      </c>
      <c r="M7" s="22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6">
        <v>0</v>
      </c>
      <c r="D8" s="17">
        <v>31</v>
      </c>
      <c r="E8" s="17">
        <v>0</v>
      </c>
      <c r="F8" s="17">
        <v>0</v>
      </c>
      <c r="G8" s="17">
        <v>0</v>
      </c>
      <c r="H8" s="18">
        <v>226.476</v>
      </c>
      <c r="I8" s="17">
        <v>0</v>
      </c>
      <c r="J8" s="17">
        <v>52</v>
      </c>
      <c r="K8" s="18">
        <v>159</v>
      </c>
      <c r="L8" s="18">
        <v>64</v>
      </c>
      <c r="M8" s="22">
        <v>80.09</v>
      </c>
      <c r="N8" s="13">
        <f t="shared" si="0"/>
        <v>612.566</v>
      </c>
    </row>
    <row r="9" spans="1:14" ht="15">
      <c r="A9" s="6" t="s">
        <v>12</v>
      </c>
      <c r="B9" s="1" t="s">
        <v>13</v>
      </c>
      <c r="C9" s="26">
        <v>124</v>
      </c>
      <c r="D9" s="17">
        <v>775</v>
      </c>
      <c r="E9" s="17">
        <v>1743</v>
      </c>
      <c r="F9" s="17">
        <v>0</v>
      </c>
      <c r="G9" s="17">
        <v>3702.67</v>
      </c>
      <c r="H9" s="18">
        <v>156.73300000000017</v>
      </c>
      <c r="I9" s="17">
        <v>1053.056</v>
      </c>
      <c r="J9" s="17">
        <v>810</v>
      </c>
      <c r="K9" s="18">
        <v>58</v>
      </c>
      <c r="L9" s="18">
        <v>387</v>
      </c>
      <c r="M9" s="22">
        <v>238.6800000000003</v>
      </c>
      <c r="N9" s="13">
        <f t="shared" si="0"/>
        <v>9048.139000000001</v>
      </c>
    </row>
    <row r="10" spans="1:14" ht="15">
      <c r="A10" s="6" t="s">
        <v>14</v>
      </c>
      <c r="B10" s="1" t="s">
        <v>15</v>
      </c>
      <c r="C10" s="26">
        <v>5118</v>
      </c>
      <c r="D10" s="17">
        <v>9032</v>
      </c>
      <c r="E10" s="17">
        <v>6706</v>
      </c>
      <c r="F10" s="17">
        <v>381.58</v>
      </c>
      <c r="G10" s="17">
        <v>5140.68</v>
      </c>
      <c r="H10" s="18">
        <v>6634.227170000007</v>
      </c>
      <c r="I10" s="17">
        <f>I11+I12</f>
        <v>5760.113662691106</v>
      </c>
      <c r="J10" s="17">
        <f aca="true" t="shared" si="1" ref="J10">SUM(J11:J12)</f>
        <v>3868</v>
      </c>
      <c r="K10" s="18">
        <v>1797</v>
      </c>
      <c r="L10" s="18">
        <v>5115</v>
      </c>
      <c r="M10" s="22">
        <f>SUM(M11:M12)</f>
        <v>925.4300000000001</v>
      </c>
      <c r="N10" s="13">
        <f t="shared" si="0"/>
        <v>50478.03083269111</v>
      </c>
    </row>
    <row r="11" spans="1:14" ht="15">
      <c r="A11" s="6" t="s">
        <v>16</v>
      </c>
      <c r="B11" s="1" t="s">
        <v>17</v>
      </c>
      <c r="C11" s="26">
        <v>2566</v>
      </c>
      <c r="D11" s="17">
        <v>1610</v>
      </c>
      <c r="E11" s="17">
        <v>5261</v>
      </c>
      <c r="F11" s="17">
        <v>111.253</v>
      </c>
      <c r="G11" s="17">
        <v>1237.07</v>
      </c>
      <c r="H11" s="18">
        <v>3009.9270399999987</v>
      </c>
      <c r="I11" s="17">
        <v>836.0605558042163</v>
      </c>
      <c r="J11" s="17">
        <v>711</v>
      </c>
      <c r="K11" s="28">
        <v>266</v>
      </c>
      <c r="L11" s="18">
        <v>1275</v>
      </c>
      <c r="M11" s="22">
        <v>129.12000000000012</v>
      </c>
      <c r="N11" s="13">
        <f t="shared" si="0"/>
        <v>17012.430595804213</v>
      </c>
    </row>
    <row r="12" spans="1:14" ht="15">
      <c r="A12" s="6" t="s">
        <v>18</v>
      </c>
      <c r="B12" s="1" t="s">
        <v>19</v>
      </c>
      <c r="C12" s="26">
        <v>2552</v>
      </c>
      <c r="D12" s="17">
        <v>7422</v>
      </c>
      <c r="E12" s="17">
        <v>1445</v>
      </c>
      <c r="F12" s="17">
        <v>270.327</v>
      </c>
      <c r="G12" s="17">
        <v>3903.61</v>
      </c>
      <c r="H12" s="18">
        <v>3624.3001300000033</v>
      </c>
      <c r="I12" s="17">
        <v>4924.0531068868895</v>
      </c>
      <c r="J12" s="17">
        <v>3157</v>
      </c>
      <c r="K12" s="28">
        <v>1531</v>
      </c>
      <c r="L12" s="18">
        <v>3840</v>
      </c>
      <c r="M12" s="22">
        <v>796.31</v>
      </c>
      <c r="N12" s="13">
        <f t="shared" si="0"/>
        <v>33465.60023688689</v>
      </c>
    </row>
    <row r="13" spans="1:14" ht="15">
      <c r="A13" s="6" t="s">
        <v>20</v>
      </c>
      <c r="B13" s="1" t="s">
        <v>21</v>
      </c>
      <c r="C13" s="26">
        <v>4682</v>
      </c>
      <c r="D13" s="17">
        <v>3894</v>
      </c>
      <c r="E13" s="17">
        <v>21420</v>
      </c>
      <c r="F13" s="17">
        <v>626.9639999999999</v>
      </c>
      <c r="G13" s="17">
        <v>8035.02</v>
      </c>
      <c r="H13" s="18">
        <v>16994.945179999995</v>
      </c>
      <c r="I13" s="17">
        <f>I14+I15</f>
        <v>14155.738337308892</v>
      </c>
      <c r="J13" s="17">
        <f aca="true" t="shared" si="2" ref="J13">SUM(J14:J15)</f>
        <v>14703</v>
      </c>
      <c r="K13" s="18">
        <v>11448</v>
      </c>
      <c r="L13" s="18">
        <v>2765</v>
      </c>
      <c r="M13" s="22">
        <f>SUM(M14:M15)</f>
        <v>5143.789999999996</v>
      </c>
      <c r="N13" s="13">
        <f t="shared" si="0"/>
        <v>103868.45751730888</v>
      </c>
    </row>
    <row r="14" spans="1:14" ht="15">
      <c r="A14" s="6" t="s">
        <v>16</v>
      </c>
      <c r="B14" s="1" t="s">
        <v>22</v>
      </c>
      <c r="C14" s="26">
        <v>732</v>
      </c>
      <c r="D14" s="17">
        <v>2374</v>
      </c>
      <c r="E14" s="17">
        <v>17503</v>
      </c>
      <c r="F14" s="17">
        <v>33.799</v>
      </c>
      <c r="G14" s="17">
        <v>2143.81</v>
      </c>
      <c r="H14" s="18">
        <v>11624.45925</v>
      </c>
      <c r="I14" s="17">
        <v>5018.024444195783</v>
      </c>
      <c r="J14" s="17">
        <v>260</v>
      </c>
      <c r="K14" s="28">
        <v>484</v>
      </c>
      <c r="L14" s="18">
        <v>164</v>
      </c>
      <c r="M14" s="22">
        <v>1288.5600000000002</v>
      </c>
      <c r="N14" s="13">
        <f t="shared" si="0"/>
        <v>41625.65269419578</v>
      </c>
    </row>
    <row r="15" spans="1:14" ht="15">
      <c r="A15" s="6" t="s">
        <v>18</v>
      </c>
      <c r="B15" s="1" t="s">
        <v>23</v>
      </c>
      <c r="C15" s="26">
        <v>3950</v>
      </c>
      <c r="D15" s="17">
        <v>1520</v>
      </c>
      <c r="E15" s="17">
        <v>3917</v>
      </c>
      <c r="F15" s="17">
        <v>593.165</v>
      </c>
      <c r="G15" s="17">
        <v>5891.21</v>
      </c>
      <c r="H15" s="18">
        <v>5370.485930000003</v>
      </c>
      <c r="I15" s="17">
        <v>9137.71389311311</v>
      </c>
      <c r="J15" s="17">
        <v>14443</v>
      </c>
      <c r="K15" s="28">
        <v>10964</v>
      </c>
      <c r="L15" s="18">
        <v>2601</v>
      </c>
      <c r="M15" s="22">
        <v>3855.229999999996</v>
      </c>
      <c r="N15" s="13">
        <f t="shared" si="0"/>
        <v>62242.80482311311</v>
      </c>
    </row>
    <row r="16" spans="1:14" ht="15">
      <c r="A16" s="6" t="s">
        <v>24</v>
      </c>
      <c r="B16" s="1" t="s">
        <v>25</v>
      </c>
      <c r="C16" s="26">
        <v>9800</v>
      </c>
      <c r="D16" s="17">
        <f>D10+D13</f>
        <v>12926</v>
      </c>
      <c r="E16" s="17">
        <v>28126</v>
      </c>
      <c r="F16" s="17">
        <v>1008.5439999999999</v>
      </c>
      <c r="G16" s="17">
        <v>13175.7</v>
      </c>
      <c r="H16" s="18">
        <v>23629.172350000008</v>
      </c>
      <c r="I16" s="17">
        <f>I17+I18</f>
        <v>19915.852</v>
      </c>
      <c r="J16" s="17">
        <f aca="true" t="shared" si="3" ref="J16">SUM(J17:J18)</f>
        <v>18571</v>
      </c>
      <c r="K16" s="18">
        <v>13245</v>
      </c>
      <c r="L16" s="18">
        <v>7880</v>
      </c>
      <c r="M16" s="22">
        <f>SUM(M17:M18)</f>
        <v>6069.219999999996</v>
      </c>
      <c r="N16" s="13">
        <f t="shared" si="0"/>
        <v>154346.48835000003</v>
      </c>
    </row>
    <row r="17" spans="1:14" ht="15">
      <c r="A17" s="6" t="s">
        <v>16</v>
      </c>
      <c r="B17" s="1" t="s">
        <v>26</v>
      </c>
      <c r="C17" s="26">
        <v>3298</v>
      </c>
      <c r="D17" s="17">
        <v>3984</v>
      </c>
      <c r="E17" s="17">
        <v>22764</v>
      </c>
      <c r="F17" s="17">
        <v>145.052</v>
      </c>
      <c r="G17" s="17">
        <v>3380.88</v>
      </c>
      <c r="H17" s="18">
        <v>14634.386290000002</v>
      </c>
      <c r="I17" s="17">
        <f>I11+I14</f>
        <v>5854.084999999999</v>
      </c>
      <c r="J17" s="17">
        <f aca="true" t="shared" si="4" ref="J17:J18">J11+J14</f>
        <v>971</v>
      </c>
      <c r="K17" s="29">
        <v>750</v>
      </c>
      <c r="L17" s="18">
        <v>1439</v>
      </c>
      <c r="M17" s="22">
        <f>M11+M14</f>
        <v>1417.6800000000003</v>
      </c>
      <c r="N17" s="13">
        <f t="shared" si="0"/>
        <v>58638.08329</v>
      </c>
    </row>
    <row r="18" spans="1:14" ht="15">
      <c r="A18" s="6" t="s">
        <v>18</v>
      </c>
      <c r="B18" s="1" t="s">
        <v>27</v>
      </c>
      <c r="C18" s="26">
        <v>6502</v>
      </c>
      <c r="D18" s="17">
        <f>D15+D12</f>
        <v>8942</v>
      </c>
      <c r="E18" s="17">
        <v>5362</v>
      </c>
      <c r="F18" s="17">
        <v>863.492</v>
      </c>
      <c r="G18" s="17">
        <v>9794.82</v>
      </c>
      <c r="H18" s="18">
        <v>8994.786059999999</v>
      </c>
      <c r="I18" s="17">
        <f>I12+I15</f>
        <v>14061.767</v>
      </c>
      <c r="J18" s="17">
        <f t="shared" si="4"/>
        <v>17600</v>
      </c>
      <c r="K18" s="29">
        <v>12495</v>
      </c>
      <c r="L18" s="18">
        <v>6441</v>
      </c>
      <c r="M18" s="22">
        <f>M12+M15</f>
        <v>4651.539999999995</v>
      </c>
      <c r="N18" s="13">
        <f t="shared" si="0"/>
        <v>95708.40505999999</v>
      </c>
    </row>
    <row r="19" spans="1:14" ht="15">
      <c r="A19" s="6" t="s">
        <v>28</v>
      </c>
      <c r="B19" s="1" t="s">
        <v>29</v>
      </c>
      <c r="C19" s="26">
        <v>55206</v>
      </c>
      <c r="D19" s="17">
        <f>D20+D24+D25</f>
        <v>47573</v>
      </c>
      <c r="E19" s="17">
        <v>56549</v>
      </c>
      <c r="F19" s="17">
        <v>59458</v>
      </c>
      <c r="G19" s="17">
        <v>30109.82</v>
      </c>
      <c r="H19" s="27">
        <v>54254.946</v>
      </c>
      <c r="I19" s="17">
        <f aca="true" t="shared" si="5" ref="I19">I20+I24+I25</f>
        <v>57665.081000000006</v>
      </c>
      <c r="J19" s="17">
        <f aca="true" t="shared" si="6" ref="J19">SUM(J20,J24:J25)</f>
        <v>90757</v>
      </c>
      <c r="K19" s="18">
        <v>87872</v>
      </c>
      <c r="L19" s="18">
        <v>51610</v>
      </c>
      <c r="M19" s="22">
        <f>M20+M24+M25</f>
        <v>40195.13</v>
      </c>
      <c r="N19" s="13">
        <f t="shared" si="0"/>
        <v>631249.9770000001</v>
      </c>
    </row>
    <row r="20" spans="1:14" ht="15">
      <c r="A20" s="6" t="s">
        <v>30</v>
      </c>
      <c r="B20" s="1" t="s">
        <v>31</v>
      </c>
      <c r="C20" s="26">
        <v>54793</v>
      </c>
      <c r="D20" s="17">
        <f>SUM(D21:D23)</f>
        <v>47132</v>
      </c>
      <c r="E20" s="17">
        <v>55787</v>
      </c>
      <c r="F20" s="17">
        <v>59458</v>
      </c>
      <c r="G20" s="17">
        <v>29565.69</v>
      </c>
      <c r="H20" s="27">
        <v>52845.91</v>
      </c>
      <c r="I20" s="17">
        <f aca="true" t="shared" si="7" ref="I20">I21+I22+I23</f>
        <v>56098.789000000004</v>
      </c>
      <c r="J20" s="17">
        <f aca="true" t="shared" si="8" ref="J20">SUM(J21:J23)</f>
        <v>90088</v>
      </c>
      <c r="K20" s="18">
        <v>87290</v>
      </c>
      <c r="L20" s="18">
        <v>51099</v>
      </c>
      <c r="M20" s="22">
        <f>SUM(M21:M23)</f>
        <v>39218.34</v>
      </c>
      <c r="N20" s="13">
        <f t="shared" si="0"/>
        <v>623375.7289999999</v>
      </c>
    </row>
    <row r="21" spans="1:14" ht="15">
      <c r="A21" s="6" t="s">
        <v>32</v>
      </c>
      <c r="B21" s="1" t="s">
        <v>33</v>
      </c>
      <c r="C21" s="26">
        <v>38612</v>
      </c>
      <c r="D21" s="17">
        <v>31443</v>
      </c>
      <c r="E21" s="17">
        <v>25056</v>
      </c>
      <c r="F21" s="17">
        <v>43857</v>
      </c>
      <c r="G21" s="17">
        <v>19402.42</v>
      </c>
      <c r="H21" s="18">
        <v>35918.549</v>
      </c>
      <c r="I21" s="17">
        <v>37857.66</v>
      </c>
      <c r="J21" s="17">
        <v>64470</v>
      </c>
      <c r="K21" s="28">
        <v>63277</v>
      </c>
      <c r="L21" s="18">
        <v>35855</v>
      </c>
      <c r="M21" s="22">
        <v>26927.869999999995</v>
      </c>
      <c r="N21" s="13">
        <f t="shared" si="0"/>
        <v>422676.49899999995</v>
      </c>
    </row>
    <row r="22" spans="1:14" ht="15">
      <c r="A22" s="6" t="s">
        <v>34</v>
      </c>
      <c r="B22" s="1" t="s">
        <v>35</v>
      </c>
      <c r="C22" s="26">
        <v>16045</v>
      </c>
      <c r="D22" s="17">
        <v>15155</v>
      </c>
      <c r="E22" s="17">
        <v>9993</v>
      </c>
      <c r="F22" s="17">
        <v>15045</v>
      </c>
      <c r="G22" s="17">
        <v>8011.32</v>
      </c>
      <c r="H22" s="18">
        <v>15244.098999999998</v>
      </c>
      <c r="I22" s="17">
        <v>17713.411</v>
      </c>
      <c r="J22" s="17">
        <v>24711</v>
      </c>
      <c r="K22" s="28">
        <v>23562</v>
      </c>
      <c r="L22" s="18">
        <v>15034</v>
      </c>
      <c r="M22" s="22">
        <v>11192.080000000002</v>
      </c>
      <c r="N22" s="13">
        <f t="shared" si="0"/>
        <v>171705.90999999997</v>
      </c>
    </row>
    <row r="23" spans="1:14" ht="15">
      <c r="A23" s="6" t="s">
        <v>36</v>
      </c>
      <c r="B23" s="1" t="s">
        <v>37</v>
      </c>
      <c r="C23" s="26">
        <v>136</v>
      </c>
      <c r="D23" s="17">
        <v>534</v>
      </c>
      <c r="E23" s="17">
        <v>20738</v>
      </c>
      <c r="F23" s="17">
        <v>556</v>
      </c>
      <c r="G23" s="17">
        <v>2151.95</v>
      </c>
      <c r="H23" s="18">
        <v>1683.2619999999997</v>
      </c>
      <c r="I23" s="17">
        <v>527.718</v>
      </c>
      <c r="J23" s="17">
        <v>907</v>
      </c>
      <c r="K23" s="28">
        <v>451</v>
      </c>
      <c r="L23" s="18">
        <v>210</v>
      </c>
      <c r="M23" s="22">
        <v>1098.39</v>
      </c>
      <c r="N23" s="13">
        <f t="shared" si="0"/>
        <v>28993.32</v>
      </c>
    </row>
    <row r="24" spans="1:14" ht="15">
      <c r="A24" s="6" t="s">
        <v>38</v>
      </c>
      <c r="B24" s="1" t="s">
        <v>39</v>
      </c>
      <c r="C24" s="26">
        <v>413</v>
      </c>
      <c r="D24" s="21">
        <v>441</v>
      </c>
      <c r="E24" s="17">
        <v>762</v>
      </c>
      <c r="F24" s="17">
        <v>0</v>
      </c>
      <c r="G24" s="17">
        <v>544.13</v>
      </c>
      <c r="H24" s="18">
        <v>1409.036</v>
      </c>
      <c r="I24" s="17">
        <v>1566.292</v>
      </c>
      <c r="J24" s="17">
        <v>669</v>
      </c>
      <c r="K24" s="28">
        <v>582</v>
      </c>
      <c r="L24" s="18">
        <v>511</v>
      </c>
      <c r="M24" s="22">
        <v>976.79</v>
      </c>
      <c r="N24" s="13">
        <f t="shared" si="0"/>
        <v>7874.2480000000005</v>
      </c>
    </row>
    <row r="25" spans="1:14" ht="15">
      <c r="A25" s="6" t="s">
        <v>40</v>
      </c>
      <c r="B25" s="1" t="s">
        <v>41</v>
      </c>
      <c r="C25" s="26">
        <v>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  <c r="I25" s="17">
        <v>0</v>
      </c>
      <c r="J25" s="17"/>
      <c r="K25" s="28">
        <v>0</v>
      </c>
      <c r="L25" s="18">
        <v>0</v>
      </c>
      <c r="M25" s="22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6">
        <v>0</v>
      </c>
      <c r="D26" s="17">
        <v>0</v>
      </c>
      <c r="E26" s="17">
        <v>0</v>
      </c>
      <c r="F26" s="17">
        <v>0</v>
      </c>
      <c r="G26" s="17">
        <v>0</v>
      </c>
      <c r="H26" s="18">
        <v>0</v>
      </c>
      <c r="I26" s="17">
        <v>0</v>
      </c>
      <c r="J26" s="17"/>
      <c r="K26" s="18">
        <v>70</v>
      </c>
      <c r="L26" s="18">
        <v>152</v>
      </c>
      <c r="M26" s="22">
        <v>0</v>
      </c>
      <c r="N26" s="13">
        <f t="shared" si="0"/>
        <v>222</v>
      </c>
    </row>
    <row r="27" spans="1:14" ht="15">
      <c r="A27" s="6" t="s">
        <v>44</v>
      </c>
      <c r="B27" s="1" t="s">
        <v>45</v>
      </c>
      <c r="C27" s="26">
        <v>75</v>
      </c>
      <c r="D27" s="17">
        <v>252</v>
      </c>
      <c r="E27" s="17">
        <v>18</v>
      </c>
      <c r="F27" s="17">
        <v>0</v>
      </c>
      <c r="G27" s="17">
        <v>145.35</v>
      </c>
      <c r="H27" s="18">
        <v>430.404</v>
      </c>
      <c r="I27" s="17">
        <v>216.684</v>
      </c>
      <c r="J27" s="17">
        <v>196</v>
      </c>
      <c r="K27" s="18">
        <v>214</v>
      </c>
      <c r="L27" s="18">
        <v>317</v>
      </c>
      <c r="M27" s="22">
        <v>115.25</v>
      </c>
      <c r="N27" s="13">
        <f t="shared" si="0"/>
        <v>1979.688</v>
      </c>
    </row>
    <row r="28" spans="1:14" ht="15">
      <c r="A28" s="6" t="s">
        <v>46</v>
      </c>
      <c r="B28" s="1" t="s">
        <v>47</v>
      </c>
      <c r="C28" s="26">
        <v>516</v>
      </c>
      <c r="D28" s="17">
        <v>1956</v>
      </c>
      <c r="E28" s="17">
        <v>2626</v>
      </c>
      <c r="F28" s="17">
        <v>32.136</v>
      </c>
      <c r="G28" s="17">
        <v>8855.52</v>
      </c>
      <c r="H28" s="18">
        <v>887.7936499999996</v>
      </c>
      <c r="I28" s="17">
        <v>10636.814</v>
      </c>
      <c r="J28" s="17">
        <v>2616</v>
      </c>
      <c r="K28" s="18">
        <v>3723</v>
      </c>
      <c r="L28" s="18">
        <v>3874</v>
      </c>
      <c r="M28" s="22">
        <v>282.5</v>
      </c>
      <c r="N28" s="13">
        <f t="shared" si="0"/>
        <v>36005.76365</v>
      </c>
    </row>
    <row r="29" spans="1:14" ht="15">
      <c r="A29" s="6" t="s">
        <v>48</v>
      </c>
      <c r="B29" s="1" t="s">
        <v>49</v>
      </c>
      <c r="C29" s="26">
        <v>380</v>
      </c>
      <c r="D29" s="17">
        <v>0</v>
      </c>
      <c r="E29" s="17">
        <v>72</v>
      </c>
      <c r="F29" s="17">
        <v>0</v>
      </c>
      <c r="G29" s="17">
        <v>162</v>
      </c>
      <c r="H29" s="18">
        <v>133.0540000000001</v>
      </c>
      <c r="I29" s="17">
        <v>2103.089</v>
      </c>
      <c r="J29" s="17"/>
      <c r="K29" s="18">
        <v>1153</v>
      </c>
      <c r="L29" s="18">
        <v>0</v>
      </c>
      <c r="M29" s="22">
        <v>18.680000000000007</v>
      </c>
      <c r="N29" s="13">
        <f t="shared" si="0"/>
        <v>4021.823</v>
      </c>
    </row>
    <row r="30" spans="1:14" ht="15">
      <c r="A30" s="6" t="s">
        <v>50</v>
      </c>
      <c r="B30" s="1" t="s">
        <v>51</v>
      </c>
      <c r="C30" s="26">
        <v>0</v>
      </c>
      <c r="D30" s="17">
        <v>0</v>
      </c>
      <c r="E30" s="17">
        <v>0</v>
      </c>
      <c r="F30" s="17">
        <v>0</v>
      </c>
      <c r="G30" s="17">
        <v>3.08</v>
      </c>
      <c r="H30" s="18">
        <v>0</v>
      </c>
      <c r="I30" s="17">
        <v>0</v>
      </c>
      <c r="J30" s="17"/>
      <c r="K30" s="18">
        <v>0</v>
      </c>
      <c r="L30" s="18">
        <v>0</v>
      </c>
      <c r="M30" s="22">
        <v>36.900000000000006</v>
      </c>
      <c r="N30" s="13">
        <f t="shared" si="0"/>
        <v>39.980000000000004</v>
      </c>
    </row>
    <row r="31" spans="1:14" ht="15">
      <c r="A31" s="6" t="s">
        <v>52</v>
      </c>
      <c r="B31" s="1" t="s">
        <v>53</v>
      </c>
      <c r="C31" s="26">
        <v>0</v>
      </c>
      <c r="D31" s="17">
        <v>15</v>
      </c>
      <c r="E31" s="17">
        <v>81</v>
      </c>
      <c r="F31" s="17">
        <v>0</v>
      </c>
      <c r="G31" s="17">
        <v>23.87</v>
      </c>
      <c r="H31" s="18">
        <v>299.20199999999977</v>
      </c>
      <c r="I31" s="17">
        <v>1260.86</v>
      </c>
      <c r="J31" s="17">
        <v>219</v>
      </c>
      <c r="K31" s="18">
        <v>0</v>
      </c>
      <c r="L31" s="18">
        <v>0</v>
      </c>
      <c r="M31" s="22">
        <v>0</v>
      </c>
      <c r="N31" s="13">
        <f t="shared" si="0"/>
        <v>1898.9319999999998</v>
      </c>
    </row>
    <row r="32" spans="1:14" ht="15">
      <c r="A32" s="6" t="s">
        <v>54</v>
      </c>
      <c r="B32" s="1" t="s">
        <v>55</v>
      </c>
      <c r="C32" s="26">
        <v>1</v>
      </c>
      <c r="D32" s="17">
        <v>0</v>
      </c>
      <c r="E32" s="17">
        <v>0</v>
      </c>
      <c r="F32" s="17">
        <v>0</v>
      </c>
      <c r="G32" s="17">
        <v>0</v>
      </c>
      <c r="H32" s="18">
        <v>0</v>
      </c>
      <c r="I32" s="17"/>
      <c r="J32" s="17"/>
      <c r="K32" s="18">
        <v>0</v>
      </c>
      <c r="L32" s="18">
        <v>0</v>
      </c>
      <c r="M32" s="22">
        <v>0</v>
      </c>
      <c r="N32" s="13">
        <f t="shared" si="0"/>
        <v>1</v>
      </c>
    </row>
    <row r="33" spans="1:14" ht="15">
      <c r="A33" s="6" t="s">
        <v>56</v>
      </c>
      <c r="B33" s="1" t="s">
        <v>57</v>
      </c>
      <c r="C33" s="26">
        <v>4068</v>
      </c>
      <c r="D33" s="17">
        <v>7568</v>
      </c>
      <c r="E33" s="17">
        <v>2257</v>
      </c>
      <c r="F33" s="17">
        <v>717.484</v>
      </c>
      <c r="G33" s="17">
        <v>1874.3</v>
      </c>
      <c r="H33" s="18">
        <v>7094.392999999998</v>
      </c>
      <c r="I33" s="17">
        <v>8042.783</v>
      </c>
      <c r="J33" s="17">
        <v>2539</v>
      </c>
      <c r="K33" s="18">
        <v>2392</v>
      </c>
      <c r="L33" s="18">
        <v>3846.959</v>
      </c>
      <c r="M33" s="22">
        <v>1759.7200000000003</v>
      </c>
      <c r="N33" s="13">
        <f t="shared" si="0"/>
        <v>42159.638999999996</v>
      </c>
    </row>
    <row r="34" spans="1:14" ht="15">
      <c r="A34" s="7" t="s">
        <v>58</v>
      </c>
      <c r="B34" s="8" t="s">
        <v>59</v>
      </c>
      <c r="C34" s="26">
        <v>98642</v>
      </c>
      <c r="D34" s="32">
        <v>99777</v>
      </c>
      <c r="E34" s="17">
        <v>104077</v>
      </c>
      <c r="F34" s="17">
        <v>64468.039</v>
      </c>
      <c r="G34" s="17">
        <v>98675.55</v>
      </c>
      <c r="H34" s="18">
        <v>126770.31299999997</v>
      </c>
      <c r="I34" s="17">
        <f>I3+I5+I4+I6+I7+I8+I9+I16+I19+I26+I27+I28+I29+I30+I32+I31+I33</f>
        <v>135357.275</v>
      </c>
      <c r="J34" s="20">
        <f>SUM(J3:J10,J13,J19,J26:J33)</f>
        <v>132059</v>
      </c>
      <c r="K34" s="30">
        <v>138030</v>
      </c>
      <c r="L34" s="18">
        <v>80673.959</v>
      </c>
      <c r="M34" s="23">
        <f>SUM(M3:M9)+M16+M19+SUM(M26:M33)</f>
        <v>63659.29</v>
      </c>
      <c r="N34" s="9">
        <f t="shared" si="0"/>
        <v>1142189.426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777-021A-4C51-8633-10BFA8E17C9A}">
  <dimension ref="A1:N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74</v>
      </c>
    </row>
    <row r="2" spans="1:14" s="16" customFormat="1" ht="30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8">
        <v>4511</v>
      </c>
      <c r="D3" s="17">
        <v>5484</v>
      </c>
      <c r="E3" s="17">
        <v>2151</v>
      </c>
      <c r="F3" s="17">
        <v>1675.397</v>
      </c>
      <c r="G3" s="17">
        <v>8579.18</v>
      </c>
      <c r="H3" s="27">
        <v>8783.816</v>
      </c>
      <c r="I3" s="17">
        <v>6510.75</v>
      </c>
      <c r="J3" s="17">
        <v>2903</v>
      </c>
      <c r="K3" s="18">
        <v>3376</v>
      </c>
      <c r="L3" s="18">
        <v>2237</v>
      </c>
      <c r="M3" s="22">
        <v>5064.8499999999985</v>
      </c>
      <c r="N3" s="13">
        <f>SUM(C3:M3)</f>
        <v>51275.993</v>
      </c>
    </row>
    <row r="4" spans="1:14" ht="15">
      <c r="A4" s="6" t="s">
        <v>2</v>
      </c>
      <c r="B4" s="1" t="s">
        <v>3</v>
      </c>
      <c r="C4" s="18">
        <v>4565</v>
      </c>
      <c r="D4" s="17">
        <v>6262</v>
      </c>
      <c r="E4" s="17">
        <v>848</v>
      </c>
      <c r="F4" s="17">
        <v>0</v>
      </c>
      <c r="G4" s="17">
        <v>16262.57</v>
      </c>
      <c r="H4" s="27">
        <v>6787.021000000001</v>
      </c>
      <c r="I4" s="17">
        <v>8581.701</v>
      </c>
      <c r="J4" s="17">
        <v>2995</v>
      </c>
      <c r="K4" s="18">
        <v>18</v>
      </c>
      <c r="L4" s="18">
        <v>0</v>
      </c>
      <c r="M4" s="22">
        <v>2043.989999999998</v>
      </c>
      <c r="N4" s="13">
        <f aca="true" t="shared" si="0" ref="N4:N34">SUM(C4:M4)</f>
        <v>48363.282</v>
      </c>
    </row>
    <row r="5" spans="1:14" ht="15">
      <c r="A5" s="6" t="s">
        <v>4</v>
      </c>
      <c r="B5" s="1" t="s">
        <v>5</v>
      </c>
      <c r="C5" s="18">
        <v>6525</v>
      </c>
      <c r="D5" s="17">
        <v>7013</v>
      </c>
      <c r="E5" s="17">
        <v>5819</v>
      </c>
      <c r="F5" s="17">
        <v>1624.91</v>
      </c>
      <c r="G5" s="17">
        <v>3937.66</v>
      </c>
      <c r="H5" s="27">
        <v>16882.163209999984</v>
      </c>
      <c r="I5" s="17">
        <v>14302.469</v>
      </c>
      <c r="J5" s="17">
        <v>7926</v>
      </c>
      <c r="K5" s="18">
        <v>8291</v>
      </c>
      <c r="L5" s="18">
        <v>8641</v>
      </c>
      <c r="M5" s="22">
        <v>7245.120000000003</v>
      </c>
      <c r="N5" s="13">
        <f t="shared" si="0"/>
        <v>88207.32220999998</v>
      </c>
    </row>
    <row r="6" spans="1:14" ht="15">
      <c r="A6" s="6" t="s">
        <v>6</v>
      </c>
      <c r="B6" s="1" t="s">
        <v>7</v>
      </c>
      <c r="C6" s="18">
        <v>0</v>
      </c>
      <c r="D6" s="17">
        <v>0</v>
      </c>
      <c r="E6" s="17">
        <v>0</v>
      </c>
      <c r="F6" s="17">
        <v>0</v>
      </c>
      <c r="G6" s="17">
        <v>0</v>
      </c>
      <c r="H6" s="27">
        <v>0</v>
      </c>
      <c r="I6" s="17">
        <v>0</v>
      </c>
      <c r="J6" s="21"/>
      <c r="K6" s="18">
        <v>0</v>
      </c>
      <c r="L6" s="18">
        <v>0</v>
      </c>
      <c r="M6" s="22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8">
        <v>0</v>
      </c>
      <c r="D7" s="17">
        <v>0</v>
      </c>
      <c r="E7" s="17">
        <v>0</v>
      </c>
      <c r="F7" s="17">
        <v>0</v>
      </c>
      <c r="G7" s="17">
        <v>0</v>
      </c>
      <c r="H7" s="27">
        <v>0</v>
      </c>
      <c r="I7" s="17">
        <v>0</v>
      </c>
      <c r="J7" s="21"/>
      <c r="K7" s="18">
        <v>0</v>
      </c>
      <c r="L7" s="18">
        <v>0</v>
      </c>
      <c r="M7" s="22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8">
        <v>0</v>
      </c>
      <c r="D8" s="17">
        <v>0</v>
      </c>
      <c r="E8" s="17">
        <v>0</v>
      </c>
      <c r="F8" s="17">
        <v>0</v>
      </c>
      <c r="G8" s="17">
        <v>0</v>
      </c>
      <c r="H8" s="27">
        <v>379.779</v>
      </c>
      <c r="I8" s="17">
        <v>0</v>
      </c>
      <c r="J8" s="17">
        <v>33</v>
      </c>
      <c r="K8" s="18">
        <v>51</v>
      </c>
      <c r="L8" s="18">
        <v>52</v>
      </c>
      <c r="M8" s="22">
        <v>84.71000000000001</v>
      </c>
      <c r="N8" s="13">
        <f t="shared" si="0"/>
        <v>600.489</v>
      </c>
    </row>
    <row r="9" spans="1:14" ht="15">
      <c r="A9" s="6" t="s">
        <v>12</v>
      </c>
      <c r="B9" s="1" t="s">
        <v>13</v>
      </c>
      <c r="C9" s="18">
        <v>77</v>
      </c>
      <c r="D9" s="17">
        <v>263</v>
      </c>
      <c r="E9" s="17">
        <v>2751</v>
      </c>
      <c r="F9" s="17">
        <v>0</v>
      </c>
      <c r="G9" s="17">
        <v>999.58</v>
      </c>
      <c r="H9" s="27">
        <v>294.4240000000002</v>
      </c>
      <c r="I9" s="17">
        <v>14782.284</v>
      </c>
      <c r="J9" s="17">
        <v>819</v>
      </c>
      <c r="K9" s="18">
        <v>74</v>
      </c>
      <c r="L9" s="18">
        <v>260</v>
      </c>
      <c r="M9" s="22">
        <v>68.4699999999998</v>
      </c>
      <c r="N9" s="13">
        <f t="shared" si="0"/>
        <v>20388.758</v>
      </c>
    </row>
    <row r="10" spans="1:14" ht="15">
      <c r="A10" s="6" t="s">
        <v>14</v>
      </c>
      <c r="B10" s="1" t="s">
        <v>15</v>
      </c>
      <c r="C10" s="18">
        <v>4343</v>
      </c>
      <c r="D10" s="17">
        <v>4336</v>
      </c>
      <c r="E10" s="17">
        <v>5632</v>
      </c>
      <c r="F10" s="17">
        <v>691.277</v>
      </c>
      <c r="G10" s="17">
        <v>7485.66</v>
      </c>
      <c r="H10" s="27">
        <v>5488.5374800000045</v>
      </c>
      <c r="I10" s="17">
        <f>I11+I12</f>
        <v>6194.874986197855</v>
      </c>
      <c r="J10" s="17">
        <f aca="true" t="shared" si="1" ref="J10">SUM(J11:J12)</f>
        <v>5493</v>
      </c>
      <c r="K10" s="18">
        <v>1383</v>
      </c>
      <c r="L10" s="18">
        <v>2944</v>
      </c>
      <c r="M10" s="22">
        <f>SUM(M11:M12)</f>
        <v>2400.1100000000015</v>
      </c>
      <c r="N10" s="13">
        <f t="shared" si="0"/>
        <v>46391.45946619786</v>
      </c>
    </row>
    <row r="11" spans="1:14" ht="15">
      <c r="A11" s="6" t="s">
        <v>16</v>
      </c>
      <c r="B11" s="1" t="s">
        <v>17</v>
      </c>
      <c r="C11" s="18">
        <v>2349</v>
      </c>
      <c r="D11" s="17">
        <v>1243</v>
      </c>
      <c r="E11" s="17">
        <v>4481</v>
      </c>
      <c r="F11" s="17">
        <v>67.138</v>
      </c>
      <c r="G11" s="17">
        <v>1136.13</v>
      </c>
      <c r="H11" s="18">
        <v>2403.7625400000015</v>
      </c>
      <c r="I11" s="17">
        <v>651.2637017313498</v>
      </c>
      <c r="J11" s="17">
        <v>619</v>
      </c>
      <c r="K11" s="28">
        <v>304</v>
      </c>
      <c r="L11" s="18">
        <v>1072</v>
      </c>
      <c r="M11" s="22">
        <v>319.3699999999999</v>
      </c>
      <c r="N11" s="13">
        <f t="shared" si="0"/>
        <v>14645.664241731352</v>
      </c>
    </row>
    <row r="12" spans="1:14" ht="15">
      <c r="A12" s="6" t="s">
        <v>18</v>
      </c>
      <c r="B12" s="1" t="s">
        <v>19</v>
      </c>
      <c r="C12" s="18">
        <v>1994</v>
      </c>
      <c r="D12" s="17">
        <v>3093</v>
      </c>
      <c r="E12" s="17">
        <v>1151</v>
      </c>
      <c r="F12" s="17">
        <v>624.139</v>
      </c>
      <c r="G12" s="17">
        <v>6349.53</v>
      </c>
      <c r="H12" s="18">
        <v>3084.774940000003</v>
      </c>
      <c r="I12" s="17">
        <v>5543.611284466505</v>
      </c>
      <c r="J12" s="17">
        <v>4874</v>
      </c>
      <c r="K12" s="28">
        <v>1079</v>
      </c>
      <c r="L12" s="18">
        <v>1872</v>
      </c>
      <c r="M12" s="22">
        <v>2080.7400000000016</v>
      </c>
      <c r="N12" s="13">
        <f t="shared" si="0"/>
        <v>31745.79522446651</v>
      </c>
    </row>
    <row r="13" spans="1:14" ht="15">
      <c r="A13" s="6" t="s">
        <v>20</v>
      </c>
      <c r="B13" s="1" t="s">
        <v>21</v>
      </c>
      <c r="C13" s="18">
        <v>1517</v>
      </c>
      <c r="D13" s="17">
        <v>4337</v>
      </c>
      <c r="E13" s="17">
        <v>16571</v>
      </c>
      <c r="F13" s="17">
        <v>591.842</v>
      </c>
      <c r="G13" s="17">
        <v>10423.76</v>
      </c>
      <c r="H13" s="27">
        <v>13200.793340000004</v>
      </c>
      <c r="I13" s="17">
        <f>I14+I15</f>
        <v>9816.649013802147</v>
      </c>
      <c r="J13" s="17">
        <f aca="true" t="shared" si="2" ref="J13">SUM(J14:J15)</f>
        <v>9020</v>
      </c>
      <c r="K13" s="18">
        <v>6899</v>
      </c>
      <c r="L13" s="18">
        <v>977</v>
      </c>
      <c r="M13" s="22">
        <f>SUM(M14:M15)</f>
        <v>1514.5999999999995</v>
      </c>
      <c r="N13" s="13">
        <f t="shared" si="0"/>
        <v>74868.64435380216</v>
      </c>
    </row>
    <row r="14" spans="1:14" ht="15">
      <c r="A14" s="6" t="s">
        <v>16</v>
      </c>
      <c r="B14" s="1" t="s">
        <v>22</v>
      </c>
      <c r="C14" s="18">
        <v>532</v>
      </c>
      <c r="D14" s="17">
        <v>2226</v>
      </c>
      <c r="E14" s="17">
        <v>14313</v>
      </c>
      <c r="F14" s="17">
        <v>36.491</v>
      </c>
      <c r="G14" s="17">
        <v>1891.57</v>
      </c>
      <c r="H14" s="18">
        <v>8706.79986</v>
      </c>
      <c r="I14" s="17">
        <v>2136.59829826865</v>
      </c>
      <c r="J14" s="17">
        <v>190</v>
      </c>
      <c r="K14" s="28">
        <v>603</v>
      </c>
      <c r="L14" s="18">
        <v>148</v>
      </c>
      <c r="M14" s="22">
        <v>221.8699999999999</v>
      </c>
      <c r="N14" s="13">
        <f t="shared" si="0"/>
        <v>31005.32915826865</v>
      </c>
    </row>
    <row r="15" spans="1:14" ht="15">
      <c r="A15" s="6" t="s">
        <v>18</v>
      </c>
      <c r="B15" s="1" t="s">
        <v>23</v>
      </c>
      <c r="C15" s="18">
        <v>985</v>
      </c>
      <c r="D15" s="17">
        <v>2111</v>
      </c>
      <c r="E15" s="17">
        <v>2258</v>
      </c>
      <c r="F15" s="17">
        <v>555.351</v>
      </c>
      <c r="G15" s="17">
        <v>8532.19</v>
      </c>
      <c r="H15" s="18">
        <v>4494.993480000006</v>
      </c>
      <c r="I15" s="17">
        <v>7680.050715533496</v>
      </c>
      <c r="J15" s="17">
        <v>8830</v>
      </c>
      <c r="K15" s="28">
        <v>6296</v>
      </c>
      <c r="L15" s="18">
        <v>829</v>
      </c>
      <c r="M15" s="22">
        <v>1292.7299999999996</v>
      </c>
      <c r="N15" s="13">
        <f t="shared" si="0"/>
        <v>43864.315195533505</v>
      </c>
    </row>
    <row r="16" spans="1:14" ht="15">
      <c r="A16" s="6" t="s">
        <v>24</v>
      </c>
      <c r="B16" s="1" t="s">
        <v>25</v>
      </c>
      <c r="C16" s="18">
        <v>5860</v>
      </c>
      <c r="D16" s="17">
        <f>D17+D18</f>
        <v>8673</v>
      </c>
      <c r="E16" s="17">
        <v>22203</v>
      </c>
      <c r="F16" s="17">
        <v>1283.1190000000001</v>
      </c>
      <c r="G16" s="17">
        <v>17909.43</v>
      </c>
      <c r="H16" s="27">
        <v>18690.33081999999</v>
      </c>
      <c r="I16" s="17">
        <f aca="true" t="shared" si="3" ref="I16">I17+I18</f>
        <v>16011.524000000001</v>
      </c>
      <c r="J16" s="17">
        <f aca="true" t="shared" si="4" ref="J16">SUM(J17:J18)</f>
        <v>14513</v>
      </c>
      <c r="K16" s="18">
        <v>8282</v>
      </c>
      <c r="L16" s="18">
        <v>3921</v>
      </c>
      <c r="M16" s="22">
        <f>SUM(M17:M18)</f>
        <v>3914.710000000001</v>
      </c>
      <c r="N16" s="13">
        <f t="shared" si="0"/>
        <v>121261.11382</v>
      </c>
    </row>
    <row r="17" spans="1:14" ht="15">
      <c r="A17" s="6" t="s">
        <v>16</v>
      </c>
      <c r="B17" s="1" t="s">
        <v>26</v>
      </c>
      <c r="C17" s="18">
        <v>2881</v>
      </c>
      <c r="D17" s="17">
        <f>D11+D14</f>
        <v>3469</v>
      </c>
      <c r="E17" s="17">
        <v>18794</v>
      </c>
      <c r="F17" s="17">
        <v>103.629</v>
      </c>
      <c r="G17" s="17">
        <v>3027.7</v>
      </c>
      <c r="H17" s="18">
        <v>11110.562400000006</v>
      </c>
      <c r="I17" s="17">
        <f>I11+I14</f>
        <v>2787.862</v>
      </c>
      <c r="J17" s="17">
        <f>J11+J14</f>
        <v>809</v>
      </c>
      <c r="K17" s="29">
        <v>907</v>
      </c>
      <c r="L17" s="18">
        <v>1220</v>
      </c>
      <c r="M17" s="22">
        <f>M11+M14</f>
        <v>541.2399999999998</v>
      </c>
      <c r="N17" s="13">
        <f t="shared" si="0"/>
        <v>45650.99340000001</v>
      </c>
    </row>
    <row r="18" spans="1:14" ht="15">
      <c r="A18" s="6" t="s">
        <v>18</v>
      </c>
      <c r="B18" s="1" t="s">
        <v>27</v>
      </c>
      <c r="C18" s="18">
        <v>2979</v>
      </c>
      <c r="D18" s="17">
        <f>D12+D15</f>
        <v>5204</v>
      </c>
      <c r="E18" s="17">
        <v>3409</v>
      </c>
      <c r="F18" s="17">
        <v>1179.49</v>
      </c>
      <c r="G18" s="17">
        <v>14881.73</v>
      </c>
      <c r="H18" s="18">
        <v>7579.768420000008</v>
      </c>
      <c r="I18" s="17">
        <f>I12+I15</f>
        <v>13223.662</v>
      </c>
      <c r="J18" s="17">
        <f>J12+J15</f>
        <v>13704</v>
      </c>
      <c r="K18" s="29">
        <v>7375</v>
      </c>
      <c r="L18" s="18">
        <v>2701</v>
      </c>
      <c r="M18" s="22">
        <f>M12+M15</f>
        <v>3373.470000000001</v>
      </c>
      <c r="N18" s="13">
        <f t="shared" si="0"/>
        <v>75610.12042</v>
      </c>
    </row>
    <row r="19" spans="1:14" ht="15">
      <c r="A19" s="6" t="s">
        <v>28</v>
      </c>
      <c r="B19" s="1" t="s">
        <v>29</v>
      </c>
      <c r="C19" s="18">
        <v>51539</v>
      </c>
      <c r="D19" s="17">
        <f>D20+D24+D25</f>
        <v>49716</v>
      </c>
      <c r="E19" s="17">
        <v>58988</v>
      </c>
      <c r="F19" s="17">
        <v>39705.1</v>
      </c>
      <c r="G19" s="17">
        <v>31794.87</v>
      </c>
      <c r="H19" s="27">
        <v>50917.71800000001</v>
      </c>
      <c r="I19" s="17">
        <f aca="true" t="shared" si="5" ref="I19">I20+I24+I25</f>
        <v>66999.06</v>
      </c>
      <c r="J19" s="17">
        <f aca="true" t="shared" si="6" ref="J19">SUM(J20,J24:J25)</f>
        <v>76268</v>
      </c>
      <c r="K19" s="18">
        <v>77160</v>
      </c>
      <c r="L19" s="18">
        <v>48982</v>
      </c>
      <c r="M19" s="22">
        <f>M20+M24+M25</f>
        <v>42211.67</v>
      </c>
      <c r="N19" s="13">
        <f t="shared" si="0"/>
        <v>594281.4180000001</v>
      </c>
    </row>
    <row r="20" spans="1:14" ht="15">
      <c r="A20" s="6" t="s">
        <v>30</v>
      </c>
      <c r="B20" s="1" t="s">
        <v>31</v>
      </c>
      <c r="C20" s="18">
        <v>50922</v>
      </c>
      <c r="D20" s="17">
        <f>SUM(D21:D23)</f>
        <v>49405</v>
      </c>
      <c r="E20" s="17">
        <v>58252</v>
      </c>
      <c r="F20" s="17">
        <v>39705.1</v>
      </c>
      <c r="G20" s="17">
        <v>31433.45</v>
      </c>
      <c r="H20" s="27">
        <v>49816.72000000001</v>
      </c>
      <c r="I20" s="17">
        <f aca="true" t="shared" si="7" ref="I20">I21+I22+I23</f>
        <v>65493.608</v>
      </c>
      <c r="J20" s="17">
        <f aca="true" t="shared" si="8" ref="J20">SUM(J21:J23)</f>
        <v>75608</v>
      </c>
      <c r="K20" s="18">
        <v>76247</v>
      </c>
      <c r="L20" s="18">
        <v>48401</v>
      </c>
      <c r="M20" s="22">
        <f>SUM(M21:M23)</f>
        <v>41496.729999999996</v>
      </c>
      <c r="N20" s="13">
        <f t="shared" si="0"/>
        <v>586780.608</v>
      </c>
    </row>
    <row r="21" spans="1:14" ht="15">
      <c r="A21" s="6" t="s">
        <v>32</v>
      </c>
      <c r="B21" s="1" t="s">
        <v>33</v>
      </c>
      <c r="C21" s="18">
        <v>36025</v>
      </c>
      <c r="D21" s="17">
        <v>34420</v>
      </c>
      <c r="E21" s="17">
        <v>29735</v>
      </c>
      <c r="F21" s="17">
        <v>30116.18</v>
      </c>
      <c r="G21" s="17">
        <v>21862.29</v>
      </c>
      <c r="H21" s="18">
        <v>33848.10500000001</v>
      </c>
      <c r="I21" s="17">
        <v>45450.242</v>
      </c>
      <c r="J21" s="17">
        <v>53712</v>
      </c>
      <c r="K21" s="28">
        <v>55322</v>
      </c>
      <c r="L21" s="18">
        <v>34681</v>
      </c>
      <c r="M21" s="22">
        <v>29039.03</v>
      </c>
      <c r="N21" s="13">
        <f t="shared" si="0"/>
        <v>404210.84700000007</v>
      </c>
    </row>
    <row r="22" spans="1:14" ht="15">
      <c r="A22" s="6" t="s">
        <v>34</v>
      </c>
      <c r="B22" s="1" t="s">
        <v>35</v>
      </c>
      <c r="C22" s="18">
        <v>14794</v>
      </c>
      <c r="D22" s="17">
        <v>14622</v>
      </c>
      <c r="E22" s="17">
        <v>11492</v>
      </c>
      <c r="F22" s="17">
        <v>9588.92</v>
      </c>
      <c r="G22" s="17">
        <v>7793.52</v>
      </c>
      <c r="H22" s="18">
        <v>14729.297999999995</v>
      </c>
      <c r="I22" s="17">
        <v>19654.847</v>
      </c>
      <c r="J22" s="17">
        <v>21042</v>
      </c>
      <c r="K22" s="28">
        <v>20518</v>
      </c>
      <c r="L22" s="18">
        <v>13661</v>
      </c>
      <c r="M22" s="22">
        <v>11889.68</v>
      </c>
      <c r="N22" s="13">
        <f t="shared" si="0"/>
        <v>159785.26499999998</v>
      </c>
    </row>
    <row r="23" spans="1:14" ht="15">
      <c r="A23" s="6" t="s">
        <v>36</v>
      </c>
      <c r="B23" s="1" t="s">
        <v>37</v>
      </c>
      <c r="C23" s="18">
        <v>103</v>
      </c>
      <c r="D23" s="17">
        <v>363</v>
      </c>
      <c r="E23" s="17">
        <v>17025</v>
      </c>
      <c r="F23" s="17">
        <v>0</v>
      </c>
      <c r="G23" s="17">
        <v>1777.64</v>
      </c>
      <c r="H23" s="18">
        <v>1239.317</v>
      </c>
      <c r="I23" s="17">
        <v>388.519</v>
      </c>
      <c r="J23" s="17">
        <v>854</v>
      </c>
      <c r="K23" s="28">
        <v>407</v>
      </c>
      <c r="L23" s="18">
        <v>59</v>
      </c>
      <c r="M23" s="22">
        <v>568.02</v>
      </c>
      <c r="N23" s="13">
        <f t="shared" si="0"/>
        <v>22784.496</v>
      </c>
    </row>
    <row r="24" spans="1:14" ht="15">
      <c r="A24" s="6" t="s">
        <v>38</v>
      </c>
      <c r="B24" s="1" t="s">
        <v>39</v>
      </c>
      <c r="C24" s="18">
        <v>617</v>
      </c>
      <c r="D24" s="21">
        <v>311</v>
      </c>
      <c r="E24" s="17">
        <v>736</v>
      </c>
      <c r="F24" s="17">
        <v>0</v>
      </c>
      <c r="G24" s="17">
        <v>361.42</v>
      </c>
      <c r="H24" s="18">
        <v>1100.9980000000005</v>
      </c>
      <c r="I24" s="17">
        <v>1505.452</v>
      </c>
      <c r="J24" s="17">
        <v>660</v>
      </c>
      <c r="K24" s="28">
        <v>913</v>
      </c>
      <c r="L24" s="18">
        <v>581</v>
      </c>
      <c r="M24" s="22">
        <v>714.9399999999996</v>
      </c>
      <c r="N24" s="13">
        <f t="shared" si="0"/>
        <v>7500.81</v>
      </c>
    </row>
    <row r="25" spans="1:14" ht="15">
      <c r="A25" s="6" t="s">
        <v>40</v>
      </c>
      <c r="B25" s="1" t="s">
        <v>41</v>
      </c>
      <c r="C25" s="18">
        <v>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  <c r="I25" s="17">
        <v>0</v>
      </c>
      <c r="J25" s="21"/>
      <c r="K25" s="28">
        <v>0</v>
      </c>
      <c r="L25" s="18">
        <v>0</v>
      </c>
      <c r="M25" s="22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8">
        <v>0</v>
      </c>
      <c r="D26" s="17">
        <v>0</v>
      </c>
      <c r="E26" s="17">
        <v>0</v>
      </c>
      <c r="F26" s="17">
        <v>0</v>
      </c>
      <c r="G26" s="17">
        <v>0</v>
      </c>
      <c r="H26" s="27">
        <v>0</v>
      </c>
      <c r="I26" s="17">
        <v>0</v>
      </c>
      <c r="J26" s="21"/>
      <c r="K26" s="18">
        <v>104</v>
      </c>
      <c r="L26" s="18">
        <v>339</v>
      </c>
      <c r="M26" s="22">
        <v>0</v>
      </c>
      <c r="N26" s="13">
        <f t="shared" si="0"/>
        <v>443</v>
      </c>
    </row>
    <row r="27" spans="1:14" ht="15">
      <c r="A27" s="6" t="s">
        <v>44</v>
      </c>
      <c r="B27" s="1" t="s">
        <v>45</v>
      </c>
      <c r="C27" s="18">
        <v>31</v>
      </c>
      <c r="D27" s="17">
        <v>234</v>
      </c>
      <c r="E27" s="17">
        <v>13</v>
      </c>
      <c r="F27" s="17">
        <v>0</v>
      </c>
      <c r="G27" s="17">
        <v>63.68</v>
      </c>
      <c r="H27" s="27">
        <v>378.8219999999999</v>
      </c>
      <c r="I27" s="17">
        <v>281.354</v>
      </c>
      <c r="J27" s="17">
        <v>170</v>
      </c>
      <c r="K27" s="18">
        <v>146</v>
      </c>
      <c r="L27" s="18">
        <v>228</v>
      </c>
      <c r="M27" s="22">
        <v>77.24000000000001</v>
      </c>
      <c r="N27" s="13">
        <f t="shared" si="0"/>
        <v>1623.096</v>
      </c>
    </row>
    <row r="28" spans="1:14" ht="15">
      <c r="A28" s="6" t="s">
        <v>46</v>
      </c>
      <c r="B28" s="1" t="s">
        <v>47</v>
      </c>
      <c r="C28" s="18">
        <v>455</v>
      </c>
      <c r="D28" s="17">
        <v>2632</v>
      </c>
      <c r="E28" s="17">
        <v>324</v>
      </c>
      <c r="F28" s="17">
        <v>0.344</v>
      </c>
      <c r="G28" s="17">
        <v>515.86</v>
      </c>
      <c r="H28" s="27">
        <v>676.1852199999994</v>
      </c>
      <c r="I28" s="17">
        <v>991.61</v>
      </c>
      <c r="J28" s="17">
        <v>2765</v>
      </c>
      <c r="K28" s="18">
        <v>2896</v>
      </c>
      <c r="L28" s="18">
        <v>2617</v>
      </c>
      <c r="M28" s="22">
        <v>399.03000000000065</v>
      </c>
      <c r="N28" s="13">
        <f t="shared" si="0"/>
        <v>14272.029219999999</v>
      </c>
    </row>
    <row r="29" spans="1:14" ht="15">
      <c r="A29" s="6" t="s">
        <v>48</v>
      </c>
      <c r="B29" s="1" t="s">
        <v>49</v>
      </c>
      <c r="C29" s="18">
        <v>127</v>
      </c>
      <c r="D29" s="17">
        <v>0</v>
      </c>
      <c r="E29" s="17">
        <v>2</v>
      </c>
      <c r="F29" s="17">
        <v>0</v>
      </c>
      <c r="G29" s="17">
        <v>219.89</v>
      </c>
      <c r="H29" s="27">
        <v>111.23800000000028</v>
      </c>
      <c r="I29" s="17">
        <v>4542.676</v>
      </c>
      <c r="J29" s="21"/>
      <c r="K29" s="18">
        <v>0</v>
      </c>
      <c r="L29" s="18">
        <v>0</v>
      </c>
      <c r="M29" s="22">
        <v>0</v>
      </c>
      <c r="N29" s="13">
        <f t="shared" si="0"/>
        <v>5002.804000000001</v>
      </c>
    </row>
    <row r="30" spans="1:14" ht="15">
      <c r="A30" s="6" t="s">
        <v>50</v>
      </c>
      <c r="B30" s="1" t="s">
        <v>51</v>
      </c>
      <c r="C30" s="18">
        <v>0</v>
      </c>
      <c r="D30" s="17">
        <v>0</v>
      </c>
      <c r="E30" s="17">
        <v>0</v>
      </c>
      <c r="F30" s="17">
        <v>0</v>
      </c>
      <c r="G30" s="17">
        <v>0.09</v>
      </c>
      <c r="H30" s="27">
        <v>0</v>
      </c>
      <c r="I30" s="17">
        <v>0</v>
      </c>
      <c r="J30" s="21"/>
      <c r="K30" s="18">
        <v>0</v>
      </c>
      <c r="L30" s="18">
        <v>0</v>
      </c>
      <c r="M30" s="22">
        <v>38.400000000000006</v>
      </c>
      <c r="N30" s="13">
        <f t="shared" si="0"/>
        <v>38.49000000000001</v>
      </c>
    </row>
    <row r="31" spans="1:14" ht="15">
      <c r="A31" s="6" t="s">
        <v>52</v>
      </c>
      <c r="B31" s="1" t="s">
        <v>53</v>
      </c>
      <c r="C31" s="18">
        <v>0</v>
      </c>
      <c r="D31" s="17">
        <v>17</v>
      </c>
      <c r="E31" s="17">
        <v>44</v>
      </c>
      <c r="F31" s="17">
        <v>0</v>
      </c>
      <c r="G31" s="17">
        <v>1199.02</v>
      </c>
      <c r="H31" s="27">
        <v>97.26999999999998</v>
      </c>
      <c r="I31" s="17">
        <v>173.994</v>
      </c>
      <c r="J31" s="17">
        <v>823</v>
      </c>
      <c r="K31" s="18">
        <v>0</v>
      </c>
      <c r="L31" s="18">
        <v>0</v>
      </c>
      <c r="M31" s="22">
        <v>0</v>
      </c>
      <c r="N31" s="13">
        <f t="shared" si="0"/>
        <v>2354.2839999999997</v>
      </c>
    </row>
    <row r="32" spans="1:14" ht="15">
      <c r="A32" s="6" t="s">
        <v>54</v>
      </c>
      <c r="B32" s="1" t="s">
        <v>55</v>
      </c>
      <c r="C32" s="18">
        <v>1</v>
      </c>
      <c r="D32" s="17">
        <v>0</v>
      </c>
      <c r="E32" s="17">
        <v>0</v>
      </c>
      <c r="F32" s="17">
        <v>0</v>
      </c>
      <c r="G32" s="17">
        <v>0</v>
      </c>
      <c r="H32" s="27">
        <v>0</v>
      </c>
      <c r="I32" s="17">
        <v>0</v>
      </c>
      <c r="J32" s="21"/>
      <c r="K32" s="18">
        <v>0</v>
      </c>
      <c r="L32" s="18">
        <v>0</v>
      </c>
      <c r="M32" s="22">
        <v>0</v>
      </c>
      <c r="N32" s="13">
        <f t="shared" si="0"/>
        <v>1</v>
      </c>
    </row>
    <row r="33" spans="1:14" ht="15">
      <c r="A33" s="6" t="s">
        <v>56</v>
      </c>
      <c r="B33" s="1" t="s">
        <v>57</v>
      </c>
      <c r="C33" s="18">
        <v>3554</v>
      </c>
      <c r="D33" s="17">
        <v>6261</v>
      </c>
      <c r="E33" s="17">
        <v>1724</v>
      </c>
      <c r="F33" s="17">
        <v>633.446</v>
      </c>
      <c r="G33" s="17">
        <v>1469.75</v>
      </c>
      <c r="H33" s="27">
        <v>5220.4400000000005</v>
      </c>
      <c r="I33" s="17">
        <v>8601.38</v>
      </c>
      <c r="J33" s="17">
        <v>1897</v>
      </c>
      <c r="K33" s="18">
        <v>1713</v>
      </c>
      <c r="L33" s="18">
        <v>2698</v>
      </c>
      <c r="M33" s="22">
        <v>1797.33</v>
      </c>
      <c r="N33" s="13">
        <f t="shared" si="0"/>
        <v>35569.346</v>
      </c>
    </row>
    <row r="34" spans="1:14" ht="15">
      <c r="A34" s="7" t="s">
        <v>58</v>
      </c>
      <c r="B34" s="8" t="s">
        <v>59</v>
      </c>
      <c r="C34" s="18">
        <v>77245</v>
      </c>
      <c r="D34" s="34">
        <v>86555</v>
      </c>
      <c r="E34" s="17">
        <v>94867</v>
      </c>
      <c r="F34" s="17">
        <v>44922.316</v>
      </c>
      <c r="G34" s="17">
        <v>82951.57</v>
      </c>
      <c r="H34" s="27">
        <v>109219.20724999998</v>
      </c>
      <c r="I34" s="17">
        <f>I3+I5+I4+I6+I7+I8+I9+I16+I19+I26+I27+I28+I29+I30+I32+I31+I33</f>
        <v>141778.80200000003</v>
      </c>
      <c r="J34" s="20">
        <f>SUM(J3:J10,J13,J19,J26:J33)</f>
        <v>111112</v>
      </c>
      <c r="K34" s="30">
        <v>102111</v>
      </c>
      <c r="L34" s="18">
        <v>69975</v>
      </c>
      <c r="M34" s="23">
        <f>SUM(M3:M9)+M16+M19+SUM(M26:M33)</f>
        <v>62945.52</v>
      </c>
      <c r="N34" s="9">
        <f t="shared" si="0"/>
        <v>983682.4152500001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0BD1-A3F6-4B3E-89AD-1372ACBA9020}">
  <dimension ref="A1:N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72</v>
      </c>
    </row>
    <row r="2" spans="1:14" s="3" customFormat="1" ht="30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6">
        <v>3844</v>
      </c>
      <c r="D3" s="17">
        <v>1566</v>
      </c>
      <c r="E3" s="17">
        <v>649</v>
      </c>
      <c r="F3" s="17">
        <v>180.203</v>
      </c>
      <c r="G3" s="17">
        <v>4211.17</v>
      </c>
      <c r="H3" s="17">
        <v>1257.467999999998</v>
      </c>
      <c r="I3" s="17">
        <v>2850.002</v>
      </c>
      <c r="J3" s="17">
        <v>1637</v>
      </c>
      <c r="K3" s="18">
        <v>1024</v>
      </c>
      <c r="L3" s="18">
        <v>195</v>
      </c>
      <c r="M3" s="22">
        <v>1133.7199999999975</v>
      </c>
      <c r="N3" s="13">
        <f>SUM(C3:M3)</f>
        <v>18547.562999999995</v>
      </c>
    </row>
    <row r="4" spans="1:14" ht="15">
      <c r="A4" s="6" t="s">
        <v>2</v>
      </c>
      <c r="B4" s="1" t="s">
        <v>3</v>
      </c>
      <c r="C4" s="26">
        <v>9954</v>
      </c>
      <c r="D4" s="17">
        <v>17366</v>
      </c>
      <c r="E4" s="17">
        <v>1349</v>
      </c>
      <c r="F4" s="17">
        <v>0</v>
      </c>
      <c r="G4" s="17">
        <v>14072.07</v>
      </c>
      <c r="H4" s="17">
        <v>5425.343999999999</v>
      </c>
      <c r="I4" s="17">
        <v>8449.551</v>
      </c>
      <c r="J4" s="17">
        <v>2487</v>
      </c>
      <c r="K4" s="18">
        <v>386</v>
      </c>
      <c r="L4" s="18">
        <v>0</v>
      </c>
      <c r="M4" s="22">
        <v>2415.079999999998</v>
      </c>
      <c r="N4" s="13">
        <f aca="true" t="shared" si="0" ref="N4:N34">SUM(C4:M4)</f>
        <v>61904.045</v>
      </c>
    </row>
    <row r="5" spans="1:14" ht="15">
      <c r="A5" s="6" t="s">
        <v>4</v>
      </c>
      <c r="B5" s="1" t="s">
        <v>5</v>
      </c>
      <c r="C5" s="26">
        <v>5160</v>
      </c>
      <c r="D5" s="17">
        <v>3668</v>
      </c>
      <c r="E5" s="17">
        <v>2205</v>
      </c>
      <c r="F5" s="17">
        <v>450.228</v>
      </c>
      <c r="G5" s="17">
        <v>3769.48</v>
      </c>
      <c r="H5" s="17">
        <v>17783.814</v>
      </c>
      <c r="I5" s="17">
        <v>5811.018</v>
      </c>
      <c r="J5" s="17">
        <v>4781</v>
      </c>
      <c r="K5" s="18">
        <v>3937</v>
      </c>
      <c r="L5" s="18">
        <v>5988</v>
      </c>
      <c r="M5" s="22">
        <v>7054.1600000000035</v>
      </c>
      <c r="N5" s="13">
        <f t="shared" si="0"/>
        <v>60607.7</v>
      </c>
    </row>
    <row r="6" spans="1:14" ht="15">
      <c r="A6" s="6" t="s">
        <v>6</v>
      </c>
      <c r="B6" s="1" t="s">
        <v>7</v>
      </c>
      <c r="C6" s="26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/>
      <c r="K6" s="18">
        <v>0</v>
      </c>
      <c r="L6" s="18">
        <v>0</v>
      </c>
      <c r="M6" s="22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6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/>
      <c r="K7" s="18">
        <v>0</v>
      </c>
      <c r="L7" s="18">
        <v>0</v>
      </c>
      <c r="M7" s="22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6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/>
      <c r="K8" s="18">
        <v>0</v>
      </c>
      <c r="L8" s="18">
        <v>0</v>
      </c>
      <c r="M8" s="22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26">
        <v>0</v>
      </c>
      <c r="D9" s="17">
        <v>353</v>
      </c>
      <c r="E9" s="17">
        <v>0</v>
      </c>
      <c r="F9" s="17">
        <v>0</v>
      </c>
      <c r="G9" s="17">
        <v>73.93</v>
      </c>
      <c r="H9" s="17">
        <v>0</v>
      </c>
      <c r="I9" s="17">
        <v>0</v>
      </c>
      <c r="J9" s="17"/>
      <c r="K9" s="18">
        <v>0</v>
      </c>
      <c r="L9" s="18">
        <v>0</v>
      </c>
      <c r="M9" s="22">
        <v>0</v>
      </c>
      <c r="N9" s="13">
        <f t="shared" si="0"/>
        <v>426.93</v>
      </c>
    </row>
    <row r="10" spans="1:14" ht="15">
      <c r="A10" s="6" t="s">
        <v>14</v>
      </c>
      <c r="B10" s="1" t="s">
        <v>15</v>
      </c>
      <c r="C10" s="26">
        <v>65</v>
      </c>
      <c r="D10" s="17">
        <f>D11+D12</f>
        <v>1441</v>
      </c>
      <c r="E10" s="17">
        <v>79</v>
      </c>
      <c r="F10" s="17">
        <v>0</v>
      </c>
      <c r="G10" s="17">
        <v>1108.92</v>
      </c>
      <c r="H10" s="17">
        <v>1841.6890000000012</v>
      </c>
      <c r="I10" s="17">
        <f aca="true" t="shared" si="1" ref="I10">I11+I12</f>
        <v>69.924</v>
      </c>
      <c r="J10" s="17">
        <f aca="true" t="shared" si="2" ref="J10">SUM(J11:J12)</f>
        <v>1184</v>
      </c>
      <c r="K10" s="18">
        <v>31</v>
      </c>
      <c r="L10" s="18">
        <v>183</v>
      </c>
      <c r="M10" s="22">
        <f>SUM(M11:M12)</f>
        <v>5525.59</v>
      </c>
      <c r="N10" s="13">
        <f t="shared" si="0"/>
        <v>11529.123000000001</v>
      </c>
    </row>
    <row r="11" spans="1:14" ht="15">
      <c r="A11" s="6" t="s">
        <v>16</v>
      </c>
      <c r="B11" s="1" t="s">
        <v>17</v>
      </c>
      <c r="C11" s="26">
        <v>46</v>
      </c>
      <c r="D11" s="17">
        <v>1267</v>
      </c>
      <c r="E11" s="17">
        <v>31</v>
      </c>
      <c r="F11" s="17">
        <v>0</v>
      </c>
      <c r="G11" s="17">
        <v>45.13</v>
      </c>
      <c r="H11" s="17">
        <v>1282.1059999999993</v>
      </c>
      <c r="I11" s="17">
        <v>23.11</v>
      </c>
      <c r="J11" s="17"/>
      <c r="K11" s="28">
        <v>0</v>
      </c>
      <c r="L11" s="18">
        <v>26</v>
      </c>
      <c r="M11" s="22">
        <v>0</v>
      </c>
      <c r="N11" s="13">
        <f t="shared" si="0"/>
        <v>2720.3459999999995</v>
      </c>
    </row>
    <row r="12" spans="1:14" ht="15">
      <c r="A12" s="6" t="s">
        <v>18</v>
      </c>
      <c r="B12" s="1" t="s">
        <v>19</v>
      </c>
      <c r="C12" s="26">
        <v>19</v>
      </c>
      <c r="D12" s="17">
        <v>174</v>
      </c>
      <c r="E12" s="17">
        <v>48</v>
      </c>
      <c r="F12" s="17">
        <v>0</v>
      </c>
      <c r="G12" s="17">
        <v>1063.79</v>
      </c>
      <c r="H12" s="17">
        <v>559.5829999999996</v>
      </c>
      <c r="I12" s="17">
        <v>46.814</v>
      </c>
      <c r="J12" s="17">
        <v>1184</v>
      </c>
      <c r="K12" s="28">
        <v>31</v>
      </c>
      <c r="L12" s="18">
        <v>157</v>
      </c>
      <c r="M12" s="22">
        <v>5525.59</v>
      </c>
      <c r="N12" s="13">
        <f t="shared" si="0"/>
        <v>8808.777</v>
      </c>
    </row>
    <row r="13" spans="1:14" ht="15">
      <c r="A13" s="6" t="s">
        <v>20</v>
      </c>
      <c r="B13" s="1" t="s">
        <v>21</v>
      </c>
      <c r="C13" s="26">
        <v>173</v>
      </c>
      <c r="D13" s="17">
        <f>D14+D15</f>
        <v>2527</v>
      </c>
      <c r="E13" s="17">
        <v>178</v>
      </c>
      <c r="F13" s="17">
        <v>0</v>
      </c>
      <c r="G13" s="17">
        <v>2459.85</v>
      </c>
      <c r="H13" s="17">
        <v>5740.081000000004</v>
      </c>
      <c r="I13" s="17">
        <f>I14+I15</f>
        <v>1449.64</v>
      </c>
      <c r="J13" s="17">
        <f aca="true" t="shared" si="3" ref="J13">SUM(J14:J15)</f>
        <v>282</v>
      </c>
      <c r="K13" s="18">
        <v>440</v>
      </c>
      <c r="L13" s="18">
        <v>114</v>
      </c>
      <c r="M13" s="22">
        <f>SUM(M14:M15)</f>
        <v>176.17000000000044</v>
      </c>
      <c r="N13" s="13">
        <f t="shared" si="0"/>
        <v>13539.741000000004</v>
      </c>
    </row>
    <row r="14" spans="1:14" ht="15">
      <c r="A14" s="6" t="s">
        <v>16</v>
      </c>
      <c r="B14" s="1" t="s">
        <v>22</v>
      </c>
      <c r="C14" s="26">
        <v>119</v>
      </c>
      <c r="D14" s="17">
        <v>185</v>
      </c>
      <c r="E14" s="17">
        <v>67</v>
      </c>
      <c r="F14" s="17">
        <v>0</v>
      </c>
      <c r="G14" s="17">
        <v>286.87</v>
      </c>
      <c r="H14" s="17">
        <v>3544.566999999999</v>
      </c>
      <c r="I14" s="17">
        <v>967.07</v>
      </c>
      <c r="J14" s="17">
        <v>120</v>
      </c>
      <c r="K14" s="28">
        <v>43</v>
      </c>
      <c r="L14" s="18">
        <v>15</v>
      </c>
      <c r="M14" s="22">
        <v>32.65</v>
      </c>
      <c r="N14" s="13">
        <f t="shared" si="0"/>
        <v>5380.156999999998</v>
      </c>
    </row>
    <row r="15" spans="1:14" ht="15">
      <c r="A15" s="6" t="s">
        <v>18</v>
      </c>
      <c r="B15" s="1" t="s">
        <v>23</v>
      </c>
      <c r="C15" s="26">
        <v>54</v>
      </c>
      <c r="D15" s="17">
        <v>2342</v>
      </c>
      <c r="E15" s="17">
        <v>111</v>
      </c>
      <c r="F15" s="17">
        <v>0</v>
      </c>
      <c r="G15" s="17">
        <v>2172.98</v>
      </c>
      <c r="H15" s="17">
        <v>2195.514000000002</v>
      </c>
      <c r="I15" s="17">
        <v>482.57</v>
      </c>
      <c r="J15" s="17">
        <v>162</v>
      </c>
      <c r="K15" s="28">
        <v>397</v>
      </c>
      <c r="L15" s="18">
        <v>99</v>
      </c>
      <c r="M15" s="22">
        <v>143.52000000000044</v>
      </c>
      <c r="N15" s="13">
        <f t="shared" si="0"/>
        <v>8159.584000000002</v>
      </c>
    </row>
    <row r="16" spans="1:14" ht="15">
      <c r="A16" s="6" t="s">
        <v>24</v>
      </c>
      <c r="B16" s="1" t="s">
        <v>25</v>
      </c>
      <c r="C16" s="26">
        <v>238</v>
      </c>
      <c r="D16" s="17">
        <f>D10+D13</f>
        <v>3968</v>
      </c>
      <c r="E16" s="17">
        <v>257</v>
      </c>
      <c r="F16" s="17">
        <v>0</v>
      </c>
      <c r="G16" s="17">
        <v>3568.77</v>
      </c>
      <c r="H16" s="17">
        <v>7581.7699999999895</v>
      </c>
      <c r="I16" s="17">
        <f aca="true" t="shared" si="4" ref="I16">I17+I18</f>
        <v>1519.564</v>
      </c>
      <c r="J16" s="17">
        <f aca="true" t="shared" si="5" ref="J16">SUM(J17:J18)</f>
        <v>1466</v>
      </c>
      <c r="K16" s="18">
        <v>471</v>
      </c>
      <c r="L16" s="18">
        <v>297</v>
      </c>
      <c r="M16" s="22">
        <f>SUM(M17:M18)</f>
        <v>5701.76</v>
      </c>
      <c r="N16" s="13">
        <f t="shared" si="0"/>
        <v>25068.863999999987</v>
      </c>
    </row>
    <row r="17" spans="1:14" ht="15">
      <c r="A17" s="6" t="s">
        <v>16</v>
      </c>
      <c r="B17" s="1" t="s">
        <v>26</v>
      </c>
      <c r="C17" s="26">
        <v>165</v>
      </c>
      <c r="D17" s="17">
        <f aca="true" t="shared" si="6" ref="D17:D18">D11+D14</f>
        <v>1452</v>
      </c>
      <c r="E17" s="17">
        <v>98</v>
      </c>
      <c r="F17" s="17">
        <v>0</v>
      </c>
      <c r="G17" s="17">
        <v>332</v>
      </c>
      <c r="H17" s="17">
        <v>4826.672999999995</v>
      </c>
      <c r="I17" s="17">
        <f aca="true" t="shared" si="7" ref="I17:I18">I11+I14</f>
        <v>990.1800000000001</v>
      </c>
      <c r="J17" s="17">
        <f aca="true" t="shared" si="8" ref="J17:J18">J11+J14</f>
        <v>120</v>
      </c>
      <c r="K17" s="29">
        <v>43</v>
      </c>
      <c r="L17" s="18">
        <v>41</v>
      </c>
      <c r="M17" s="22">
        <f>M11+M14</f>
        <v>32.65</v>
      </c>
      <c r="N17" s="13">
        <f t="shared" si="0"/>
        <v>8100.502999999995</v>
      </c>
    </row>
    <row r="18" spans="1:14" ht="15">
      <c r="A18" s="6" t="s">
        <v>18</v>
      </c>
      <c r="B18" s="1" t="s">
        <v>27</v>
      </c>
      <c r="C18" s="26">
        <v>73</v>
      </c>
      <c r="D18" s="17">
        <f t="shared" si="6"/>
        <v>2516</v>
      </c>
      <c r="E18" s="17">
        <v>159</v>
      </c>
      <c r="F18" s="17">
        <v>0</v>
      </c>
      <c r="G18" s="17">
        <v>3236.77</v>
      </c>
      <c r="H18" s="17">
        <v>2755.096999999997</v>
      </c>
      <c r="I18" s="17">
        <f t="shared" si="7"/>
        <v>529.384</v>
      </c>
      <c r="J18" s="17">
        <f t="shared" si="8"/>
        <v>1346</v>
      </c>
      <c r="K18" s="29">
        <v>428</v>
      </c>
      <c r="L18" s="18">
        <v>256</v>
      </c>
      <c r="M18" s="22">
        <f>M12+M15</f>
        <v>5669.110000000001</v>
      </c>
      <c r="N18" s="13">
        <f t="shared" si="0"/>
        <v>16968.360999999997</v>
      </c>
    </row>
    <row r="19" spans="1:14" ht="15">
      <c r="A19" s="6" t="s">
        <v>28</v>
      </c>
      <c r="B19" s="1" t="s">
        <v>29</v>
      </c>
      <c r="C19" s="26">
        <v>17219</v>
      </c>
      <c r="D19" s="17">
        <f>D20+D24+D25</f>
        <v>13304</v>
      </c>
      <c r="E19" s="17">
        <v>8525</v>
      </c>
      <c r="F19" s="17">
        <v>68338.90034999997</v>
      </c>
      <c r="G19" s="17">
        <v>17156.61</v>
      </c>
      <c r="H19" s="19">
        <f>H20+H24+H25</f>
        <v>16823.128680000005</v>
      </c>
      <c r="I19" s="17">
        <f aca="true" t="shared" si="9" ref="I19">I20+I24+I25</f>
        <v>14120.62609</v>
      </c>
      <c r="J19" s="17">
        <f aca="true" t="shared" si="10" ref="J19">SUM(J20,J24:J25)</f>
        <v>23486</v>
      </c>
      <c r="K19" s="18">
        <v>12556</v>
      </c>
      <c r="L19" s="18">
        <v>16097</v>
      </c>
      <c r="M19" s="22">
        <f>M20+M24+M25</f>
        <v>27250.329999999998</v>
      </c>
      <c r="N19" s="13">
        <f t="shared" si="0"/>
        <v>234876.59511999995</v>
      </c>
    </row>
    <row r="20" spans="1:14" ht="15">
      <c r="A20" s="6" t="s">
        <v>30</v>
      </c>
      <c r="B20" s="1" t="s">
        <v>31</v>
      </c>
      <c r="C20" s="26">
        <v>17219</v>
      </c>
      <c r="D20" s="17">
        <f>D21+D22+D23</f>
        <v>13252</v>
      </c>
      <c r="E20" s="17">
        <v>8525</v>
      </c>
      <c r="F20" s="17">
        <v>68338.90034999997</v>
      </c>
      <c r="G20" s="17">
        <v>16524.74</v>
      </c>
      <c r="H20" s="19">
        <f>H21+H22+H23</f>
        <v>16489.572680000005</v>
      </c>
      <c r="I20" s="17">
        <f aca="true" t="shared" si="11" ref="I20">I21+I22+I23</f>
        <v>14120.62609</v>
      </c>
      <c r="J20" s="17">
        <f aca="true" t="shared" si="12" ref="J20">SUM(J21:J23)</f>
        <v>23486</v>
      </c>
      <c r="K20" s="18">
        <v>12556</v>
      </c>
      <c r="L20" s="18">
        <v>15795</v>
      </c>
      <c r="M20" s="22">
        <f>SUM(M21:M23)</f>
        <v>25891.719999999998</v>
      </c>
      <c r="N20" s="13">
        <f t="shared" si="0"/>
        <v>232198.55912</v>
      </c>
    </row>
    <row r="21" spans="1:14" ht="15">
      <c r="A21" s="6" t="s">
        <v>32</v>
      </c>
      <c r="B21" s="1" t="s">
        <v>33</v>
      </c>
      <c r="C21" s="26">
        <v>14980</v>
      </c>
      <c r="D21" s="17">
        <v>12496</v>
      </c>
      <c r="E21" s="17">
        <v>7710</v>
      </c>
      <c r="F21" s="17">
        <v>5727.799</v>
      </c>
      <c r="G21" s="17">
        <v>12901.95</v>
      </c>
      <c r="H21" s="17">
        <v>11690.81392</v>
      </c>
      <c r="I21" s="17">
        <v>12098.983</v>
      </c>
      <c r="J21" s="17">
        <f>18358+416</f>
        <v>18774</v>
      </c>
      <c r="K21" s="28">
        <v>12560</v>
      </c>
      <c r="L21" s="18">
        <v>12251</v>
      </c>
      <c r="M21" s="22">
        <v>12724.449999999997</v>
      </c>
      <c r="N21" s="13">
        <f t="shared" si="0"/>
        <v>133914.99592000002</v>
      </c>
    </row>
    <row r="22" spans="1:14" ht="15">
      <c r="A22" s="6" t="s">
        <v>34</v>
      </c>
      <c r="B22" s="1" t="s">
        <v>35</v>
      </c>
      <c r="C22" s="26">
        <v>2239</v>
      </c>
      <c r="D22" s="17">
        <v>756</v>
      </c>
      <c r="E22" s="17">
        <v>815</v>
      </c>
      <c r="F22" s="17">
        <v>62611.10134999997</v>
      </c>
      <c r="G22" s="17">
        <v>3622.98</v>
      </c>
      <c r="H22" s="17">
        <v>4762.758760000003</v>
      </c>
      <c r="I22" s="17">
        <v>2021.64309</v>
      </c>
      <c r="J22" s="17">
        <f>4599+48</f>
        <v>4647</v>
      </c>
      <c r="K22" s="28">
        <v>-4</v>
      </c>
      <c r="L22" s="18">
        <v>3544</v>
      </c>
      <c r="M22" s="22">
        <v>13167.27</v>
      </c>
      <c r="N22" s="13">
        <f t="shared" si="0"/>
        <v>98182.75319999996</v>
      </c>
    </row>
    <row r="23" spans="1:14" ht="15">
      <c r="A23" s="6" t="s">
        <v>36</v>
      </c>
      <c r="B23" s="1" t="s">
        <v>37</v>
      </c>
      <c r="C23" s="26">
        <v>0</v>
      </c>
      <c r="D23" s="17">
        <v>0</v>
      </c>
      <c r="E23" s="17">
        <v>0</v>
      </c>
      <c r="F23" s="17">
        <v>0</v>
      </c>
      <c r="G23" s="17">
        <v>-0.19</v>
      </c>
      <c r="H23" s="17">
        <v>36</v>
      </c>
      <c r="I23" s="17">
        <v>0</v>
      </c>
      <c r="J23" s="17">
        <v>65</v>
      </c>
      <c r="K23" s="28">
        <v>0</v>
      </c>
      <c r="L23" s="18">
        <v>0</v>
      </c>
      <c r="M23" s="22">
        <v>0</v>
      </c>
      <c r="N23" s="13">
        <f t="shared" si="0"/>
        <v>100.81</v>
      </c>
    </row>
    <row r="24" spans="1:14" ht="15">
      <c r="A24" s="6" t="s">
        <v>38</v>
      </c>
      <c r="B24" s="1" t="s">
        <v>39</v>
      </c>
      <c r="C24" s="26">
        <v>0</v>
      </c>
      <c r="D24" s="21">
        <v>52</v>
      </c>
      <c r="E24" s="17">
        <v>0</v>
      </c>
      <c r="F24" s="17">
        <v>0</v>
      </c>
      <c r="G24" s="17">
        <v>631.87</v>
      </c>
      <c r="H24" s="17">
        <v>333.556</v>
      </c>
      <c r="I24" s="17">
        <v>0</v>
      </c>
      <c r="J24" s="17"/>
      <c r="K24" s="28">
        <v>0</v>
      </c>
      <c r="L24" s="18">
        <v>302</v>
      </c>
      <c r="M24" s="22">
        <v>1358.6100000000001</v>
      </c>
      <c r="N24" s="13">
        <f t="shared" si="0"/>
        <v>2678.036</v>
      </c>
    </row>
    <row r="25" spans="1:14" ht="15">
      <c r="A25" s="6" t="s">
        <v>40</v>
      </c>
      <c r="B25" s="1" t="s">
        <v>41</v>
      </c>
      <c r="C25" s="2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/>
      <c r="K25" s="28">
        <v>0</v>
      </c>
      <c r="L25" s="18">
        <v>0</v>
      </c>
      <c r="M25" s="22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/>
      <c r="K26" s="18">
        <v>0</v>
      </c>
      <c r="L26" s="18">
        <v>0</v>
      </c>
      <c r="M26" s="22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2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/>
      <c r="K27" s="18">
        <v>0</v>
      </c>
      <c r="L27" s="18">
        <v>0</v>
      </c>
      <c r="M27" s="22">
        <v>0</v>
      </c>
      <c r="N27" s="13">
        <f t="shared" si="0"/>
        <v>0</v>
      </c>
    </row>
    <row r="28" spans="1:14" ht="15">
      <c r="A28" s="6" t="s">
        <v>46</v>
      </c>
      <c r="B28" s="1" t="s">
        <v>47</v>
      </c>
      <c r="C28" s="26">
        <v>0</v>
      </c>
      <c r="D28" s="17">
        <v>97</v>
      </c>
      <c r="E28" s="17">
        <v>11</v>
      </c>
      <c r="F28" s="17">
        <v>0</v>
      </c>
      <c r="G28" s="17">
        <v>7.78</v>
      </c>
      <c r="H28" s="17">
        <v>20.350000000000023</v>
      </c>
      <c r="I28" s="17">
        <v>0</v>
      </c>
      <c r="J28" s="17">
        <v>186</v>
      </c>
      <c r="K28" s="18">
        <v>24</v>
      </c>
      <c r="L28" s="18">
        <v>117</v>
      </c>
      <c r="M28" s="22">
        <v>0</v>
      </c>
      <c r="N28" s="13">
        <f t="shared" si="0"/>
        <v>463.13</v>
      </c>
    </row>
    <row r="29" spans="1:14" ht="15">
      <c r="A29" s="6" t="s">
        <v>48</v>
      </c>
      <c r="B29" s="1" t="s">
        <v>49</v>
      </c>
      <c r="C29" s="26">
        <v>18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/>
      <c r="K29" s="18">
        <v>0</v>
      </c>
      <c r="L29" s="18">
        <v>0</v>
      </c>
      <c r="M29" s="22">
        <v>0</v>
      </c>
      <c r="N29" s="13">
        <f t="shared" si="0"/>
        <v>18</v>
      </c>
    </row>
    <row r="30" spans="1:14" ht="15">
      <c r="A30" s="6" t="s">
        <v>50</v>
      </c>
      <c r="B30" s="1" t="s">
        <v>51</v>
      </c>
      <c r="C30" s="26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/>
      <c r="K30" s="18">
        <v>0</v>
      </c>
      <c r="L30" s="18">
        <v>0</v>
      </c>
      <c r="M30" s="22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26">
        <v>0</v>
      </c>
      <c r="D31" s="17">
        <v>0</v>
      </c>
      <c r="E31" s="17">
        <v>0</v>
      </c>
      <c r="F31" s="17">
        <v>0</v>
      </c>
      <c r="G31" s="17">
        <v>-0.02</v>
      </c>
      <c r="H31" s="17">
        <v>0</v>
      </c>
      <c r="I31" s="17">
        <v>0</v>
      </c>
      <c r="J31" s="17"/>
      <c r="K31" s="18">
        <v>0</v>
      </c>
      <c r="L31" s="18">
        <v>0</v>
      </c>
      <c r="M31" s="22">
        <v>0</v>
      </c>
      <c r="N31" s="13">
        <f t="shared" si="0"/>
        <v>-0.02</v>
      </c>
    </row>
    <row r="32" spans="1:14" ht="15">
      <c r="A32" s="6" t="s">
        <v>54</v>
      </c>
      <c r="B32" s="1" t="s">
        <v>55</v>
      </c>
      <c r="C32" s="26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8">
        <v>0</v>
      </c>
      <c r="L32" s="18">
        <v>0</v>
      </c>
      <c r="M32" s="22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6">
        <v>336</v>
      </c>
      <c r="D33" s="17">
        <v>672</v>
      </c>
      <c r="E33" s="17">
        <v>207</v>
      </c>
      <c r="F33" s="17">
        <v>51.66</v>
      </c>
      <c r="G33" s="17">
        <v>317.87</v>
      </c>
      <c r="H33" s="17">
        <v>907.5963699999993</v>
      </c>
      <c r="I33" s="17">
        <v>3673.1684</v>
      </c>
      <c r="J33" s="17">
        <v>286</v>
      </c>
      <c r="K33" s="18">
        <v>179</v>
      </c>
      <c r="L33" s="18">
        <v>273</v>
      </c>
      <c r="M33" s="22">
        <v>124.55000000000018</v>
      </c>
      <c r="N33" s="13">
        <f t="shared" si="0"/>
        <v>7027.84477</v>
      </c>
    </row>
    <row r="34" spans="1:14" ht="15">
      <c r="A34" s="7" t="s">
        <v>58</v>
      </c>
      <c r="B34" s="8" t="s">
        <v>59</v>
      </c>
      <c r="C34" s="26">
        <v>36769</v>
      </c>
      <c r="D34" s="33">
        <v>40994</v>
      </c>
      <c r="E34" s="17">
        <v>13203</v>
      </c>
      <c r="F34" s="17">
        <v>69021</v>
      </c>
      <c r="G34" s="17">
        <v>43177.66</v>
      </c>
      <c r="H34" s="17">
        <v>49799.53513999996</v>
      </c>
      <c r="I34" s="17">
        <f>I3+I5+I4+I6+I7+I8+I9+I16+I19+I26+I27+I28+I29+I30+I32+I31+I33</f>
        <v>36423.92949</v>
      </c>
      <c r="J34" s="20">
        <f aca="true" t="shared" si="13" ref="J34">SUM(J3:J10,J13,J19,J26:J33)</f>
        <v>34329</v>
      </c>
      <c r="K34" s="30">
        <v>18577</v>
      </c>
      <c r="L34" s="18">
        <v>22967</v>
      </c>
      <c r="M34" s="23">
        <f>SUM(M3:M9)+M16+M19+SUM(M26:M33)</f>
        <v>43679.6</v>
      </c>
      <c r="N34" s="9">
        <f t="shared" si="0"/>
        <v>408940.72462999995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5F55-6E69-493D-B15D-1F327E7DFDD8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75</v>
      </c>
    </row>
    <row r="2" spans="1:14" s="3" customFormat="1" ht="30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8">
        <v>2958</v>
      </c>
      <c r="D3" s="17">
        <v>4402</v>
      </c>
      <c r="E3" s="17">
        <v>791</v>
      </c>
      <c r="F3" s="17">
        <v>178.441</v>
      </c>
      <c r="G3" s="17">
        <v>2358.02</v>
      </c>
      <c r="H3" s="19">
        <v>1457.9720000000002</v>
      </c>
      <c r="I3" s="17">
        <v>6716.055</v>
      </c>
      <c r="J3" s="17">
        <v>1789</v>
      </c>
      <c r="K3" s="18">
        <v>967</v>
      </c>
      <c r="L3" s="18">
        <v>597</v>
      </c>
      <c r="M3" s="22">
        <v>3569.2000000000007</v>
      </c>
      <c r="N3" s="13">
        <f>SUM(C3:M3)</f>
        <v>25783.688000000002</v>
      </c>
    </row>
    <row r="4" spans="1:14" ht="15">
      <c r="A4" s="6" t="s">
        <v>2</v>
      </c>
      <c r="B4" s="1" t="s">
        <v>3</v>
      </c>
      <c r="C4" s="18">
        <v>20204</v>
      </c>
      <c r="D4" s="17">
        <v>4663</v>
      </c>
      <c r="E4" s="17">
        <v>1794</v>
      </c>
      <c r="F4" s="17">
        <v>0</v>
      </c>
      <c r="G4" s="17">
        <v>733.11</v>
      </c>
      <c r="H4" s="19">
        <v>3313.0119999999997</v>
      </c>
      <c r="I4" s="17">
        <v>6200.123</v>
      </c>
      <c r="J4" s="17">
        <v>1085</v>
      </c>
      <c r="K4" s="18">
        <v>34</v>
      </c>
      <c r="L4" s="18">
        <v>0</v>
      </c>
      <c r="M4" s="22">
        <v>9298.669999999998</v>
      </c>
      <c r="N4" s="13">
        <f aca="true" t="shared" si="0" ref="N4:N34">SUM(C4:M4)</f>
        <v>47324.91499999999</v>
      </c>
    </row>
    <row r="5" spans="1:14" ht="15">
      <c r="A5" s="6" t="s">
        <v>4</v>
      </c>
      <c r="B5" s="1" t="s">
        <v>5</v>
      </c>
      <c r="C5" s="18">
        <v>1693</v>
      </c>
      <c r="D5" s="17">
        <v>5553</v>
      </c>
      <c r="E5" s="17">
        <v>4122</v>
      </c>
      <c r="F5" s="17">
        <v>80.106</v>
      </c>
      <c r="G5" s="17">
        <v>1580.46</v>
      </c>
      <c r="H5" s="19">
        <v>5157.376999999999</v>
      </c>
      <c r="I5" s="17">
        <v>12707.889</v>
      </c>
      <c r="J5" s="17">
        <v>4187</v>
      </c>
      <c r="K5" s="18">
        <v>4224</v>
      </c>
      <c r="L5" s="18">
        <v>3914</v>
      </c>
      <c r="M5" s="22">
        <v>5904.709999999999</v>
      </c>
      <c r="N5" s="13">
        <f t="shared" si="0"/>
        <v>49123.541999999994</v>
      </c>
    </row>
    <row r="6" spans="1:14" ht="15">
      <c r="A6" s="6" t="s">
        <v>6</v>
      </c>
      <c r="B6" s="1" t="s">
        <v>7</v>
      </c>
      <c r="C6" s="18">
        <v>0</v>
      </c>
      <c r="D6" s="17">
        <v>0</v>
      </c>
      <c r="E6" s="17">
        <v>0</v>
      </c>
      <c r="F6" s="17">
        <v>0</v>
      </c>
      <c r="G6" s="17">
        <v>0</v>
      </c>
      <c r="H6" s="19">
        <v>0</v>
      </c>
      <c r="I6" s="17"/>
      <c r="J6" s="17"/>
      <c r="K6" s="18">
        <v>0</v>
      </c>
      <c r="L6" s="18">
        <v>0</v>
      </c>
      <c r="M6" s="22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8">
        <v>0</v>
      </c>
      <c r="D7" s="17">
        <v>0</v>
      </c>
      <c r="E7" s="17">
        <v>0</v>
      </c>
      <c r="F7" s="17">
        <v>0</v>
      </c>
      <c r="G7" s="17">
        <v>0</v>
      </c>
      <c r="H7" s="19">
        <v>0</v>
      </c>
      <c r="I7" s="17"/>
      <c r="J7" s="17"/>
      <c r="K7" s="18">
        <v>0</v>
      </c>
      <c r="L7" s="18">
        <v>0</v>
      </c>
      <c r="M7" s="22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8">
        <v>0</v>
      </c>
      <c r="D8" s="17">
        <v>0</v>
      </c>
      <c r="E8" s="17">
        <v>0</v>
      </c>
      <c r="F8" s="17">
        <v>0</v>
      </c>
      <c r="G8" s="17">
        <v>0</v>
      </c>
      <c r="H8" s="19">
        <v>0</v>
      </c>
      <c r="I8" s="17"/>
      <c r="J8" s="17"/>
      <c r="K8" s="18">
        <v>2</v>
      </c>
      <c r="L8" s="18">
        <v>0</v>
      </c>
      <c r="M8" s="22">
        <v>0</v>
      </c>
      <c r="N8" s="13">
        <f t="shared" si="0"/>
        <v>2</v>
      </c>
    </row>
    <row r="9" spans="1:14" ht="15">
      <c r="A9" s="6" t="s">
        <v>12</v>
      </c>
      <c r="B9" s="1" t="s">
        <v>13</v>
      </c>
      <c r="C9" s="18">
        <v>0</v>
      </c>
      <c r="D9" s="17">
        <v>0</v>
      </c>
      <c r="E9" s="17">
        <v>0</v>
      </c>
      <c r="F9" s="17">
        <v>0</v>
      </c>
      <c r="G9" s="17">
        <v>26.91</v>
      </c>
      <c r="H9" s="19">
        <v>0</v>
      </c>
      <c r="I9" s="17"/>
      <c r="J9" s="17"/>
      <c r="K9" s="18">
        <v>0</v>
      </c>
      <c r="L9" s="18">
        <v>0</v>
      </c>
      <c r="M9" s="22">
        <v>0</v>
      </c>
      <c r="N9" s="13">
        <f t="shared" si="0"/>
        <v>26.91</v>
      </c>
    </row>
    <row r="10" spans="1:14" ht="15">
      <c r="A10" s="6" t="s">
        <v>14</v>
      </c>
      <c r="B10" s="1" t="s">
        <v>15</v>
      </c>
      <c r="C10" s="18">
        <v>101</v>
      </c>
      <c r="D10" s="17">
        <f>D11+D12</f>
        <v>493</v>
      </c>
      <c r="E10" s="17">
        <v>6</v>
      </c>
      <c r="F10" s="17">
        <v>0</v>
      </c>
      <c r="G10" s="17">
        <v>2401.15</v>
      </c>
      <c r="H10" s="19">
        <v>1042.0789999999997</v>
      </c>
      <c r="I10" s="17">
        <f aca="true" t="shared" si="1" ref="I10">I11+I12</f>
        <v>266.229</v>
      </c>
      <c r="J10" s="17">
        <f aca="true" t="shared" si="2" ref="J10">SUM(J11:J12)</f>
        <v>56</v>
      </c>
      <c r="K10" s="18">
        <v>33</v>
      </c>
      <c r="L10" s="18">
        <v>35</v>
      </c>
      <c r="M10" s="22">
        <f>SUM(M11:M12)</f>
        <v>9594.96</v>
      </c>
      <c r="N10" s="13">
        <f t="shared" si="0"/>
        <v>14028.417999999998</v>
      </c>
    </row>
    <row r="11" spans="1:14" ht="15">
      <c r="A11" s="6" t="s">
        <v>16</v>
      </c>
      <c r="B11" s="1" t="s">
        <v>17</v>
      </c>
      <c r="C11" s="18">
        <v>81</v>
      </c>
      <c r="D11" s="17">
        <v>455</v>
      </c>
      <c r="E11" s="17">
        <v>6</v>
      </c>
      <c r="F11" s="17">
        <v>0</v>
      </c>
      <c r="G11" s="17">
        <v>66.98</v>
      </c>
      <c r="H11" s="17">
        <v>1015.0570000000004</v>
      </c>
      <c r="I11" s="17">
        <v>101.476</v>
      </c>
      <c r="J11" s="17">
        <v>0</v>
      </c>
      <c r="K11" s="28">
        <v>18</v>
      </c>
      <c r="L11" s="18">
        <v>30</v>
      </c>
      <c r="M11" s="22">
        <v>0</v>
      </c>
      <c r="N11" s="13">
        <f t="shared" si="0"/>
        <v>1773.5130000000004</v>
      </c>
    </row>
    <row r="12" spans="1:14" ht="15">
      <c r="A12" s="6" t="s">
        <v>18</v>
      </c>
      <c r="B12" s="1" t="s">
        <v>19</v>
      </c>
      <c r="C12" s="18">
        <v>20</v>
      </c>
      <c r="D12" s="17">
        <v>38</v>
      </c>
      <c r="E12" s="17">
        <v>0</v>
      </c>
      <c r="F12" s="17">
        <v>0</v>
      </c>
      <c r="G12" s="17">
        <v>2334.17</v>
      </c>
      <c r="H12" s="17">
        <v>27.022000000000162</v>
      </c>
      <c r="I12" s="17">
        <v>164.753</v>
      </c>
      <c r="J12" s="17">
        <f>55+1</f>
        <v>56</v>
      </c>
      <c r="K12" s="28">
        <v>15</v>
      </c>
      <c r="L12" s="18">
        <v>5</v>
      </c>
      <c r="M12" s="22">
        <v>9594.96</v>
      </c>
      <c r="N12" s="13">
        <f t="shared" si="0"/>
        <v>12254.904999999999</v>
      </c>
    </row>
    <row r="13" spans="1:14" ht="15">
      <c r="A13" s="6" t="s">
        <v>20</v>
      </c>
      <c r="B13" s="1" t="s">
        <v>21</v>
      </c>
      <c r="C13" s="18">
        <v>246</v>
      </c>
      <c r="D13" s="17">
        <f>D14+D15</f>
        <v>613</v>
      </c>
      <c r="E13" s="17">
        <v>2525</v>
      </c>
      <c r="F13" s="17">
        <v>0</v>
      </c>
      <c r="G13" s="17">
        <v>2189.28</v>
      </c>
      <c r="H13" s="19">
        <v>3530.1709999999975</v>
      </c>
      <c r="I13" s="17">
        <f>I14+I15</f>
        <v>4115.737999999999</v>
      </c>
      <c r="J13" s="17">
        <f aca="true" t="shared" si="3" ref="J13">SUM(J14:J15)</f>
        <v>451</v>
      </c>
      <c r="K13" s="18">
        <v>594</v>
      </c>
      <c r="L13" s="18">
        <v>350</v>
      </c>
      <c r="M13" s="22">
        <f>SUM(M14:M15)</f>
        <v>1513.5099999999993</v>
      </c>
      <c r="N13" s="13">
        <f t="shared" si="0"/>
        <v>16127.698999999997</v>
      </c>
    </row>
    <row r="14" spans="1:14" ht="15">
      <c r="A14" s="6" t="s">
        <v>16</v>
      </c>
      <c r="B14" s="1" t="s">
        <v>22</v>
      </c>
      <c r="C14" s="18">
        <v>234</v>
      </c>
      <c r="D14" s="17">
        <v>238</v>
      </c>
      <c r="E14" s="17">
        <v>1333</v>
      </c>
      <c r="F14" s="17">
        <v>0</v>
      </c>
      <c r="G14" s="17">
        <v>217.13</v>
      </c>
      <c r="H14" s="17">
        <v>2583.5339999999983</v>
      </c>
      <c r="I14" s="17">
        <v>1501.77</v>
      </c>
      <c r="J14" s="17">
        <v>34</v>
      </c>
      <c r="K14" s="28">
        <v>31</v>
      </c>
      <c r="L14" s="18">
        <v>19</v>
      </c>
      <c r="M14" s="22">
        <v>249.6199999999999</v>
      </c>
      <c r="N14" s="13">
        <f t="shared" si="0"/>
        <v>6441.053999999999</v>
      </c>
    </row>
    <row r="15" spans="1:14" ht="15">
      <c r="A15" s="6" t="s">
        <v>18</v>
      </c>
      <c r="B15" s="1" t="s">
        <v>23</v>
      </c>
      <c r="C15" s="18">
        <v>12</v>
      </c>
      <c r="D15" s="17">
        <v>375</v>
      </c>
      <c r="E15" s="17">
        <v>1192</v>
      </c>
      <c r="F15" s="17">
        <v>0</v>
      </c>
      <c r="G15" s="17">
        <v>1972.15</v>
      </c>
      <c r="H15" s="17">
        <v>947.6369999999988</v>
      </c>
      <c r="I15" s="17">
        <v>2613.968</v>
      </c>
      <c r="J15" s="17">
        <v>417</v>
      </c>
      <c r="K15" s="28">
        <v>563</v>
      </c>
      <c r="L15" s="18">
        <v>331</v>
      </c>
      <c r="M15" s="22">
        <v>1263.8899999999994</v>
      </c>
      <c r="N15" s="13">
        <f t="shared" si="0"/>
        <v>9687.644999999997</v>
      </c>
    </row>
    <row r="16" spans="1:14" ht="15">
      <c r="A16" s="6" t="s">
        <v>24</v>
      </c>
      <c r="B16" s="1" t="s">
        <v>25</v>
      </c>
      <c r="C16" s="18">
        <v>347</v>
      </c>
      <c r="D16" s="17">
        <f aca="true" t="shared" si="4" ref="D16:D18">D13+D10</f>
        <v>1106</v>
      </c>
      <c r="E16" s="17">
        <v>2531</v>
      </c>
      <c r="F16" s="17">
        <v>0</v>
      </c>
      <c r="G16" s="17">
        <v>4590.43</v>
      </c>
      <c r="H16" s="19">
        <v>4573.25</v>
      </c>
      <c r="I16" s="17">
        <f>I17+I18</f>
        <v>4381.967000000001</v>
      </c>
      <c r="J16" s="17">
        <f aca="true" t="shared" si="5" ref="J16">SUM(J17:J18)</f>
        <v>507</v>
      </c>
      <c r="K16" s="18">
        <v>627</v>
      </c>
      <c r="L16" s="18">
        <v>385</v>
      </c>
      <c r="M16" s="22">
        <f>SUM(M17:M18)</f>
        <v>11108.469999999998</v>
      </c>
      <c r="N16" s="13">
        <f t="shared" si="0"/>
        <v>30157.117</v>
      </c>
    </row>
    <row r="17" spans="1:14" ht="15">
      <c r="A17" s="6" t="s">
        <v>16</v>
      </c>
      <c r="B17" s="1" t="s">
        <v>26</v>
      </c>
      <c r="C17" s="18">
        <v>315</v>
      </c>
      <c r="D17" s="17">
        <f t="shared" si="4"/>
        <v>693</v>
      </c>
      <c r="E17" s="17">
        <v>1339</v>
      </c>
      <c r="F17" s="17">
        <v>0</v>
      </c>
      <c r="G17" s="17">
        <v>284.11</v>
      </c>
      <c r="H17" s="17">
        <v>3598.591</v>
      </c>
      <c r="I17" s="17">
        <f aca="true" t="shared" si="6" ref="I17:I18">I11+I14</f>
        <v>1603.246</v>
      </c>
      <c r="J17" s="17">
        <f aca="true" t="shared" si="7" ref="J17:J18">J11+J14</f>
        <v>34</v>
      </c>
      <c r="K17" s="29">
        <v>49</v>
      </c>
      <c r="L17" s="18">
        <v>49</v>
      </c>
      <c r="M17" s="22">
        <f>M11+M14</f>
        <v>249.6199999999999</v>
      </c>
      <c r="N17" s="13">
        <f t="shared" si="0"/>
        <v>8214.567</v>
      </c>
    </row>
    <row r="18" spans="1:14" ht="15">
      <c r="A18" s="6" t="s">
        <v>18</v>
      </c>
      <c r="B18" s="1" t="s">
        <v>27</v>
      </c>
      <c r="C18" s="18">
        <v>32</v>
      </c>
      <c r="D18" s="17">
        <f t="shared" si="4"/>
        <v>413</v>
      </c>
      <c r="E18" s="17">
        <v>1192</v>
      </c>
      <c r="F18" s="17">
        <v>0</v>
      </c>
      <c r="G18" s="17">
        <v>4306.32</v>
      </c>
      <c r="H18" s="17">
        <v>974.6589999999997</v>
      </c>
      <c r="I18" s="17">
        <f t="shared" si="6"/>
        <v>2778.721</v>
      </c>
      <c r="J18" s="17">
        <f t="shared" si="7"/>
        <v>473</v>
      </c>
      <c r="K18" s="29">
        <v>578</v>
      </c>
      <c r="L18" s="18">
        <v>336</v>
      </c>
      <c r="M18" s="22">
        <f>M12+M15</f>
        <v>10858.849999999999</v>
      </c>
      <c r="N18" s="13">
        <f t="shared" si="0"/>
        <v>21942.549999999996</v>
      </c>
    </row>
    <row r="19" spans="1:14" ht="15">
      <c r="A19" s="6" t="s">
        <v>28</v>
      </c>
      <c r="B19" s="1" t="s">
        <v>29</v>
      </c>
      <c r="C19" s="18">
        <v>11176</v>
      </c>
      <c r="D19" s="17">
        <f>D20+D25+D24</f>
        <v>10241</v>
      </c>
      <c r="E19" s="17">
        <v>16879</v>
      </c>
      <c r="F19" s="17">
        <v>6257.1</v>
      </c>
      <c r="G19" s="17">
        <v>8165.41</v>
      </c>
      <c r="H19" s="19">
        <f>H20+H24+H25</f>
        <v>19197.74169</v>
      </c>
      <c r="I19" s="17">
        <f aca="true" t="shared" si="8" ref="I19">I20+I24+I25</f>
        <v>19371.60476</v>
      </c>
      <c r="J19" s="17">
        <f aca="true" t="shared" si="9" ref="J19">SUM(J20,J24:J25)</f>
        <v>23182</v>
      </c>
      <c r="K19" s="18">
        <v>20634</v>
      </c>
      <c r="L19" s="18">
        <v>10818</v>
      </c>
      <c r="M19" s="22">
        <f>M20+M24+M25</f>
        <v>18315.259999999995</v>
      </c>
      <c r="N19" s="13">
        <f t="shared" si="0"/>
        <v>164237.11644999997</v>
      </c>
    </row>
    <row r="20" spans="1:14" ht="15">
      <c r="A20" s="6" t="s">
        <v>30</v>
      </c>
      <c r="B20" s="1" t="s">
        <v>31</v>
      </c>
      <c r="C20" s="18">
        <v>11058</v>
      </c>
      <c r="D20" s="17">
        <f>D21+D22+D23</f>
        <v>10241</v>
      </c>
      <c r="E20" s="17">
        <v>16879</v>
      </c>
      <c r="F20" s="17">
        <v>6257.1</v>
      </c>
      <c r="G20" s="17">
        <v>7664.07</v>
      </c>
      <c r="H20" s="19">
        <f>H21+H22+H23</f>
        <v>19056.76669</v>
      </c>
      <c r="I20" s="17">
        <f aca="true" t="shared" si="10" ref="I20">I21+I22+I23</f>
        <v>19371.60476</v>
      </c>
      <c r="J20" s="17">
        <f aca="true" t="shared" si="11" ref="J20">SUM(J21:J23)</f>
        <v>23182</v>
      </c>
      <c r="K20" s="18">
        <v>20604</v>
      </c>
      <c r="L20" s="18">
        <v>10818</v>
      </c>
      <c r="M20" s="22">
        <f>SUM(M21:M23)</f>
        <v>17341.849999999995</v>
      </c>
      <c r="N20" s="13">
        <f t="shared" si="0"/>
        <v>162473.39145000002</v>
      </c>
    </row>
    <row r="21" spans="1:14" ht="15">
      <c r="A21" s="6" t="s">
        <v>32</v>
      </c>
      <c r="B21" s="1" t="s">
        <v>33</v>
      </c>
      <c r="C21" s="18">
        <v>8638</v>
      </c>
      <c r="D21" s="17">
        <v>9816</v>
      </c>
      <c r="E21" s="17">
        <v>13226</v>
      </c>
      <c r="F21" s="17">
        <v>6250.5</v>
      </c>
      <c r="G21" s="17">
        <v>7432.44</v>
      </c>
      <c r="H21" s="17">
        <v>14885.176980000004</v>
      </c>
      <c r="I21" s="17">
        <v>15169.445699999998</v>
      </c>
      <c r="J21" s="17">
        <f>20866+1044</f>
        <v>21910</v>
      </c>
      <c r="K21" s="28">
        <v>18495</v>
      </c>
      <c r="L21" s="18">
        <v>9600</v>
      </c>
      <c r="M21" s="22">
        <v>13739.399999999994</v>
      </c>
      <c r="N21" s="13">
        <f t="shared" si="0"/>
        <v>139161.96268</v>
      </c>
    </row>
    <row r="22" spans="1:14" ht="15">
      <c r="A22" s="6" t="s">
        <v>34</v>
      </c>
      <c r="B22" s="1" t="s">
        <v>35</v>
      </c>
      <c r="C22" s="18">
        <v>2420</v>
      </c>
      <c r="D22" s="17">
        <v>425</v>
      </c>
      <c r="E22" s="17">
        <v>1464</v>
      </c>
      <c r="F22" s="17">
        <v>0</v>
      </c>
      <c r="G22" s="17">
        <v>231.86</v>
      </c>
      <c r="H22" s="17">
        <v>1986.9887099999978</v>
      </c>
      <c r="I22" s="17">
        <v>4202.159059999999</v>
      </c>
      <c r="J22" s="17">
        <v>1272</v>
      </c>
      <c r="K22" s="28">
        <v>2109</v>
      </c>
      <c r="L22" s="18">
        <v>1218</v>
      </c>
      <c r="M22" s="22">
        <v>3602.4500000000007</v>
      </c>
      <c r="N22" s="13">
        <f t="shared" si="0"/>
        <v>18931.457769999997</v>
      </c>
    </row>
    <row r="23" spans="1:14" ht="15">
      <c r="A23" s="6" t="s">
        <v>36</v>
      </c>
      <c r="B23" s="1" t="s">
        <v>37</v>
      </c>
      <c r="C23" s="18">
        <v>0</v>
      </c>
      <c r="D23" s="17">
        <v>0</v>
      </c>
      <c r="E23" s="17">
        <v>2189</v>
      </c>
      <c r="F23" s="17">
        <v>0</v>
      </c>
      <c r="G23" s="17">
        <v>-0.23</v>
      </c>
      <c r="H23" s="17">
        <v>2184.601</v>
      </c>
      <c r="I23" s="17">
        <v>0</v>
      </c>
      <c r="J23" s="17"/>
      <c r="K23" s="28">
        <v>0</v>
      </c>
      <c r="L23" s="18">
        <v>0</v>
      </c>
      <c r="M23" s="22">
        <v>0</v>
      </c>
      <c r="N23" s="13">
        <f t="shared" si="0"/>
        <v>4373.371</v>
      </c>
    </row>
    <row r="24" spans="1:14" ht="15">
      <c r="A24" s="6" t="s">
        <v>38</v>
      </c>
      <c r="B24" s="1" t="s">
        <v>39</v>
      </c>
      <c r="C24" s="18">
        <v>118</v>
      </c>
      <c r="D24" s="21">
        <v>0</v>
      </c>
      <c r="E24" s="17">
        <v>0</v>
      </c>
      <c r="F24" s="17">
        <v>0</v>
      </c>
      <c r="G24" s="17">
        <v>501.34</v>
      </c>
      <c r="H24" s="17">
        <v>140.9749999999999</v>
      </c>
      <c r="I24" s="17">
        <v>0</v>
      </c>
      <c r="J24" s="17"/>
      <c r="K24" s="28">
        <v>30</v>
      </c>
      <c r="L24" s="18">
        <v>0</v>
      </c>
      <c r="M24" s="22">
        <v>973.4099999999999</v>
      </c>
      <c r="N24" s="13">
        <f t="shared" si="0"/>
        <v>1763.7249999999997</v>
      </c>
    </row>
    <row r="25" spans="1:14" ht="15">
      <c r="A25" s="6" t="s">
        <v>40</v>
      </c>
      <c r="B25" s="1" t="s">
        <v>41</v>
      </c>
      <c r="C25" s="18">
        <v>0</v>
      </c>
      <c r="D25" s="17">
        <v>0</v>
      </c>
      <c r="E25" s="17">
        <v>0</v>
      </c>
      <c r="F25" s="17">
        <v>6.6</v>
      </c>
      <c r="G25" s="17">
        <v>0</v>
      </c>
      <c r="H25" s="17">
        <v>0</v>
      </c>
      <c r="I25" s="17">
        <v>0</v>
      </c>
      <c r="J25" s="17"/>
      <c r="K25" s="28">
        <v>0</v>
      </c>
      <c r="L25" s="18">
        <v>0</v>
      </c>
      <c r="M25" s="22">
        <v>0</v>
      </c>
      <c r="N25" s="13">
        <f t="shared" si="0"/>
        <v>6.6</v>
      </c>
    </row>
    <row r="26" spans="1:14" ht="15">
      <c r="A26" s="6" t="s">
        <v>42</v>
      </c>
      <c r="B26" s="1" t="s">
        <v>43</v>
      </c>
      <c r="C26" s="18">
        <v>0</v>
      </c>
      <c r="D26" s="17">
        <v>0</v>
      </c>
      <c r="E26" s="17">
        <v>0</v>
      </c>
      <c r="F26" s="17">
        <v>0</v>
      </c>
      <c r="G26" s="17">
        <v>0</v>
      </c>
      <c r="H26" s="19">
        <v>0</v>
      </c>
      <c r="I26" s="17">
        <v>0</v>
      </c>
      <c r="J26" s="17"/>
      <c r="K26" s="18">
        <v>0</v>
      </c>
      <c r="L26" s="18">
        <v>0</v>
      </c>
      <c r="M26" s="22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18">
        <v>0</v>
      </c>
      <c r="D27" s="17">
        <v>0</v>
      </c>
      <c r="E27" s="17">
        <v>0</v>
      </c>
      <c r="F27" s="17">
        <v>0</v>
      </c>
      <c r="G27" s="17">
        <v>0</v>
      </c>
      <c r="H27" s="19">
        <v>0</v>
      </c>
      <c r="I27" s="17">
        <v>3.8</v>
      </c>
      <c r="J27" s="17"/>
      <c r="K27" s="18">
        <v>0</v>
      </c>
      <c r="L27" s="18">
        <v>0</v>
      </c>
      <c r="M27" s="22">
        <v>0</v>
      </c>
      <c r="N27" s="13">
        <f t="shared" si="0"/>
        <v>3.8</v>
      </c>
    </row>
    <row r="28" spans="1:14" ht="15">
      <c r="A28" s="6" t="s">
        <v>46</v>
      </c>
      <c r="B28" s="1" t="s">
        <v>47</v>
      </c>
      <c r="C28" s="18">
        <v>9</v>
      </c>
      <c r="D28" s="17">
        <v>17</v>
      </c>
      <c r="E28" s="17">
        <v>8</v>
      </c>
      <c r="F28" s="17">
        <v>0</v>
      </c>
      <c r="G28" s="17">
        <v>614.13</v>
      </c>
      <c r="H28" s="19">
        <v>57.712999999999965</v>
      </c>
      <c r="I28" s="17">
        <v>0</v>
      </c>
      <c r="J28" s="17"/>
      <c r="K28" s="18">
        <v>0</v>
      </c>
      <c r="L28" s="18">
        <v>200</v>
      </c>
      <c r="M28" s="22">
        <v>8.819999999999993</v>
      </c>
      <c r="N28" s="13">
        <f t="shared" si="0"/>
        <v>914.663</v>
      </c>
    </row>
    <row r="29" spans="1:14" ht="15">
      <c r="A29" s="6" t="s">
        <v>48</v>
      </c>
      <c r="B29" s="1" t="s">
        <v>49</v>
      </c>
      <c r="C29" s="18">
        <v>0</v>
      </c>
      <c r="D29" s="17">
        <v>0</v>
      </c>
      <c r="E29" s="17">
        <v>0</v>
      </c>
      <c r="F29" s="17">
        <v>0</v>
      </c>
      <c r="G29" s="17">
        <v>0</v>
      </c>
      <c r="H29" s="19">
        <v>0</v>
      </c>
      <c r="I29" s="17">
        <v>0</v>
      </c>
      <c r="J29" s="17"/>
      <c r="K29" s="18">
        <v>0</v>
      </c>
      <c r="L29" s="18">
        <v>0</v>
      </c>
      <c r="M29" s="22">
        <v>0</v>
      </c>
      <c r="N29" s="13">
        <f t="shared" si="0"/>
        <v>0</v>
      </c>
    </row>
    <row r="30" spans="1:14" ht="15">
      <c r="A30" s="6" t="s">
        <v>50</v>
      </c>
      <c r="B30" s="1" t="s">
        <v>51</v>
      </c>
      <c r="C30" s="18">
        <v>0</v>
      </c>
      <c r="D30" s="17">
        <v>0</v>
      </c>
      <c r="E30" s="17">
        <v>0</v>
      </c>
      <c r="F30" s="17">
        <v>0</v>
      </c>
      <c r="G30" s="17">
        <v>0</v>
      </c>
      <c r="H30" s="19">
        <v>0</v>
      </c>
      <c r="I30" s="17">
        <v>0</v>
      </c>
      <c r="J30" s="17"/>
      <c r="K30" s="18">
        <v>0</v>
      </c>
      <c r="L30" s="18">
        <v>0</v>
      </c>
      <c r="M30" s="22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8">
        <v>0</v>
      </c>
      <c r="D31" s="17">
        <v>0</v>
      </c>
      <c r="E31" s="17">
        <v>0</v>
      </c>
      <c r="F31" s="17">
        <v>0</v>
      </c>
      <c r="G31" s="17">
        <v>0.3</v>
      </c>
      <c r="H31" s="19">
        <v>20.361000000000047</v>
      </c>
      <c r="I31" s="17">
        <v>0</v>
      </c>
      <c r="J31" s="17"/>
      <c r="K31" s="18">
        <v>0</v>
      </c>
      <c r="L31" s="18">
        <v>0</v>
      </c>
      <c r="M31" s="22">
        <v>0</v>
      </c>
      <c r="N31" s="13">
        <f t="shared" si="0"/>
        <v>20.661000000000048</v>
      </c>
    </row>
    <row r="32" spans="1:14" ht="15">
      <c r="A32" s="6" t="s">
        <v>54</v>
      </c>
      <c r="B32" s="1" t="s">
        <v>55</v>
      </c>
      <c r="C32" s="18">
        <v>0</v>
      </c>
      <c r="D32" s="17">
        <v>0</v>
      </c>
      <c r="E32" s="17">
        <v>0</v>
      </c>
      <c r="F32" s="17">
        <v>0</v>
      </c>
      <c r="G32" s="17">
        <v>0</v>
      </c>
      <c r="H32" s="19">
        <v>0</v>
      </c>
      <c r="I32" s="17">
        <v>0</v>
      </c>
      <c r="J32" s="17"/>
      <c r="K32" s="18">
        <v>0</v>
      </c>
      <c r="L32" s="18">
        <v>0</v>
      </c>
      <c r="M32" s="22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8">
        <v>257</v>
      </c>
      <c r="D33" s="17">
        <v>811</v>
      </c>
      <c r="E33" s="17">
        <v>24</v>
      </c>
      <c r="F33" s="17">
        <v>4.932</v>
      </c>
      <c r="G33" s="17">
        <v>801.2</v>
      </c>
      <c r="H33" s="19">
        <v>644.7724800000001</v>
      </c>
      <c r="I33" s="17">
        <v>2679.5642300000004</v>
      </c>
      <c r="J33" s="17">
        <v>201</v>
      </c>
      <c r="K33" s="18">
        <v>208</v>
      </c>
      <c r="L33" s="18">
        <v>156</v>
      </c>
      <c r="M33" s="22">
        <v>67.54999999999995</v>
      </c>
      <c r="N33" s="13">
        <f t="shared" si="0"/>
        <v>5855.018710000001</v>
      </c>
    </row>
    <row r="34" spans="1:14" ht="15">
      <c r="A34" s="7" t="s">
        <v>58</v>
      </c>
      <c r="B34" s="8" t="s">
        <v>59</v>
      </c>
      <c r="C34" s="18">
        <v>36644</v>
      </c>
      <c r="D34" s="33">
        <v>26793</v>
      </c>
      <c r="E34" s="17">
        <v>26149</v>
      </c>
      <c r="F34" s="17">
        <v>6521</v>
      </c>
      <c r="G34" s="17">
        <v>18869.97</v>
      </c>
      <c r="H34" s="19">
        <v>34422.19917</v>
      </c>
      <c r="I34" s="17">
        <f>I3+I5+I4+I6+I7+I8+I9+I16+I19+I26+I27+I28+I29+I30+I32+I31+I33</f>
        <v>52061.00299000001</v>
      </c>
      <c r="J34" s="20">
        <f aca="true" t="shared" si="12" ref="J34">SUM(J3:J10,J13,J19,J26:J33)</f>
        <v>30951</v>
      </c>
      <c r="K34" s="30">
        <v>26696</v>
      </c>
      <c r="L34" s="18">
        <v>16070</v>
      </c>
      <c r="M34" s="23">
        <f>SUM(M3:M9)+M16+M19+SUM(M26:M33)</f>
        <v>48272.67999999999</v>
      </c>
      <c r="N34" s="9">
        <f t="shared" si="0"/>
        <v>323449.85216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A6CC-AD56-4AEF-A16E-9D8501F5D100}">
  <dimension ref="A1:N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76</v>
      </c>
    </row>
    <row r="2" spans="1:14" s="3" customFormat="1" ht="30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6">
        <v>12130</v>
      </c>
      <c r="D3" s="17">
        <v>5429</v>
      </c>
      <c r="E3" s="17">
        <v>3518</v>
      </c>
      <c r="F3" s="17">
        <v>6673</v>
      </c>
      <c r="G3" s="17">
        <v>3726</v>
      </c>
      <c r="H3" s="17">
        <v>17146</v>
      </c>
      <c r="I3" s="17">
        <v>5958</v>
      </c>
      <c r="J3" s="17">
        <v>8627</v>
      </c>
      <c r="K3" s="18">
        <v>9278</v>
      </c>
      <c r="L3" s="18">
        <v>6108</v>
      </c>
      <c r="M3" s="24">
        <v>6505</v>
      </c>
      <c r="N3" s="13">
        <f>SUM(C3:M3)</f>
        <v>85098</v>
      </c>
    </row>
    <row r="4" spans="1:14" ht="15">
      <c r="A4" s="6" t="s">
        <v>2</v>
      </c>
      <c r="B4" s="1" t="s">
        <v>3</v>
      </c>
      <c r="C4" s="26">
        <v>103</v>
      </c>
      <c r="D4" s="17">
        <v>101</v>
      </c>
      <c r="E4" s="17">
        <v>249</v>
      </c>
      <c r="F4" s="17">
        <v>0</v>
      </c>
      <c r="G4" s="17">
        <v>27</v>
      </c>
      <c r="H4" s="17">
        <v>1373</v>
      </c>
      <c r="I4" s="17">
        <v>739</v>
      </c>
      <c r="J4" s="17">
        <v>25</v>
      </c>
      <c r="K4" s="18">
        <v>16</v>
      </c>
      <c r="L4" s="18">
        <v>0</v>
      </c>
      <c r="M4" s="24">
        <v>43</v>
      </c>
      <c r="N4" s="13">
        <f aca="true" t="shared" si="0" ref="N4:N34">SUM(C4:M4)</f>
        <v>2676</v>
      </c>
    </row>
    <row r="5" spans="1:14" ht="15">
      <c r="A5" s="6" t="s">
        <v>4</v>
      </c>
      <c r="B5" s="1" t="s">
        <v>5</v>
      </c>
      <c r="C5" s="26">
        <v>417</v>
      </c>
      <c r="D5" s="17">
        <v>401</v>
      </c>
      <c r="E5" s="17">
        <v>1080</v>
      </c>
      <c r="F5" s="17">
        <v>84</v>
      </c>
      <c r="G5" s="17">
        <v>273</v>
      </c>
      <c r="H5" s="17">
        <v>747</v>
      </c>
      <c r="I5" s="17">
        <v>692</v>
      </c>
      <c r="J5" s="17">
        <v>346</v>
      </c>
      <c r="K5" s="18">
        <v>446</v>
      </c>
      <c r="L5" s="18">
        <v>559</v>
      </c>
      <c r="M5" s="24">
        <v>410</v>
      </c>
      <c r="N5" s="13">
        <f t="shared" si="0"/>
        <v>5455</v>
      </c>
    </row>
    <row r="6" spans="1:14" ht="15">
      <c r="A6" s="6" t="s">
        <v>6</v>
      </c>
      <c r="B6" s="1" t="s">
        <v>7</v>
      </c>
      <c r="C6" s="26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/>
      <c r="K6" s="18">
        <v>0</v>
      </c>
      <c r="L6" s="18">
        <v>0</v>
      </c>
      <c r="M6" s="24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6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/>
      <c r="K7" s="18">
        <v>0</v>
      </c>
      <c r="L7" s="18">
        <v>0</v>
      </c>
      <c r="M7" s="24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6">
        <v>0</v>
      </c>
      <c r="D8" s="17">
        <v>1</v>
      </c>
      <c r="E8" s="17">
        <v>0</v>
      </c>
      <c r="F8" s="17">
        <v>0</v>
      </c>
      <c r="G8" s="17">
        <v>0</v>
      </c>
      <c r="H8" s="17">
        <v>7</v>
      </c>
      <c r="I8" s="17">
        <v>0</v>
      </c>
      <c r="J8" s="17">
        <v>3</v>
      </c>
      <c r="K8" s="18">
        <v>3</v>
      </c>
      <c r="L8" s="18">
        <v>4</v>
      </c>
      <c r="M8" s="24">
        <v>2</v>
      </c>
      <c r="N8" s="13">
        <f t="shared" si="0"/>
        <v>20</v>
      </c>
    </row>
    <row r="9" spans="1:14" ht="15">
      <c r="A9" s="6" t="s">
        <v>12</v>
      </c>
      <c r="B9" s="1" t="s">
        <v>13</v>
      </c>
      <c r="C9" s="26">
        <v>3</v>
      </c>
      <c r="D9" s="17">
        <v>83</v>
      </c>
      <c r="E9" s="17">
        <v>26</v>
      </c>
      <c r="F9" s="17">
        <v>0</v>
      </c>
      <c r="G9" s="17">
        <v>27</v>
      </c>
      <c r="H9" s="17">
        <v>11</v>
      </c>
      <c r="I9" s="17">
        <v>103</v>
      </c>
      <c r="J9" s="17">
        <v>14</v>
      </c>
      <c r="K9" s="18">
        <v>18</v>
      </c>
      <c r="L9" s="18">
        <v>30</v>
      </c>
      <c r="M9" s="24">
        <v>35</v>
      </c>
      <c r="N9" s="13">
        <f t="shared" si="0"/>
        <v>350</v>
      </c>
    </row>
    <row r="10" spans="1:14" ht="15">
      <c r="A10" s="6" t="s">
        <v>14</v>
      </c>
      <c r="B10" s="1" t="s">
        <v>15</v>
      </c>
      <c r="C10" s="26">
        <v>1570</v>
      </c>
      <c r="D10" s="17">
        <v>1364</v>
      </c>
      <c r="E10" s="17">
        <v>622</v>
      </c>
      <c r="F10" s="17">
        <v>51</v>
      </c>
      <c r="G10" s="17">
        <v>1070</v>
      </c>
      <c r="H10" s="17">
        <v>1931</v>
      </c>
      <c r="I10" s="17">
        <f>I11+I12</f>
        <v>1627</v>
      </c>
      <c r="J10" s="17">
        <f aca="true" t="shared" si="1" ref="J10">SUM(J11:J12)</f>
        <v>391</v>
      </c>
      <c r="K10" s="18">
        <v>378</v>
      </c>
      <c r="L10" s="18">
        <v>652</v>
      </c>
      <c r="M10" s="24">
        <f>SUM(M11:M12)</f>
        <v>816</v>
      </c>
      <c r="N10" s="13">
        <f t="shared" si="0"/>
        <v>10472</v>
      </c>
    </row>
    <row r="11" spans="1:14" ht="15">
      <c r="A11" s="6" t="s">
        <v>16</v>
      </c>
      <c r="B11" s="1" t="s">
        <v>17</v>
      </c>
      <c r="C11" s="26">
        <v>1444</v>
      </c>
      <c r="D11" s="17">
        <v>1201</v>
      </c>
      <c r="E11" s="17">
        <v>527</v>
      </c>
      <c r="F11" s="17">
        <v>35</v>
      </c>
      <c r="G11" s="17">
        <v>778</v>
      </c>
      <c r="H11" s="17">
        <v>1539</v>
      </c>
      <c r="I11" s="17">
        <v>1417</v>
      </c>
      <c r="J11" s="17">
        <v>273</v>
      </c>
      <c r="K11" s="28">
        <v>273</v>
      </c>
      <c r="L11" s="18">
        <v>485</v>
      </c>
      <c r="M11" s="24">
        <v>146</v>
      </c>
      <c r="N11" s="13">
        <f t="shared" si="0"/>
        <v>8118</v>
      </c>
    </row>
    <row r="12" spans="1:14" ht="15">
      <c r="A12" s="6" t="s">
        <v>18</v>
      </c>
      <c r="B12" s="1" t="s">
        <v>19</v>
      </c>
      <c r="C12" s="26">
        <v>126</v>
      </c>
      <c r="D12" s="17">
        <v>163</v>
      </c>
      <c r="E12" s="17">
        <v>95</v>
      </c>
      <c r="F12" s="17">
        <v>16</v>
      </c>
      <c r="G12" s="17">
        <v>292</v>
      </c>
      <c r="H12" s="17">
        <v>392</v>
      </c>
      <c r="I12" s="17">
        <v>210</v>
      </c>
      <c r="J12" s="17">
        <v>118</v>
      </c>
      <c r="K12" s="28">
        <v>105</v>
      </c>
      <c r="L12" s="18">
        <v>167</v>
      </c>
      <c r="M12" s="24">
        <v>670</v>
      </c>
      <c r="N12" s="13">
        <f t="shared" si="0"/>
        <v>2354</v>
      </c>
    </row>
    <row r="13" spans="1:14" ht="15">
      <c r="A13" s="6" t="s">
        <v>20</v>
      </c>
      <c r="B13" s="1" t="s">
        <v>21</v>
      </c>
      <c r="C13" s="26">
        <v>811</v>
      </c>
      <c r="D13" s="17">
        <v>1231</v>
      </c>
      <c r="E13" s="17">
        <v>244</v>
      </c>
      <c r="F13" s="17">
        <v>25</v>
      </c>
      <c r="G13" s="17">
        <v>1169</v>
      </c>
      <c r="H13" s="17">
        <v>3258</v>
      </c>
      <c r="I13" s="17">
        <f>I14+I15</f>
        <v>1953</v>
      </c>
      <c r="J13" s="17">
        <f aca="true" t="shared" si="2" ref="J13">SUM(J14:J15)</f>
        <v>273</v>
      </c>
      <c r="K13" s="18">
        <v>422</v>
      </c>
      <c r="L13" s="18">
        <v>287</v>
      </c>
      <c r="M13" s="24">
        <f>SUM(M14:M15)</f>
        <v>174</v>
      </c>
      <c r="N13" s="13">
        <f t="shared" si="0"/>
        <v>9847</v>
      </c>
    </row>
    <row r="14" spans="1:14" ht="15">
      <c r="A14" s="6" t="s">
        <v>16</v>
      </c>
      <c r="B14" s="1" t="s">
        <v>22</v>
      </c>
      <c r="C14" s="26">
        <v>728</v>
      </c>
      <c r="D14" s="17">
        <v>1113</v>
      </c>
      <c r="E14" s="17">
        <v>214</v>
      </c>
      <c r="F14" s="17">
        <v>13</v>
      </c>
      <c r="G14" s="17">
        <v>785</v>
      </c>
      <c r="H14" s="17">
        <v>2825</v>
      </c>
      <c r="I14" s="17">
        <v>1491</v>
      </c>
      <c r="J14" s="17">
        <v>153</v>
      </c>
      <c r="K14" s="28">
        <v>274</v>
      </c>
      <c r="L14" s="18">
        <v>204</v>
      </c>
      <c r="M14" s="24">
        <v>90</v>
      </c>
      <c r="N14" s="13">
        <f t="shared" si="0"/>
        <v>7890</v>
      </c>
    </row>
    <row r="15" spans="1:14" ht="15">
      <c r="A15" s="6" t="s">
        <v>18</v>
      </c>
      <c r="B15" s="1" t="s">
        <v>23</v>
      </c>
      <c r="C15" s="26">
        <v>83</v>
      </c>
      <c r="D15" s="17">
        <v>118</v>
      </c>
      <c r="E15" s="17">
        <v>30</v>
      </c>
      <c r="F15" s="17">
        <v>12</v>
      </c>
      <c r="G15" s="17">
        <v>384</v>
      </c>
      <c r="H15" s="17">
        <v>433</v>
      </c>
      <c r="I15" s="17">
        <v>462</v>
      </c>
      <c r="J15" s="17">
        <v>120</v>
      </c>
      <c r="K15" s="28">
        <v>148</v>
      </c>
      <c r="L15" s="18">
        <v>83</v>
      </c>
      <c r="M15" s="24">
        <v>84</v>
      </c>
      <c r="N15" s="13">
        <f t="shared" si="0"/>
        <v>1957</v>
      </c>
    </row>
    <row r="16" spans="1:14" ht="15">
      <c r="A16" s="6" t="s">
        <v>24</v>
      </c>
      <c r="B16" s="1" t="s">
        <v>25</v>
      </c>
      <c r="C16" s="26">
        <v>1662</v>
      </c>
      <c r="D16" s="17">
        <f>D10+D13</f>
        <v>2595</v>
      </c>
      <c r="E16" s="17">
        <v>654</v>
      </c>
      <c r="F16" s="17">
        <v>76</v>
      </c>
      <c r="G16" s="17">
        <v>1170</v>
      </c>
      <c r="H16" s="17">
        <v>3289</v>
      </c>
      <c r="I16" s="17">
        <f>I17+I18</f>
        <v>1953</v>
      </c>
      <c r="J16" s="17">
        <f aca="true" t="shared" si="3" ref="J16">SUM(J17:J18)</f>
        <v>486</v>
      </c>
      <c r="K16" s="18">
        <v>800</v>
      </c>
      <c r="L16" s="18">
        <v>720</v>
      </c>
      <c r="M16" s="24">
        <f>SUM(M17:M18)</f>
        <v>781</v>
      </c>
      <c r="N16" s="13">
        <f t="shared" si="0"/>
        <v>14186</v>
      </c>
    </row>
    <row r="17" spans="1:14" ht="15">
      <c r="A17" s="6" t="s">
        <v>16</v>
      </c>
      <c r="B17" s="1" t="s">
        <v>26</v>
      </c>
      <c r="C17" s="26">
        <v>1455</v>
      </c>
      <c r="D17" s="17">
        <v>1206</v>
      </c>
      <c r="E17" s="17">
        <v>532</v>
      </c>
      <c r="F17" s="17">
        <v>48</v>
      </c>
      <c r="G17" s="17">
        <v>785</v>
      </c>
      <c r="H17" s="17">
        <v>2840</v>
      </c>
      <c r="I17" s="17">
        <f>I14</f>
        <v>1491</v>
      </c>
      <c r="J17" s="17">
        <v>276</v>
      </c>
      <c r="K17" s="29">
        <v>547</v>
      </c>
      <c r="L17" s="18">
        <v>489</v>
      </c>
      <c r="M17" s="24">
        <v>158</v>
      </c>
      <c r="N17" s="13">
        <f t="shared" si="0"/>
        <v>9827</v>
      </c>
    </row>
    <row r="18" spans="1:14" ht="15">
      <c r="A18" s="6" t="s">
        <v>18</v>
      </c>
      <c r="B18" s="1" t="s">
        <v>27</v>
      </c>
      <c r="C18" s="26">
        <v>207</v>
      </c>
      <c r="D18" s="17">
        <v>184</v>
      </c>
      <c r="E18" s="17">
        <v>122</v>
      </c>
      <c r="F18" s="17">
        <v>28</v>
      </c>
      <c r="G18" s="17">
        <v>385</v>
      </c>
      <c r="H18" s="17">
        <v>449</v>
      </c>
      <c r="I18" s="17">
        <f>I15</f>
        <v>462</v>
      </c>
      <c r="J18" s="17">
        <v>210</v>
      </c>
      <c r="K18" s="29">
        <v>253</v>
      </c>
      <c r="L18" s="18">
        <v>231</v>
      </c>
      <c r="M18" s="24">
        <v>623</v>
      </c>
      <c r="N18" s="13">
        <f t="shared" si="0"/>
        <v>3154</v>
      </c>
    </row>
    <row r="19" spans="1:14" ht="15">
      <c r="A19" s="6" t="s">
        <v>28</v>
      </c>
      <c r="B19" s="1" t="s">
        <v>29</v>
      </c>
      <c r="C19" s="26">
        <v>11338</v>
      </c>
      <c r="D19" s="17">
        <f>D20+D24+D25</f>
        <v>9811</v>
      </c>
      <c r="E19" s="17">
        <v>12971</v>
      </c>
      <c r="F19" s="17">
        <v>11364</v>
      </c>
      <c r="G19" s="17">
        <v>6448</v>
      </c>
      <c r="H19" s="19">
        <f>H20+H24+H25</f>
        <v>10087</v>
      </c>
      <c r="I19" s="17">
        <f>I20+I24+I25</f>
        <v>10738</v>
      </c>
      <c r="J19" s="17">
        <f aca="true" t="shared" si="4" ref="J19">SUM(J20,J24:J25)</f>
        <v>16825</v>
      </c>
      <c r="K19" s="18">
        <v>16528</v>
      </c>
      <c r="L19" s="18">
        <v>10196</v>
      </c>
      <c r="M19" s="24">
        <f>M20+M24+M25</f>
        <v>7429</v>
      </c>
      <c r="N19" s="13">
        <f t="shared" si="0"/>
        <v>123735</v>
      </c>
    </row>
    <row r="20" spans="1:14" ht="15">
      <c r="A20" s="6" t="s">
        <v>30</v>
      </c>
      <c r="B20" s="1" t="s">
        <v>31</v>
      </c>
      <c r="C20" s="26">
        <v>11317</v>
      </c>
      <c r="D20" s="17">
        <f>SUM(D21:D23)</f>
        <v>9784</v>
      </c>
      <c r="E20" s="17">
        <v>12943</v>
      </c>
      <c r="F20" s="17">
        <v>11364</v>
      </c>
      <c r="G20" s="17">
        <v>6424</v>
      </c>
      <c r="H20" s="19">
        <f>H21+H22+H23</f>
        <v>10031</v>
      </c>
      <c r="I20" s="17">
        <f>I21+I22+I23</f>
        <v>10682</v>
      </c>
      <c r="J20" s="17">
        <f aca="true" t="shared" si="5" ref="J20">SUM(J21:J23)</f>
        <v>16802</v>
      </c>
      <c r="K20" s="18">
        <v>16504</v>
      </c>
      <c r="L20" s="18">
        <v>10171</v>
      </c>
      <c r="M20" s="24">
        <f>SUM(M21:M23)</f>
        <v>7385</v>
      </c>
      <c r="N20" s="13">
        <f t="shared" si="0"/>
        <v>123407</v>
      </c>
    </row>
    <row r="21" spans="1:14" ht="15">
      <c r="A21" s="6" t="s">
        <v>32</v>
      </c>
      <c r="B21" s="1" t="s">
        <v>33</v>
      </c>
      <c r="C21" s="26">
        <v>7522</v>
      </c>
      <c r="D21" s="17">
        <v>6310</v>
      </c>
      <c r="E21" s="17">
        <v>4437</v>
      </c>
      <c r="F21" s="17">
        <v>7876</v>
      </c>
      <c r="G21" s="17">
        <v>3979</v>
      </c>
      <c r="H21" s="17">
        <v>6199</v>
      </c>
      <c r="I21" s="17">
        <v>6745</v>
      </c>
      <c r="J21" s="17">
        <v>11093</v>
      </c>
      <c r="K21" s="31">
        <v>11016</v>
      </c>
      <c r="L21" s="18">
        <v>6810</v>
      </c>
      <c r="M21" s="24">
        <v>4692</v>
      </c>
      <c r="N21" s="13">
        <f t="shared" si="0"/>
        <v>76679</v>
      </c>
    </row>
    <row r="22" spans="1:14" ht="15">
      <c r="A22" s="6" t="s">
        <v>34</v>
      </c>
      <c r="B22" s="1" t="s">
        <v>35</v>
      </c>
      <c r="C22" s="26">
        <v>3773</v>
      </c>
      <c r="D22" s="17">
        <v>3362</v>
      </c>
      <c r="E22" s="17">
        <v>2199</v>
      </c>
      <c r="F22" s="17">
        <v>3376</v>
      </c>
      <c r="G22" s="17">
        <v>1788</v>
      </c>
      <c r="H22" s="17">
        <v>3356</v>
      </c>
      <c r="I22" s="17">
        <v>3840</v>
      </c>
      <c r="J22" s="17">
        <v>5519</v>
      </c>
      <c r="K22" s="31">
        <v>5406</v>
      </c>
      <c r="L22" s="18">
        <v>3336</v>
      </c>
      <c r="M22" s="24">
        <v>2395</v>
      </c>
      <c r="N22" s="13">
        <f t="shared" si="0"/>
        <v>38350</v>
      </c>
    </row>
    <row r="23" spans="1:14" ht="15">
      <c r="A23" s="6" t="s">
        <v>36</v>
      </c>
      <c r="B23" s="1" t="s">
        <v>37</v>
      </c>
      <c r="C23" s="26">
        <v>22</v>
      </c>
      <c r="D23" s="17">
        <v>112</v>
      </c>
      <c r="E23" s="17">
        <v>6307</v>
      </c>
      <c r="F23" s="17">
        <v>112</v>
      </c>
      <c r="G23" s="17">
        <v>657</v>
      </c>
      <c r="H23" s="17">
        <v>476</v>
      </c>
      <c r="I23" s="17">
        <v>97</v>
      </c>
      <c r="J23" s="17">
        <v>190</v>
      </c>
      <c r="K23" s="31">
        <v>82</v>
      </c>
      <c r="L23" s="18">
        <v>25</v>
      </c>
      <c r="M23" s="24">
        <v>298</v>
      </c>
      <c r="N23" s="13">
        <f t="shared" si="0"/>
        <v>8378</v>
      </c>
    </row>
    <row r="24" spans="1:14" ht="15">
      <c r="A24" s="6" t="s">
        <v>38</v>
      </c>
      <c r="B24" s="1" t="s">
        <v>39</v>
      </c>
      <c r="C24" s="26">
        <v>21</v>
      </c>
      <c r="D24" s="21">
        <v>27</v>
      </c>
      <c r="E24" s="17">
        <v>28</v>
      </c>
      <c r="F24" s="17">
        <v>0</v>
      </c>
      <c r="G24" s="17">
        <v>24</v>
      </c>
      <c r="H24" s="17">
        <v>56</v>
      </c>
      <c r="I24" s="17">
        <v>56</v>
      </c>
      <c r="J24" s="17">
        <v>23</v>
      </c>
      <c r="K24" s="31">
        <v>24</v>
      </c>
      <c r="L24" s="18">
        <v>25</v>
      </c>
      <c r="M24" s="24">
        <v>44</v>
      </c>
      <c r="N24" s="13">
        <f t="shared" si="0"/>
        <v>328</v>
      </c>
    </row>
    <row r="25" spans="1:14" ht="15">
      <c r="A25" s="6" t="s">
        <v>40</v>
      </c>
      <c r="B25" s="1" t="s">
        <v>41</v>
      </c>
      <c r="C25" s="2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/>
      <c r="K25" s="31">
        <v>0</v>
      </c>
      <c r="L25" s="18">
        <v>0</v>
      </c>
      <c r="M25" s="24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/>
      <c r="K26" s="18">
        <v>5</v>
      </c>
      <c r="L26" s="18">
        <v>4</v>
      </c>
      <c r="M26" s="24">
        <v>0</v>
      </c>
      <c r="N26" s="13">
        <f t="shared" si="0"/>
        <v>9</v>
      </c>
    </row>
    <row r="27" spans="1:14" ht="15">
      <c r="A27" s="6" t="s">
        <v>44</v>
      </c>
      <c r="B27" s="1" t="s">
        <v>45</v>
      </c>
      <c r="C27" s="26">
        <v>15</v>
      </c>
      <c r="D27" s="17">
        <v>59</v>
      </c>
      <c r="E27" s="17">
        <v>6</v>
      </c>
      <c r="F27" s="17">
        <v>0</v>
      </c>
      <c r="G27" s="17">
        <v>36</v>
      </c>
      <c r="H27" s="17">
        <v>100</v>
      </c>
      <c r="I27" s="17">
        <v>34</v>
      </c>
      <c r="J27" s="17">
        <v>41</v>
      </c>
      <c r="K27" s="18">
        <v>55</v>
      </c>
      <c r="L27" s="18">
        <v>84</v>
      </c>
      <c r="M27" s="24">
        <v>22</v>
      </c>
      <c r="N27" s="13">
        <f t="shared" si="0"/>
        <v>452</v>
      </c>
    </row>
    <row r="28" spans="1:14" ht="15">
      <c r="A28" s="6" t="s">
        <v>46</v>
      </c>
      <c r="B28" s="1" t="s">
        <v>47</v>
      </c>
      <c r="C28" s="26">
        <v>756</v>
      </c>
      <c r="D28" s="17">
        <v>1245</v>
      </c>
      <c r="E28" s="17">
        <v>121</v>
      </c>
      <c r="F28" s="17">
        <v>20</v>
      </c>
      <c r="G28" s="17">
        <v>327</v>
      </c>
      <c r="H28" s="17">
        <v>1282</v>
      </c>
      <c r="I28" s="17">
        <v>689</v>
      </c>
      <c r="J28" s="17">
        <v>178</v>
      </c>
      <c r="K28" s="18">
        <v>327</v>
      </c>
      <c r="L28" s="18">
        <v>310</v>
      </c>
      <c r="M28" s="24">
        <v>28</v>
      </c>
      <c r="N28" s="13">
        <f t="shared" si="0"/>
        <v>5283</v>
      </c>
    </row>
    <row r="29" spans="1:14" ht="15">
      <c r="A29" s="6" t="s">
        <v>48</v>
      </c>
      <c r="B29" s="1" t="s">
        <v>49</v>
      </c>
      <c r="C29" s="26">
        <v>30</v>
      </c>
      <c r="D29" s="17">
        <v>0</v>
      </c>
      <c r="E29" s="17">
        <v>2</v>
      </c>
      <c r="F29" s="17">
        <v>0</v>
      </c>
      <c r="G29" s="17">
        <v>0</v>
      </c>
      <c r="H29" s="17">
        <v>2</v>
      </c>
      <c r="I29" s="17">
        <v>719</v>
      </c>
      <c r="J29" s="17"/>
      <c r="K29" s="18">
        <v>144</v>
      </c>
      <c r="L29" s="18">
        <v>0</v>
      </c>
      <c r="M29" s="24">
        <v>9</v>
      </c>
      <c r="N29" s="13">
        <f t="shared" si="0"/>
        <v>906</v>
      </c>
    </row>
    <row r="30" spans="1:14" ht="15">
      <c r="A30" s="6" t="s">
        <v>50</v>
      </c>
      <c r="B30" s="1" t="s">
        <v>51</v>
      </c>
      <c r="C30" s="26">
        <v>0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/>
      <c r="K30" s="18">
        <v>0</v>
      </c>
      <c r="L30" s="18">
        <v>0</v>
      </c>
      <c r="M30" s="24">
        <v>1</v>
      </c>
      <c r="N30" s="13">
        <f t="shared" si="0"/>
        <v>2</v>
      </c>
    </row>
    <row r="31" spans="1:14" ht="15">
      <c r="A31" s="6" t="s">
        <v>52</v>
      </c>
      <c r="B31" s="1" t="s">
        <v>53</v>
      </c>
      <c r="C31" s="26">
        <v>0</v>
      </c>
      <c r="D31" s="17">
        <v>61</v>
      </c>
      <c r="E31" s="17">
        <v>3</v>
      </c>
      <c r="F31" s="17">
        <v>0</v>
      </c>
      <c r="G31" s="17">
        <v>1</v>
      </c>
      <c r="H31" s="17">
        <v>14</v>
      </c>
      <c r="I31" s="17">
        <v>6</v>
      </c>
      <c r="J31" s="17">
        <v>3</v>
      </c>
      <c r="K31" s="18">
        <v>0</v>
      </c>
      <c r="L31" s="18">
        <v>0</v>
      </c>
      <c r="M31" s="24">
        <v>0</v>
      </c>
      <c r="N31" s="13">
        <f t="shared" si="0"/>
        <v>88</v>
      </c>
    </row>
    <row r="32" spans="1:14" ht="15">
      <c r="A32" s="6" t="s">
        <v>54</v>
      </c>
      <c r="B32" s="1" t="s">
        <v>55</v>
      </c>
      <c r="C32" s="26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8">
        <v>0</v>
      </c>
      <c r="L32" s="18">
        <v>0</v>
      </c>
      <c r="M32" s="24">
        <v>0</v>
      </c>
      <c r="N32" s="13">
        <f t="shared" si="0"/>
        <v>1</v>
      </c>
    </row>
    <row r="33" spans="1:14" ht="15">
      <c r="A33" s="6" t="s">
        <v>56</v>
      </c>
      <c r="B33" s="1" t="s">
        <v>57</v>
      </c>
      <c r="C33" s="26">
        <v>8602</v>
      </c>
      <c r="D33" s="17">
        <v>17253</v>
      </c>
      <c r="E33" s="17">
        <v>3239</v>
      </c>
      <c r="F33" s="17">
        <v>1446</v>
      </c>
      <c r="G33" s="17">
        <v>2383</v>
      </c>
      <c r="H33" s="17">
        <v>11368</v>
      </c>
      <c r="I33" s="17">
        <v>14255</v>
      </c>
      <c r="J33" s="17">
        <v>8127</v>
      </c>
      <c r="K33" s="18">
        <v>4686</v>
      </c>
      <c r="L33" s="18">
        <v>5808</v>
      </c>
      <c r="M33" s="24">
        <v>2699</v>
      </c>
      <c r="N33" s="13">
        <f t="shared" si="0"/>
        <v>79866</v>
      </c>
    </row>
    <row r="34" spans="1:14" ht="15">
      <c r="A34" s="7" t="s">
        <v>58</v>
      </c>
      <c r="B34" s="8" t="s">
        <v>59</v>
      </c>
      <c r="C34" s="26">
        <v>27846</v>
      </c>
      <c r="D34" s="34">
        <v>30413</v>
      </c>
      <c r="E34" s="17">
        <v>18306</v>
      </c>
      <c r="F34" s="17">
        <v>12962</v>
      </c>
      <c r="G34" s="17">
        <v>10445</v>
      </c>
      <c r="H34" s="17">
        <v>28845</v>
      </c>
      <c r="I34" s="17">
        <v>29450</v>
      </c>
      <c r="J34" s="20">
        <v>25907</v>
      </c>
      <c r="K34" s="30">
        <v>22578</v>
      </c>
      <c r="L34" s="18">
        <v>17894</v>
      </c>
      <c r="M34" s="25">
        <v>13892</v>
      </c>
      <c r="N34" s="9">
        <f t="shared" si="0"/>
        <v>238538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B301-349C-427A-A742-3B028172B83B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77</v>
      </c>
    </row>
    <row r="2" spans="1:14" s="3" customFormat="1" ht="30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8">
        <v>11432</v>
      </c>
      <c r="D3" s="17">
        <v>5581</v>
      </c>
      <c r="E3" s="17">
        <v>4185</v>
      </c>
      <c r="F3" s="17">
        <v>4388</v>
      </c>
      <c r="G3" s="17">
        <v>4085</v>
      </c>
      <c r="H3" s="19">
        <v>13821</v>
      </c>
      <c r="I3" s="17">
        <v>6798</v>
      </c>
      <c r="J3" s="17">
        <v>7113</v>
      </c>
      <c r="K3" s="18">
        <v>8187</v>
      </c>
      <c r="L3" s="18">
        <v>5794</v>
      </c>
      <c r="M3" s="24">
        <v>6459</v>
      </c>
      <c r="N3" s="13">
        <f>SUM(C3:M3)</f>
        <v>77843</v>
      </c>
    </row>
    <row r="4" spans="1:14" ht="15">
      <c r="A4" s="6" t="s">
        <v>2</v>
      </c>
      <c r="B4" s="1" t="s">
        <v>3</v>
      </c>
      <c r="C4" s="18">
        <v>314</v>
      </c>
      <c r="D4" s="17">
        <v>89</v>
      </c>
      <c r="E4" s="17">
        <v>89</v>
      </c>
      <c r="F4" s="17">
        <v>0</v>
      </c>
      <c r="G4" s="17">
        <v>3</v>
      </c>
      <c r="H4" s="19">
        <v>1072</v>
      </c>
      <c r="I4" s="17">
        <v>684</v>
      </c>
      <c r="J4" s="17">
        <v>11</v>
      </c>
      <c r="K4" s="18">
        <v>1</v>
      </c>
      <c r="L4" s="18">
        <v>0</v>
      </c>
      <c r="M4" s="24">
        <v>15</v>
      </c>
      <c r="N4" s="13">
        <f aca="true" t="shared" si="0" ref="N4:N34">SUM(C4:M4)</f>
        <v>2278</v>
      </c>
    </row>
    <row r="5" spans="1:14" ht="15">
      <c r="A5" s="6" t="s">
        <v>4</v>
      </c>
      <c r="B5" s="1" t="s">
        <v>5</v>
      </c>
      <c r="C5" s="18">
        <v>335</v>
      </c>
      <c r="D5" s="17">
        <v>396</v>
      </c>
      <c r="E5" s="17">
        <v>1048</v>
      </c>
      <c r="F5" s="17">
        <v>86</v>
      </c>
      <c r="G5" s="17">
        <v>250</v>
      </c>
      <c r="H5" s="19">
        <v>720</v>
      </c>
      <c r="I5" s="17">
        <v>636</v>
      </c>
      <c r="J5" s="17">
        <v>332</v>
      </c>
      <c r="K5" s="18">
        <v>365</v>
      </c>
      <c r="L5" s="18">
        <v>493</v>
      </c>
      <c r="M5" s="24">
        <v>310</v>
      </c>
      <c r="N5" s="13">
        <f t="shared" si="0"/>
        <v>4971</v>
      </c>
    </row>
    <row r="6" spans="1:14" ht="15">
      <c r="A6" s="6" t="s">
        <v>6</v>
      </c>
      <c r="B6" s="1" t="s">
        <v>7</v>
      </c>
      <c r="C6" s="18">
        <v>0</v>
      </c>
      <c r="D6" s="17">
        <v>0</v>
      </c>
      <c r="E6" s="17">
        <v>0</v>
      </c>
      <c r="F6" s="17">
        <v>0</v>
      </c>
      <c r="G6" s="17">
        <v>0</v>
      </c>
      <c r="H6" s="19">
        <v>0</v>
      </c>
      <c r="I6" s="17">
        <v>0</v>
      </c>
      <c r="J6" s="21"/>
      <c r="K6" s="18">
        <v>0</v>
      </c>
      <c r="L6" s="18">
        <v>0</v>
      </c>
      <c r="M6" s="24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8">
        <v>0</v>
      </c>
      <c r="D7" s="17">
        <v>0</v>
      </c>
      <c r="E7" s="17">
        <v>0</v>
      </c>
      <c r="F7" s="17">
        <v>0</v>
      </c>
      <c r="G7" s="17">
        <v>0</v>
      </c>
      <c r="H7" s="19">
        <v>0</v>
      </c>
      <c r="I7" s="17">
        <v>0</v>
      </c>
      <c r="J7" s="21"/>
      <c r="K7" s="18">
        <v>0</v>
      </c>
      <c r="L7" s="18">
        <v>0</v>
      </c>
      <c r="M7" s="24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8">
        <v>0</v>
      </c>
      <c r="D8" s="17">
        <v>0</v>
      </c>
      <c r="E8" s="17">
        <v>0</v>
      </c>
      <c r="F8" s="17">
        <v>0</v>
      </c>
      <c r="G8" s="17">
        <v>0</v>
      </c>
      <c r="H8" s="19">
        <v>7</v>
      </c>
      <c r="I8" s="17">
        <v>0</v>
      </c>
      <c r="J8" s="17">
        <v>1</v>
      </c>
      <c r="K8" s="18">
        <v>1</v>
      </c>
      <c r="L8" s="18">
        <v>3</v>
      </c>
      <c r="M8" s="24">
        <v>2</v>
      </c>
      <c r="N8" s="13">
        <f t="shared" si="0"/>
        <v>14</v>
      </c>
    </row>
    <row r="9" spans="1:14" ht="15">
      <c r="A9" s="6" t="s">
        <v>12</v>
      </c>
      <c r="B9" s="1" t="s">
        <v>13</v>
      </c>
      <c r="C9" s="18">
        <v>24</v>
      </c>
      <c r="D9" s="17">
        <v>18</v>
      </c>
      <c r="E9" s="17">
        <v>26</v>
      </c>
      <c r="F9" s="17">
        <v>0</v>
      </c>
      <c r="G9" s="17">
        <v>18</v>
      </c>
      <c r="H9" s="19">
        <v>17</v>
      </c>
      <c r="I9" s="17">
        <v>63</v>
      </c>
      <c r="J9" s="17">
        <v>16</v>
      </c>
      <c r="K9" s="18">
        <v>28</v>
      </c>
      <c r="L9" s="18">
        <v>22</v>
      </c>
      <c r="M9" s="24">
        <v>6</v>
      </c>
      <c r="N9" s="13">
        <f t="shared" si="0"/>
        <v>238</v>
      </c>
    </row>
    <row r="10" spans="1:14" ht="15">
      <c r="A10" s="6" t="s">
        <v>14</v>
      </c>
      <c r="B10" s="1" t="s">
        <v>15</v>
      </c>
      <c r="C10" s="18">
        <v>1632</v>
      </c>
      <c r="D10" s="17">
        <v>1394</v>
      </c>
      <c r="E10" s="17">
        <v>615</v>
      </c>
      <c r="F10" s="17">
        <v>58</v>
      </c>
      <c r="G10" s="17">
        <v>1123</v>
      </c>
      <c r="H10" s="19">
        <v>1737</v>
      </c>
      <c r="I10" s="17">
        <f>I11+I12</f>
        <v>1237</v>
      </c>
      <c r="J10" s="17">
        <f>SUM(J11:J12)</f>
        <v>370</v>
      </c>
      <c r="K10" s="18">
        <v>390</v>
      </c>
      <c r="L10" s="18">
        <v>597</v>
      </c>
      <c r="M10" s="24">
        <f>SUM(M11:M12)</f>
        <v>523</v>
      </c>
      <c r="N10" s="13">
        <f t="shared" si="0"/>
        <v>9676</v>
      </c>
    </row>
    <row r="11" spans="1:14" ht="15">
      <c r="A11" s="6" t="s">
        <v>16</v>
      </c>
      <c r="B11" s="1" t="s">
        <v>17</v>
      </c>
      <c r="C11" s="18">
        <v>1546</v>
      </c>
      <c r="D11" s="17">
        <v>1226</v>
      </c>
      <c r="E11" s="17">
        <v>522</v>
      </c>
      <c r="F11" s="17">
        <v>24</v>
      </c>
      <c r="G11" s="17">
        <v>770</v>
      </c>
      <c r="H11" s="17">
        <v>1353</v>
      </c>
      <c r="I11" s="17">
        <v>997</v>
      </c>
      <c r="J11" s="17">
        <v>244</v>
      </c>
      <c r="K11" s="28">
        <v>307</v>
      </c>
      <c r="L11" s="18">
        <v>479</v>
      </c>
      <c r="M11" s="24">
        <v>170</v>
      </c>
      <c r="N11" s="13">
        <f t="shared" si="0"/>
        <v>7638</v>
      </c>
    </row>
    <row r="12" spans="1:14" ht="15">
      <c r="A12" s="6" t="s">
        <v>18</v>
      </c>
      <c r="B12" s="1" t="s">
        <v>19</v>
      </c>
      <c r="C12" s="18">
        <v>86</v>
      </c>
      <c r="D12" s="17">
        <v>168</v>
      </c>
      <c r="E12" s="17">
        <v>93</v>
      </c>
      <c r="F12" s="17">
        <v>34</v>
      </c>
      <c r="G12" s="17">
        <v>353</v>
      </c>
      <c r="H12" s="17">
        <v>384</v>
      </c>
      <c r="I12" s="17">
        <v>240</v>
      </c>
      <c r="J12" s="17">
        <v>126</v>
      </c>
      <c r="K12" s="28">
        <v>83</v>
      </c>
      <c r="L12" s="18">
        <v>118</v>
      </c>
      <c r="M12" s="24">
        <v>353</v>
      </c>
      <c r="N12" s="13">
        <f t="shared" si="0"/>
        <v>2038</v>
      </c>
    </row>
    <row r="13" spans="1:14" ht="15">
      <c r="A13" s="6" t="s">
        <v>20</v>
      </c>
      <c r="B13" s="1" t="s">
        <v>21</v>
      </c>
      <c r="C13" s="18">
        <v>786</v>
      </c>
      <c r="D13" s="17">
        <v>1254</v>
      </c>
      <c r="E13" s="17">
        <v>302</v>
      </c>
      <c r="F13" s="17">
        <v>9</v>
      </c>
      <c r="G13" s="17">
        <v>1263</v>
      </c>
      <c r="H13" s="19">
        <v>2838</v>
      </c>
      <c r="I13" s="17">
        <f>I14+I15</f>
        <v>1368</v>
      </c>
      <c r="J13" s="17">
        <f>SUM(J14:J15)</f>
        <v>189</v>
      </c>
      <c r="K13" s="18">
        <v>412</v>
      </c>
      <c r="L13" s="18">
        <v>257</v>
      </c>
      <c r="M13" s="24">
        <f>SUM(M14:M15)</f>
        <v>154</v>
      </c>
      <c r="N13" s="13">
        <f t="shared" si="0"/>
        <v>8832</v>
      </c>
    </row>
    <row r="14" spans="1:14" ht="15">
      <c r="A14" s="6" t="s">
        <v>16</v>
      </c>
      <c r="B14" s="1" t="s">
        <v>22</v>
      </c>
      <c r="C14" s="18">
        <v>740</v>
      </c>
      <c r="D14" s="17">
        <v>1134</v>
      </c>
      <c r="E14" s="17">
        <v>264</v>
      </c>
      <c r="F14" s="17">
        <v>6</v>
      </c>
      <c r="G14" s="17">
        <v>778</v>
      </c>
      <c r="H14" s="17">
        <v>2406</v>
      </c>
      <c r="I14" s="17">
        <v>1015</v>
      </c>
      <c r="J14" s="17">
        <v>122</v>
      </c>
      <c r="K14" s="28">
        <v>311</v>
      </c>
      <c r="L14" s="18">
        <v>206</v>
      </c>
      <c r="M14" s="24">
        <v>90</v>
      </c>
      <c r="N14" s="13">
        <f t="shared" si="0"/>
        <v>7072</v>
      </c>
    </row>
    <row r="15" spans="1:14" ht="15">
      <c r="A15" s="6" t="s">
        <v>18</v>
      </c>
      <c r="B15" s="1" t="s">
        <v>23</v>
      </c>
      <c r="C15" s="18">
        <v>46</v>
      </c>
      <c r="D15" s="17">
        <v>120</v>
      </c>
      <c r="E15" s="17">
        <v>38</v>
      </c>
      <c r="F15" s="17">
        <v>3</v>
      </c>
      <c r="G15" s="17">
        <v>485</v>
      </c>
      <c r="H15" s="17">
        <v>432</v>
      </c>
      <c r="I15" s="17">
        <v>353</v>
      </c>
      <c r="J15" s="17">
        <v>67</v>
      </c>
      <c r="K15" s="28">
        <v>101</v>
      </c>
      <c r="L15" s="18">
        <v>51</v>
      </c>
      <c r="M15" s="24">
        <v>64</v>
      </c>
      <c r="N15" s="13">
        <f t="shared" si="0"/>
        <v>1760</v>
      </c>
    </row>
    <row r="16" spans="1:14" ht="15">
      <c r="A16" s="6" t="s">
        <v>24</v>
      </c>
      <c r="B16" s="1" t="s">
        <v>25</v>
      </c>
      <c r="C16" s="18">
        <v>1682</v>
      </c>
      <c r="D16" s="17">
        <v>1415</v>
      </c>
      <c r="E16" s="17">
        <v>654</v>
      </c>
      <c r="F16" s="17">
        <v>67</v>
      </c>
      <c r="G16" s="17">
        <v>1264</v>
      </c>
      <c r="H16" s="19">
        <v>2863</v>
      </c>
      <c r="I16" s="17">
        <f>I17+I18</f>
        <v>1368</v>
      </c>
      <c r="J16" s="17">
        <f>SUM(J17:J18)</f>
        <v>411</v>
      </c>
      <c r="K16" s="18">
        <v>802</v>
      </c>
      <c r="L16" s="18">
        <v>638</v>
      </c>
      <c r="M16" s="24">
        <f>SUM(M17:M18)</f>
        <v>461</v>
      </c>
      <c r="N16" s="13">
        <f t="shared" si="0"/>
        <v>11625</v>
      </c>
    </row>
    <row r="17" spans="1:14" ht="15">
      <c r="A17" s="6" t="s">
        <v>16</v>
      </c>
      <c r="B17" s="1" t="s">
        <v>26</v>
      </c>
      <c r="C17" s="18">
        <v>1553</v>
      </c>
      <c r="D17" s="17">
        <v>1230</v>
      </c>
      <c r="E17" s="17">
        <v>527</v>
      </c>
      <c r="F17" s="17">
        <v>30</v>
      </c>
      <c r="G17" s="17">
        <v>778</v>
      </c>
      <c r="H17" s="17">
        <v>2429</v>
      </c>
      <c r="I17" s="17">
        <f>I14</f>
        <v>1015</v>
      </c>
      <c r="J17" s="17">
        <v>246</v>
      </c>
      <c r="K17" s="29">
        <v>618</v>
      </c>
      <c r="L17" s="18">
        <v>479</v>
      </c>
      <c r="M17" s="24">
        <v>160</v>
      </c>
      <c r="N17" s="13">
        <f t="shared" si="0"/>
        <v>9065</v>
      </c>
    </row>
    <row r="18" spans="1:14" ht="15">
      <c r="A18" s="6" t="s">
        <v>18</v>
      </c>
      <c r="B18" s="1" t="s">
        <v>27</v>
      </c>
      <c r="C18" s="18">
        <v>129</v>
      </c>
      <c r="D18" s="17">
        <v>185</v>
      </c>
      <c r="E18" s="17">
        <v>127</v>
      </c>
      <c r="F18" s="17">
        <v>37</v>
      </c>
      <c r="G18" s="17">
        <v>486</v>
      </c>
      <c r="H18" s="17">
        <v>434</v>
      </c>
      <c r="I18" s="17">
        <f>I15</f>
        <v>353</v>
      </c>
      <c r="J18" s="17">
        <v>165</v>
      </c>
      <c r="K18" s="29">
        <v>184</v>
      </c>
      <c r="L18" s="18">
        <v>159</v>
      </c>
      <c r="M18" s="24">
        <v>301</v>
      </c>
      <c r="N18" s="13">
        <f t="shared" si="0"/>
        <v>2560</v>
      </c>
    </row>
    <row r="19" spans="1:14" ht="15">
      <c r="A19" s="6" t="s">
        <v>28</v>
      </c>
      <c r="B19" s="1" t="s">
        <v>29</v>
      </c>
      <c r="C19" s="18">
        <v>10218</v>
      </c>
      <c r="D19" s="17">
        <f>D20+D24+D25</f>
        <v>9875</v>
      </c>
      <c r="E19" s="17">
        <v>12877</v>
      </c>
      <c r="F19" s="17">
        <v>7436</v>
      </c>
      <c r="G19" s="17">
        <v>6646</v>
      </c>
      <c r="H19" s="19">
        <f>H20+H24+H25</f>
        <v>9642</v>
      </c>
      <c r="I19" s="17">
        <f>I20+I24+I25</f>
        <v>12091</v>
      </c>
      <c r="J19" s="17">
        <f>SUM(J20,J24:J25)</f>
        <v>14506</v>
      </c>
      <c r="K19" s="18">
        <v>14552</v>
      </c>
      <c r="L19" s="18">
        <v>9756</v>
      </c>
      <c r="M19" s="24">
        <f>M20+M24+M25</f>
        <v>7406</v>
      </c>
      <c r="N19" s="13">
        <f t="shared" si="0"/>
        <v>115005</v>
      </c>
    </row>
    <row r="20" spans="1:14" ht="15">
      <c r="A20" s="6" t="s">
        <v>30</v>
      </c>
      <c r="B20" s="1" t="s">
        <v>31</v>
      </c>
      <c r="C20" s="18">
        <v>10189</v>
      </c>
      <c r="D20" s="17">
        <f>SUM(D21:D23)</f>
        <v>9857</v>
      </c>
      <c r="E20" s="17">
        <v>12848</v>
      </c>
      <c r="F20" s="17">
        <v>7436</v>
      </c>
      <c r="G20" s="17">
        <v>6628</v>
      </c>
      <c r="H20" s="19">
        <f>H21+H22+H23</f>
        <v>9595</v>
      </c>
      <c r="I20" s="17">
        <f>I21+I22+I23</f>
        <v>12040</v>
      </c>
      <c r="J20" s="17">
        <f>SUM(J21:J23)</f>
        <v>14488</v>
      </c>
      <c r="K20" s="18">
        <v>14514</v>
      </c>
      <c r="L20" s="18">
        <v>9731</v>
      </c>
      <c r="M20" s="24">
        <f>SUM(M21:M23)</f>
        <v>7372</v>
      </c>
      <c r="N20" s="13">
        <f t="shared" si="0"/>
        <v>114698</v>
      </c>
    </row>
    <row r="21" spans="1:14" ht="15">
      <c r="A21" s="6" t="s">
        <v>32</v>
      </c>
      <c r="B21" s="1" t="s">
        <v>33</v>
      </c>
      <c r="C21" s="18">
        <v>6676</v>
      </c>
      <c r="D21" s="17">
        <v>6391</v>
      </c>
      <c r="E21" s="17">
        <v>5196</v>
      </c>
      <c r="F21" s="17">
        <v>5275</v>
      </c>
      <c r="G21" s="17">
        <v>4332</v>
      </c>
      <c r="H21" s="17">
        <v>5948</v>
      </c>
      <c r="I21" s="17">
        <f>40567-32773</f>
        <v>7794</v>
      </c>
      <c r="J21" s="17">
        <v>9426</v>
      </c>
      <c r="K21" s="28">
        <v>9604</v>
      </c>
      <c r="L21" s="18">
        <v>6605</v>
      </c>
      <c r="M21" s="24">
        <v>4684</v>
      </c>
      <c r="N21" s="13">
        <f t="shared" si="0"/>
        <v>71931</v>
      </c>
    </row>
    <row r="22" spans="1:14" ht="15">
      <c r="A22" s="6" t="s">
        <v>34</v>
      </c>
      <c r="B22" s="1" t="s">
        <v>35</v>
      </c>
      <c r="C22" s="18">
        <v>3497</v>
      </c>
      <c r="D22" s="17">
        <v>3402</v>
      </c>
      <c r="E22" s="17">
        <v>2547</v>
      </c>
      <c r="F22" s="17">
        <v>2161</v>
      </c>
      <c r="G22" s="17">
        <v>1774</v>
      </c>
      <c r="H22" s="17">
        <v>3288</v>
      </c>
      <c r="I22" s="17">
        <f>15733-11555</f>
        <v>4178</v>
      </c>
      <c r="J22" s="17">
        <v>4861</v>
      </c>
      <c r="K22" s="28">
        <v>4832</v>
      </c>
      <c r="L22" s="18">
        <v>3113</v>
      </c>
      <c r="M22" s="24">
        <v>2574</v>
      </c>
      <c r="N22" s="13">
        <f t="shared" si="0"/>
        <v>36227</v>
      </c>
    </row>
    <row r="23" spans="1:14" ht="15">
      <c r="A23" s="6" t="s">
        <v>36</v>
      </c>
      <c r="B23" s="1" t="s">
        <v>37</v>
      </c>
      <c r="C23" s="18">
        <v>16</v>
      </c>
      <c r="D23" s="17">
        <v>64</v>
      </c>
      <c r="E23" s="17">
        <v>5105</v>
      </c>
      <c r="F23" s="17">
        <v>0</v>
      </c>
      <c r="G23" s="17">
        <v>522</v>
      </c>
      <c r="H23" s="17">
        <v>359</v>
      </c>
      <c r="I23" s="17">
        <f>181-113</f>
        <v>68</v>
      </c>
      <c r="J23" s="17">
        <v>201</v>
      </c>
      <c r="K23" s="28">
        <v>78</v>
      </c>
      <c r="L23" s="18">
        <v>13</v>
      </c>
      <c r="M23" s="24">
        <v>114</v>
      </c>
      <c r="N23" s="13">
        <f t="shared" si="0"/>
        <v>6540</v>
      </c>
    </row>
    <row r="24" spans="1:14" ht="15">
      <c r="A24" s="6" t="s">
        <v>38</v>
      </c>
      <c r="B24" s="1" t="s">
        <v>39</v>
      </c>
      <c r="C24" s="18">
        <v>29</v>
      </c>
      <c r="D24" s="21">
        <v>18</v>
      </c>
      <c r="E24" s="17">
        <v>29</v>
      </c>
      <c r="F24" s="17">
        <v>0</v>
      </c>
      <c r="G24" s="17">
        <v>18</v>
      </c>
      <c r="H24" s="17">
        <v>47</v>
      </c>
      <c r="I24" s="17">
        <f>453-402</f>
        <v>51</v>
      </c>
      <c r="J24" s="17">
        <v>18</v>
      </c>
      <c r="K24" s="28">
        <v>38</v>
      </c>
      <c r="L24" s="18">
        <v>25</v>
      </c>
      <c r="M24" s="24">
        <v>34</v>
      </c>
      <c r="N24" s="13">
        <f t="shared" si="0"/>
        <v>307</v>
      </c>
    </row>
    <row r="25" spans="1:14" ht="15">
      <c r="A25" s="6" t="s">
        <v>40</v>
      </c>
      <c r="B25" s="1" t="s">
        <v>41</v>
      </c>
      <c r="C25" s="18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/>
      <c r="J25" s="21"/>
      <c r="K25" s="28">
        <v>0</v>
      </c>
      <c r="L25" s="18">
        <v>0</v>
      </c>
      <c r="M25" s="24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8">
        <v>0</v>
      </c>
      <c r="D26" s="17">
        <v>0</v>
      </c>
      <c r="E26" s="17">
        <v>0</v>
      </c>
      <c r="F26" s="17">
        <v>0</v>
      </c>
      <c r="G26" s="17">
        <v>0</v>
      </c>
      <c r="H26" s="19">
        <v>0</v>
      </c>
      <c r="I26" s="17">
        <v>0</v>
      </c>
      <c r="J26" s="21"/>
      <c r="K26" s="18">
        <v>6</v>
      </c>
      <c r="L26" s="18">
        <v>7</v>
      </c>
      <c r="M26" s="24">
        <v>0</v>
      </c>
      <c r="N26" s="13">
        <f t="shared" si="0"/>
        <v>13</v>
      </c>
    </row>
    <row r="27" spans="1:14" ht="15">
      <c r="A27" s="6" t="s">
        <v>44</v>
      </c>
      <c r="B27" s="1" t="s">
        <v>45</v>
      </c>
      <c r="C27" s="18">
        <v>8</v>
      </c>
      <c r="D27" s="17">
        <v>58</v>
      </c>
      <c r="E27" s="17">
        <v>5</v>
      </c>
      <c r="F27" s="17">
        <v>0</v>
      </c>
      <c r="G27" s="17">
        <v>19</v>
      </c>
      <c r="H27" s="19">
        <v>108</v>
      </c>
      <c r="I27" s="17">
        <v>47</v>
      </c>
      <c r="J27" s="17">
        <v>35</v>
      </c>
      <c r="K27" s="18">
        <v>43</v>
      </c>
      <c r="L27" s="18">
        <v>76</v>
      </c>
      <c r="M27" s="24">
        <v>17</v>
      </c>
      <c r="N27" s="13">
        <f t="shared" si="0"/>
        <v>416</v>
      </c>
    </row>
    <row r="28" spans="1:14" ht="15">
      <c r="A28" s="6" t="s">
        <v>46</v>
      </c>
      <c r="B28" s="1" t="s">
        <v>47</v>
      </c>
      <c r="C28" s="18">
        <v>759</v>
      </c>
      <c r="D28" s="17">
        <v>1286</v>
      </c>
      <c r="E28" s="17">
        <v>127</v>
      </c>
      <c r="F28" s="17">
        <v>3</v>
      </c>
      <c r="G28" s="17">
        <v>319</v>
      </c>
      <c r="H28" s="19">
        <v>1073</v>
      </c>
      <c r="I28" s="17">
        <v>445</v>
      </c>
      <c r="J28" s="17">
        <v>157</v>
      </c>
      <c r="K28" s="18">
        <v>478</v>
      </c>
      <c r="L28" s="18">
        <v>277</v>
      </c>
      <c r="M28" s="24">
        <v>43</v>
      </c>
      <c r="N28" s="13">
        <f t="shared" si="0"/>
        <v>4967</v>
      </c>
    </row>
    <row r="29" spans="1:14" ht="15">
      <c r="A29" s="6" t="s">
        <v>48</v>
      </c>
      <c r="B29" s="1" t="s">
        <v>49</v>
      </c>
      <c r="C29" s="18">
        <v>7</v>
      </c>
      <c r="D29" s="17">
        <v>0</v>
      </c>
      <c r="E29" s="17">
        <v>2</v>
      </c>
      <c r="F29" s="17">
        <v>0</v>
      </c>
      <c r="G29" s="17">
        <v>0</v>
      </c>
      <c r="H29" s="19">
        <v>2</v>
      </c>
      <c r="I29" s="17">
        <v>1107</v>
      </c>
      <c r="J29" s="21"/>
      <c r="K29" s="18">
        <v>0</v>
      </c>
      <c r="L29" s="18">
        <v>0</v>
      </c>
      <c r="M29" s="24">
        <v>0</v>
      </c>
      <c r="N29" s="13">
        <f t="shared" si="0"/>
        <v>1118</v>
      </c>
    </row>
    <row r="30" spans="1:14" ht="15">
      <c r="A30" s="6" t="s">
        <v>50</v>
      </c>
      <c r="B30" s="1" t="s">
        <v>51</v>
      </c>
      <c r="C30" s="18">
        <v>0</v>
      </c>
      <c r="D30" s="17">
        <v>0</v>
      </c>
      <c r="E30" s="17">
        <v>0</v>
      </c>
      <c r="F30" s="17">
        <v>0</v>
      </c>
      <c r="G30" s="17">
        <v>0</v>
      </c>
      <c r="H30" s="19">
        <v>0</v>
      </c>
      <c r="I30" s="17">
        <v>0</v>
      </c>
      <c r="J30" s="21"/>
      <c r="K30" s="18">
        <v>0</v>
      </c>
      <c r="L30" s="18">
        <v>0</v>
      </c>
      <c r="M30" s="24">
        <v>2</v>
      </c>
      <c r="N30" s="13">
        <f t="shared" si="0"/>
        <v>2</v>
      </c>
    </row>
    <row r="31" spans="1:14" ht="15">
      <c r="A31" s="6" t="s">
        <v>52</v>
      </c>
      <c r="B31" s="1" t="s">
        <v>53</v>
      </c>
      <c r="C31" s="18">
        <v>0</v>
      </c>
      <c r="D31" s="17">
        <v>70</v>
      </c>
      <c r="E31" s="17">
        <v>2</v>
      </c>
      <c r="F31" s="17">
        <v>0</v>
      </c>
      <c r="G31" s="17">
        <v>4</v>
      </c>
      <c r="H31" s="19">
        <v>5</v>
      </c>
      <c r="I31" s="17">
        <v>3</v>
      </c>
      <c r="J31" s="17">
        <v>4</v>
      </c>
      <c r="K31" s="18">
        <v>0</v>
      </c>
      <c r="L31" s="18">
        <v>0</v>
      </c>
      <c r="M31" s="24">
        <v>0</v>
      </c>
      <c r="N31" s="13">
        <f t="shared" si="0"/>
        <v>88</v>
      </c>
    </row>
    <row r="32" spans="1:14" ht="15">
      <c r="A32" s="6" t="s">
        <v>54</v>
      </c>
      <c r="B32" s="1" t="s">
        <v>55</v>
      </c>
      <c r="C32" s="18">
        <v>1</v>
      </c>
      <c r="D32" s="17">
        <v>0</v>
      </c>
      <c r="E32" s="17">
        <v>0</v>
      </c>
      <c r="F32" s="17">
        <v>0</v>
      </c>
      <c r="G32" s="17">
        <v>0</v>
      </c>
      <c r="H32" s="19">
        <v>0</v>
      </c>
      <c r="I32" s="17">
        <v>0</v>
      </c>
      <c r="J32" s="21"/>
      <c r="K32" s="18">
        <v>0</v>
      </c>
      <c r="L32" s="18">
        <v>0</v>
      </c>
      <c r="M32" s="24">
        <v>0</v>
      </c>
      <c r="N32" s="13">
        <f t="shared" si="0"/>
        <v>1</v>
      </c>
    </row>
    <row r="33" spans="1:14" ht="15">
      <c r="A33" s="6" t="s">
        <v>56</v>
      </c>
      <c r="B33" s="1" t="s">
        <v>57</v>
      </c>
      <c r="C33" s="18">
        <v>9754</v>
      </c>
      <c r="D33" s="17">
        <v>14128</v>
      </c>
      <c r="E33" s="17">
        <v>2439</v>
      </c>
      <c r="F33" s="17">
        <v>1442</v>
      </c>
      <c r="G33" s="17">
        <v>2012</v>
      </c>
      <c r="H33" s="19">
        <v>8756</v>
      </c>
      <c r="I33" s="17">
        <v>16596</v>
      </c>
      <c r="J33" s="17">
        <v>6633</v>
      </c>
      <c r="K33" s="18">
        <v>3812</v>
      </c>
      <c r="L33" s="18">
        <v>5155</v>
      </c>
      <c r="M33" s="24">
        <v>2567</v>
      </c>
      <c r="N33" s="13">
        <f t="shared" si="0"/>
        <v>73294</v>
      </c>
    </row>
    <row r="34" spans="1:14" ht="15">
      <c r="A34" s="7" t="s">
        <v>58</v>
      </c>
      <c r="B34" s="8" t="s">
        <v>59</v>
      </c>
      <c r="C34" s="18">
        <v>27989</v>
      </c>
      <c r="D34" s="34">
        <v>26875</v>
      </c>
      <c r="E34" s="17">
        <v>17193</v>
      </c>
      <c r="F34" s="17">
        <v>8994</v>
      </c>
      <c r="G34" s="17">
        <v>10280</v>
      </c>
      <c r="H34" s="19">
        <v>25184</v>
      </c>
      <c r="I34" s="17">
        <v>32772</v>
      </c>
      <c r="J34" s="20">
        <v>22002</v>
      </c>
      <c r="K34" s="30">
        <v>19573</v>
      </c>
      <c r="L34" s="18">
        <v>16267</v>
      </c>
      <c r="M34" s="25">
        <v>13045</v>
      </c>
      <c r="N34" s="9">
        <f t="shared" si="0"/>
        <v>220174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C5D8-A5F7-404B-8C6C-139F3B98304D}">
  <dimension ref="A1:N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78</v>
      </c>
    </row>
    <row r="2" spans="1:14" s="3" customFormat="1" ht="30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4" t="s">
        <v>71</v>
      </c>
    </row>
    <row r="3" spans="1:14" ht="15">
      <c r="A3" s="6" t="s">
        <v>0</v>
      </c>
      <c r="B3" s="1" t="s">
        <v>1</v>
      </c>
      <c r="C3" s="26">
        <v>16</v>
      </c>
      <c r="D3" s="17">
        <v>98</v>
      </c>
      <c r="E3" s="17">
        <v>12</v>
      </c>
      <c r="F3" s="17">
        <v>27</v>
      </c>
      <c r="G3" s="17">
        <v>41</v>
      </c>
      <c r="H3" s="17">
        <v>61</v>
      </c>
      <c r="I3" s="17">
        <v>123</v>
      </c>
      <c r="J3" s="17">
        <v>62</v>
      </c>
      <c r="K3" s="18">
        <v>44</v>
      </c>
      <c r="L3" s="18">
        <v>19</v>
      </c>
      <c r="M3" s="24">
        <v>26</v>
      </c>
      <c r="N3" s="15">
        <f>SUM(C3:M3)</f>
        <v>529</v>
      </c>
    </row>
    <row r="4" spans="1:14" ht="15">
      <c r="A4" s="6" t="s">
        <v>2</v>
      </c>
      <c r="B4" s="1" t="s">
        <v>3</v>
      </c>
      <c r="C4" s="26">
        <v>1794</v>
      </c>
      <c r="D4" s="17">
        <v>1781</v>
      </c>
      <c r="E4" s="17">
        <v>148</v>
      </c>
      <c r="F4" s="17">
        <v>0</v>
      </c>
      <c r="G4" s="17">
        <v>1016</v>
      </c>
      <c r="H4" s="17">
        <v>410</v>
      </c>
      <c r="I4" s="17">
        <v>759</v>
      </c>
      <c r="J4" s="17">
        <v>297</v>
      </c>
      <c r="K4" s="18">
        <v>50</v>
      </c>
      <c r="L4" s="18">
        <v>0</v>
      </c>
      <c r="M4" s="24">
        <v>286</v>
      </c>
      <c r="N4" s="15">
        <f aca="true" t="shared" si="0" ref="N4:N34">SUM(C4:M4)</f>
        <v>6541</v>
      </c>
    </row>
    <row r="5" spans="1:14" ht="15">
      <c r="A5" s="6" t="s">
        <v>4</v>
      </c>
      <c r="B5" s="1" t="s">
        <v>5</v>
      </c>
      <c r="C5" s="26">
        <v>76</v>
      </c>
      <c r="D5" s="17">
        <v>50</v>
      </c>
      <c r="E5" s="17">
        <v>43</v>
      </c>
      <c r="F5" s="17">
        <v>7</v>
      </c>
      <c r="G5" s="17">
        <v>58</v>
      </c>
      <c r="H5" s="17">
        <v>138</v>
      </c>
      <c r="I5" s="17">
        <v>74</v>
      </c>
      <c r="J5" s="17">
        <v>70</v>
      </c>
      <c r="K5" s="18">
        <v>52</v>
      </c>
      <c r="L5" s="18">
        <v>79</v>
      </c>
      <c r="M5" s="24">
        <v>89</v>
      </c>
      <c r="N5" s="15">
        <f t="shared" si="0"/>
        <v>736</v>
      </c>
    </row>
    <row r="6" spans="1:14" ht="15">
      <c r="A6" s="6" t="s">
        <v>6</v>
      </c>
      <c r="B6" s="1" t="s">
        <v>7</v>
      </c>
      <c r="C6" s="26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/>
      <c r="K6" s="18">
        <v>0</v>
      </c>
      <c r="L6" s="18">
        <v>0</v>
      </c>
      <c r="M6" s="24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26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/>
      <c r="K7" s="18">
        <v>0</v>
      </c>
      <c r="L7" s="18">
        <v>0</v>
      </c>
      <c r="M7" s="24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26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/>
      <c r="K8" s="18">
        <v>0</v>
      </c>
      <c r="L8" s="18">
        <v>0</v>
      </c>
      <c r="M8" s="24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26">
        <v>0</v>
      </c>
      <c r="D9" s="17">
        <v>1</v>
      </c>
      <c r="E9" s="17">
        <v>0</v>
      </c>
      <c r="F9" s="17">
        <v>0</v>
      </c>
      <c r="G9" s="17">
        <v>1</v>
      </c>
      <c r="H9" s="17">
        <v>0</v>
      </c>
      <c r="I9" s="17">
        <v>0</v>
      </c>
      <c r="J9" s="17"/>
      <c r="K9" s="18">
        <v>0</v>
      </c>
      <c r="L9" s="18">
        <v>0</v>
      </c>
      <c r="M9" s="24">
        <v>0</v>
      </c>
      <c r="N9" s="15">
        <f t="shared" si="0"/>
        <v>2</v>
      </c>
    </row>
    <row r="10" spans="1:14" ht="15">
      <c r="A10" s="6" t="s">
        <v>14</v>
      </c>
      <c r="B10" s="1" t="s">
        <v>15</v>
      </c>
      <c r="C10" s="26">
        <v>2</v>
      </c>
      <c r="D10" s="17">
        <f>D11+D12</f>
        <v>36</v>
      </c>
      <c r="E10" s="17">
        <v>3</v>
      </c>
      <c r="F10" s="17">
        <v>0</v>
      </c>
      <c r="G10" s="17">
        <v>16</v>
      </c>
      <c r="H10" s="17">
        <v>20</v>
      </c>
      <c r="I10" s="17">
        <f aca="true" t="shared" si="1" ref="I10">I11+I12</f>
        <v>3</v>
      </c>
      <c r="J10" s="17">
        <f aca="true" t="shared" si="2" ref="J10">SUM(J11:J12)</f>
        <v>4</v>
      </c>
      <c r="K10" s="18">
        <v>0</v>
      </c>
      <c r="L10" s="18">
        <v>6</v>
      </c>
      <c r="M10" s="24">
        <f>SUM(M11:M12)</f>
        <v>2</v>
      </c>
      <c r="N10" s="15">
        <f t="shared" si="0"/>
        <v>92</v>
      </c>
    </row>
    <row r="11" spans="1:14" ht="15">
      <c r="A11" s="6" t="s">
        <v>16</v>
      </c>
      <c r="B11" s="1" t="s">
        <v>17</v>
      </c>
      <c r="C11" s="26">
        <v>1</v>
      </c>
      <c r="D11" s="17">
        <v>31</v>
      </c>
      <c r="E11" s="17">
        <v>1</v>
      </c>
      <c r="F11" s="17">
        <v>0</v>
      </c>
      <c r="G11" s="17">
        <v>4</v>
      </c>
      <c r="H11" s="17">
        <v>17</v>
      </c>
      <c r="I11" s="17">
        <v>1</v>
      </c>
      <c r="J11" s="17"/>
      <c r="K11" s="28">
        <v>0</v>
      </c>
      <c r="L11" s="18">
        <v>2</v>
      </c>
      <c r="M11" s="24">
        <v>0</v>
      </c>
      <c r="N11" s="15">
        <f t="shared" si="0"/>
        <v>57</v>
      </c>
    </row>
    <row r="12" spans="1:14" ht="15">
      <c r="A12" s="6" t="s">
        <v>18</v>
      </c>
      <c r="B12" s="1" t="s">
        <v>19</v>
      </c>
      <c r="C12" s="26">
        <v>1</v>
      </c>
      <c r="D12" s="17">
        <v>5</v>
      </c>
      <c r="E12" s="17">
        <v>2</v>
      </c>
      <c r="F12" s="17">
        <v>0</v>
      </c>
      <c r="G12" s="17">
        <v>12</v>
      </c>
      <c r="H12" s="17">
        <v>3</v>
      </c>
      <c r="I12" s="17">
        <v>2</v>
      </c>
      <c r="J12" s="17">
        <v>4</v>
      </c>
      <c r="K12" s="28">
        <v>0</v>
      </c>
      <c r="L12" s="18">
        <v>4</v>
      </c>
      <c r="M12" s="24">
        <v>2</v>
      </c>
      <c r="N12" s="15">
        <f t="shared" si="0"/>
        <v>35</v>
      </c>
    </row>
    <row r="13" spans="1:14" ht="15">
      <c r="A13" s="6" t="s">
        <v>20</v>
      </c>
      <c r="B13" s="1" t="s">
        <v>21</v>
      </c>
      <c r="C13" s="26">
        <v>12</v>
      </c>
      <c r="D13" s="17">
        <f>D14+D15</f>
        <v>24</v>
      </c>
      <c r="E13" s="17">
        <v>19</v>
      </c>
      <c r="F13" s="17">
        <v>0</v>
      </c>
      <c r="G13" s="17">
        <v>59</v>
      </c>
      <c r="H13" s="17">
        <v>98</v>
      </c>
      <c r="I13" s="17">
        <f aca="true" t="shared" si="3" ref="I13">I14+I15</f>
        <v>48</v>
      </c>
      <c r="J13" s="17">
        <f aca="true" t="shared" si="4" ref="J13">SUM(J14:J15)</f>
        <v>11</v>
      </c>
      <c r="K13" s="18">
        <v>14</v>
      </c>
      <c r="L13" s="18">
        <v>8</v>
      </c>
      <c r="M13" s="24">
        <f>SUM(M14:M15)</f>
        <v>12</v>
      </c>
      <c r="N13" s="15">
        <f t="shared" si="0"/>
        <v>305</v>
      </c>
    </row>
    <row r="14" spans="1:14" ht="15">
      <c r="A14" s="6" t="s">
        <v>16</v>
      </c>
      <c r="B14" s="1" t="s">
        <v>22</v>
      </c>
      <c r="C14" s="26">
        <v>7</v>
      </c>
      <c r="D14" s="17">
        <v>16</v>
      </c>
      <c r="E14" s="17">
        <v>3</v>
      </c>
      <c r="F14" s="17">
        <v>0</v>
      </c>
      <c r="G14" s="17">
        <v>15</v>
      </c>
      <c r="H14" s="17">
        <v>82</v>
      </c>
      <c r="I14" s="17">
        <v>22</v>
      </c>
      <c r="J14" s="17">
        <v>9</v>
      </c>
      <c r="K14" s="28">
        <v>2</v>
      </c>
      <c r="L14" s="18">
        <v>1</v>
      </c>
      <c r="M14" s="24">
        <v>3</v>
      </c>
      <c r="N14" s="15">
        <f t="shared" si="0"/>
        <v>160</v>
      </c>
    </row>
    <row r="15" spans="1:14" ht="15">
      <c r="A15" s="6" t="s">
        <v>18</v>
      </c>
      <c r="B15" s="1" t="s">
        <v>23</v>
      </c>
      <c r="C15" s="26">
        <v>5</v>
      </c>
      <c r="D15" s="17">
        <v>8</v>
      </c>
      <c r="E15" s="17">
        <v>16</v>
      </c>
      <c r="F15" s="17">
        <v>0</v>
      </c>
      <c r="G15" s="17">
        <v>44</v>
      </c>
      <c r="H15" s="17">
        <v>16</v>
      </c>
      <c r="I15" s="17">
        <v>26</v>
      </c>
      <c r="J15" s="17">
        <v>2</v>
      </c>
      <c r="K15" s="28">
        <v>12</v>
      </c>
      <c r="L15" s="18">
        <v>7</v>
      </c>
      <c r="M15" s="24">
        <v>9</v>
      </c>
      <c r="N15" s="15">
        <f t="shared" si="0"/>
        <v>145</v>
      </c>
    </row>
    <row r="16" spans="1:14" ht="15">
      <c r="A16" s="6" t="s">
        <v>24</v>
      </c>
      <c r="B16" s="1" t="s">
        <v>25</v>
      </c>
      <c r="C16" s="26">
        <v>14</v>
      </c>
      <c r="D16" s="17">
        <f>D10+D13</f>
        <v>60</v>
      </c>
      <c r="E16" s="17">
        <v>22</v>
      </c>
      <c r="F16" s="17">
        <v>0</v>
      </c>
      <c r="G16" s="17">
        <v>75</v>
      </c>
      <c r="H16" s="17">
        <v>118</v>
      </c>
      <c r="I16" s="17">
        <f aca="true" t="shared" si="5" ref="I16">I17+I18</f>
        <v>51</v>
      </c>
      <c r="J16" s="17">
        <f aca="true" t="shared" si="6" ref="J16">SUM(J17:J18)</f>
        <v>15</v>
      </c>
      <c r="K16" s="18">
        <v>14</v>
      </c>
      <c r="L16" s="18">
        <v>14</v>
      </c>
      <c r="M16" s="24">
        <f>SUM(M17:M18)</f>
        <v>14</v>
      </c>
      <c r="N16" s="15">
        <f t="shared" si="0"/>
        <v>397</v>
      </c>
    </row>
    <row r="17" spans="1:14" ht="15">
      <c r="A17" s="6" t="s">
        <v>16</v>
      </c>
      <c r="B17" s="1" t="s">
        <v>26</v>
      </c>
      <c r="C17" s="26">
        <v>8</v>
      </c>
      <c r="D17" s="17">
        <f aca="true" t="shared" si="7" ref="D17:D18">D11+D14</f>
        <v>47</v>
      </c>
      <c r="E17" s="17">
        <v>4</v>
      </c>
      <c r="F17" s="17">
        <v>0</v>
      </c>
      <c r="G17" s="17">
        <v>19</v>
      </c>
      <c r="H17" s="17">
        <v>99</v>
      </c>
      <c r="I17" s="17">
        <f aca="true" t="shared" si="8" ref="I17:I18">I11+I14</f>
        <v>23</v>
      </c>
      <c r="J17" s="17">
        <f aca="true" t="shared" si="9" ref="J17:J18">J11+J14</f>
        <v>9</v>
      </c>
      <c r="K17" s="29">
        <v>2</v>
      </c>
      <c r="L17" s="18">
        <v>3</v>
      </c>
      <c r="M17" s="24">
        <v>3</v>
      </c>
      <c r="N17" s="15">
        <f t="shared" si="0"/>
        <v>217</v>
      </c>
    </row>
    <row r="18" spans="1:14" ht="15">
      <c r="A18" s="6" t="s">
        <v>18</v>
      </c>
      <c r="B18" s="1" t="s">
        <v>27</v>
      </c>
      <c r="C18" s="26">
        <v>6</v>
      </c>
      <c r="D18" s="17">
        <f t="shared" si="7"/>
        <v>13</v>
      </c>
      <c r="E18" s="17">
        <v>18</v>
      </c>
      <c r="F18" s="17">
        <v>0</v>
      </c>
      <c r="G18" s="17">
        <v>56</v>
      </c>
      <c r="H18" s="17">
        <v>19</v>
      </c>
      <c r="I18" s="17">
        <f t="shared" si="8"/>
        <v>28</v>
      </c>
      <c r="J18" s="17">
        <f t="shared" si="9"/>
        <v>6</v>
      </c>
      <c r="K18" s="29">
        <v>12</v>
      </c>
      <c r="L18" s="18">
        <v>11</v>
      </c>
      <c r="M18" s="24">
        <v>11</v>
      </c>
      <c r="N18" s="15">
        <f t="shared" si="0"/>
        <v>180</v>
      </c>
    </row>
    <row r="19" spans="1:14" ht="15">
      <c r="A19" s="6" t="s">
        <v>28</v>
      </c>
      <c r="B19" s="1" t="s">
        <v>29</v>
      </c>
      <c r="C19" s="26">
        <v>236</v>
      </c>
      <c r="D19" s="17">
        <f>D20+D24+D25</f>
        <v>190</v>
      </c>
      <c r="E19" s="17">
        <v>184</v>
      </c>
      <c r="F19" s="17">
        <v>174</v>
      </c>
      <c r="G19" s="17">
        <v>165</v>
      </c>
      <c r="H19" s="19">
        <f>H20+H24+H25</f>
        <v>217</v>
      </c>
      <c r="I19" s="17">
        <f>I20+I24+I25</f>
        <v>228</v>
      </c>
      <c r="J19" s="17">
        <f aca="true" t="shared" si="10" ref="J19">SUM(J20,J24:J25)</f>
        <v>312</v>
      </c>
      <c r="K19" s="18">
        <v>142</v>
      </c>
      <c r="L19" s="18">
        <v>242</v>
      </c>
      <c r="M19" s="24">
        <f>M20+M24+M25</f>
        <v>161</v>
      </c>
      <c r="N19" s="15">
        <f t="shared" si="0"/>
        <v>2251</v>
      </c>
    </row>
    <row r="20" spans="1:14" ht="15">
      <c r="A20" s="6" t="s">
        <v>30</v>
      </c>
      <c r="B20" s="1" t="s">
        <v>31</v>
      </c>
      <c r="C20" s="26">
        <v>236</v>
      </c>
      <c r="D20" s="17">
        <f>D21+D22+D23</f>
        <v>189</v>
      </c>
      <c r="E20" s="17">
        <v>184</v>
      </c>
      <c r="F20" s="17">
        <v>174</v>
      </c>
      <c r="G20" s="17">
        <v>160</v>
      </c>
      <c r="H20" s="19">
        <f aca="true" t="shared" si="11" ref="H20:I20">H21+H22+H23</f>
        <v>212</v>
      </c>
      <c r="I20" s="17">
        <f t="shared" si="11"/>
        <v>228</v>
      </c>
      <c r="J20" s="17">
        <f aca="true" t="shared" si="12" ref="J20">SUM(J21:J23)</f>
        <v>312</v>
      </c>
      <c r="K20" s="18">
        <v>142</v>
      </c>
      <c r="L20" s="18">
        <v>241</v>
      </c>
      <c r="M20" s="24">
        <f>SUM(M21:M23)</f>
        <v>160</v>
      </c>
      <c r="N20" s="15">
        <f t="shared" si="0"/>
        <v>2238</v>
      </c>
    </row>
    <row r="21" spans="1:14" ht="15">
      <c r="A21" s="6" t="s">
        <v>32</v>
      </c>
      <c r="B21" s="1" t="s">
        <v>33</v>
      </c>
      <c r="C21" s="26">
        <v>231</v>
      </c>
      <c r="D21" s="17">
        <v>183</v>
      </c>
      <c r="E21" s="17">
        <v>179</v>
      </c>
      <c r="F21" s="17">
        <v>138</v>
      </c>
      <c r="G21" s="17">
        <v>153</v>
      </c>
      <c r="H21" s="17">
        <v>196</v>
      </c>
      <c r="I21" s="17">
        <v>220</v>
      </c>
      <c r="J21" s="17">
        <v>299</v>
      </c>
      <c r="K21" s="28">
        <v>141</v>
      </c>
      <c r="L21" s="18">
        <v>223</v>
      </c>
      <c r="M21" s="24">
        <v>143</v>
      </c>
      <c r="N21" s="15">
        <f t="shared" si="0"/>
        <v>2106</v>
      </c>
    </row>
    <row r="22" spans="1:14" ht="15">
      <c r="A22" s="6" t="s">
        <v>34</v>
      </c>
      <c r="B22" s="1" t="s">
        <v>35</v>
      </c>
      <c r="C22" s="26">
        <v>5</v>
      </c>
      <c r="D22" s="17">
        <v>6</v>
      </c>
      <c r="E22" s="17">
        <v>5</v>
      </c>
      <c r="F22" s="17">
        <v>36</v>
      </c>
      <c r="G22" s="17">
        <v>7</v>
      </c>
      <c r="H22" s="17">
        <v>15</v>
      </c>
      <c r="I22" s="17">
        <v>8</v>
      </c>
      <c r="J22" s="17">
        <v>12</v>
      </c>
      <c r="K22" s="28">
        <v>1</v>
      </c>
      <c r="L22" s="18">
        <v>18</v>
      </c>
      <c r="M22" s="24">
        <v>17</v>
      </c>
      <c r="N22" s="15">
        <f t="shared" si="0"/>
        <v>130</v>
      </c>
    </row>
    <row r="23" spans="1:14" ht="15">
      <c r="A23" s="6" t="s">
        <v>36</v>
      </c>
      <c r="B23" s="1" t="s">
        <v>37</v>
      </c>
      <c r="C23" s="2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7">
        <v>0</v>
      </c>
      <c r="J23" s="17">
        <v>1</v>
      </c>
      <c r="K23" s="28">
        <v>0</v>
      </c>
      <c r="L23" s="18">
        <v>0</v>
      </c>
      <c r="M23" s="24">
        <v>0</v>
      </c>
      <c r="N23" s="15">
        <f t="shared" si="0"/>
        <v>2</v>
      </c>
    </row>
    <row r="24" spans="1:14" ht="15">
      <c r="A24" s="6" t="s">
        <v>38</v>
      </c>
      <c r="B24" s="1" t="s">
        <v>39</v>
      </c>
      <c r="C24" s="26">
        <v>0</v>
      </c>
      <c r="D24" s="21">
        <v>1</v>
      </c>
      <c r="E24" s="17">
        <v>0</v>
      </c>
      <c r="F24" s="17">
        <v>0</v>
      </c>
      <c r="G24" s="17">
        <v>5</v>
      </c>
      <c r="H24" s="17">
        <v>5</v>
      </c>
      <c r="I24" s="17">
        <v>0</v>
      </c>
      <c r="J24" s="17"/>
      <c r="K24" s="28">
        <v>0</v>
      </c>
      <c r="L24" s="18">
        <v>1</v>
      </c>
      <c r="M24" s="24">
        <v>1</v>
      </c>
      <c r="N24" s="15">
        <f t="shared" si="0"/>
        <v>13</v>
      </c>
    </row>
    <row r="25" spans="1:14" ht="15">
      <c r="A25" s="6" t="s">
        <v>40</v>
      </c>
      <c r="B25" s="1" t="s">
        <v>41</v>
      </c>
      <c r="C25" s="2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/>
      <c r="K25" s="28">
        <v>0</v>
      </c>
      <c r="L25" s="18">
        <v>0</v>
      </c>
      <c r="M25" s="24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2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/>
      <c r="K26" s="18">
        <v>0</v>
      </c>
      <c r="L26" s="18">
        <v>0</v>
      </c>
      <c r="M26" s="24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2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/>
      <c r="K27" s="18">
        <v>0</v>
      </c>
      <c r="L27" s="18">
        <v>0</v>
      </c>
      <c r="M27" s="24">
        <v>0</v>
      </c>
      <c r="N27" s="15">
        <f t="shared" si="0"/>
        <v>0</v>
      </c>
    </row>
    <row r="28" spans="1:14" ht="15">
      <c r="A28" s="6" t="s">
        <v>46</v>
      </c>
      <c r="B28" s="1" t="s">
        <v>47</v>
      </c>
      <c r="C28" s="26">
        <v>0</v>
      </c>
      <c r="D28" s="17">
        <v>6</v>
      </c>
      <c r="E28" s="17">
        <v>1</v>
      </c>
      <c r="F28" s="17">
        <v>0</v>
      </c>
      <c r="G28" s="17">
        <v>2</v>
      </c>
      <c r="H28" s="17">
        <v>3</v>
      </c>
      <c r="I28" s="17">
        <v>0</v>
      </c>
      <c r="J28" s="17">
        <v>2</v>
      </c>
      <c r="K28" s="18">
        <v>4</v>
      </c>
      <c r="L28" s="18">
        <v>9</v>
      </c>
      <c r="M28" s="24">
        <v>0</v>
      </c>
      <c r="N28" s="15">
        <f t="shared" si="0"/>
        <v>27</v>
      </c>
    </row>
    <row r="29" spans="1:14" ht="15">
      <c r="A29" s="6" t="s">
        <v>48</v>
      </c>
      <c r="B29" s="1" t="s">
        <v>49</v>
      </c>
      <c r="C29" s="26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/>
      <c r="K29" s="18">
        <v>0</v>
      </c>
      <c r="L29" s="18">
        <v>0</v>
      </c>
      <c r="M29" s="24">
        <v>0</v>
      </c>
      <c r="N29" s="15">
        <f t="shared" si="0"/>
        <v>1</v>
      </c>
    </row>
    <row r="30" spans="1:14" ht="15">
      <c r="A30" s="6" t="s">
        <v>50</v>
      </c>
      <c r="B30" s="1" t="s">
        <v>51</v>
      </c>
      <c r="C30" s="26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/>
      <c r="K30" s="18">
        <v>0</v>
      </c>
      <c r="L30" s="18">
        <v>0</v>
      </c>
      <c r="M30" s="24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26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/>
      <c r="K31" s="18">
        <v>0</v>
      </c>
      <c r="L31" s="18">
        <v>0</v>
      </c>
      <c r="M31" s="24">
        <v>0</v>
      </c>
      <c r="N31" s="15">
        <f t="shared" si="0"/>
        <v>0</v>
      </c>
    </row>
    <row r="32" spans="1:14" ht="15">
      <c r="A32" s="6" t="s">
        <v>54</v>
      </c>
      <c r="B32" s="1" t="s">
        <v>55</v>
      </c>
      <c r="C32" s="26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8">
        <v>0</v>
      </c>
      <c r="L32" s="18">
        <v>0</v>
      </c>
      <c r="M32" s="24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26">
        <v>30</v>
      </c>
      <c r="D33" s="17">
        <v>55</v>
      </c>
      <c r="E33" s="17">
        <v>16</v>
      </c>
      <c r="F33" s="17">
        <v>10</v>
      </c>
      <c r="G33" s="17">
        <v>17</v>
      </c>
      <c r="H33" s="17">
        <v>92</v>
      </c>
      <c r="I33" s="17">
        <v>55</v>
      </c>
      <c r="J33" s="17">
        <v>35</v>
      </c>
      <c r="K33" s="18">
        <v>21</v>
      </c>
      <c r="L33" s="18">
        <v>25</v>
      </c>
      <c r="M33" s="24">
        <v>8</v>
      </c>
      <c r="N33" s="15">
        <f t="shared" si="0"/>
        <v>364</v>
      </c>
    </row>
    <row r="34" spans="1:14" ht="15">
      <c r="A34" s="7" t="s">
        <v>58</v>
      </c>
      <c r="B34" s="8" t="s">
        <v>59</v>
      </c>
      <c r="C34" s="26">
        <v>2167</v>
      </c>
      <c r="D34" s="33">
        <v>2241</v>
      </c>
      <c r="E34" s="17">
        <v>426</v>
      </c>
      <c r="F34" s="17">
        <v>218</v>
      </c>
      <c r="G34" s="17">
        <v>1375</v>
      </c>
      <c r="H34" s="17">
        <v>1039</v>
      </c>
      <c r="I34" s="17">
        <f>I3+I5+I4+I6+I7+I8+I9+I16+I19+I26+I27+I28+I29+I30+I32+I31+I33</f>
        <v>1290</v>
      </c>
      <c r="J34" s="20">
        <f aca="true" t="shared" si="13" ref="J34">SUM(J3:J10,J13,J19,J26:J33)</f>
        <v>793</v>
      </c>
      <c r="K34" s="30">
        <v>327</v>
      </c>
      <c r="L34" s="18">
        <v>388</v>
      </c>
      <c r="M34" s="25">
        <v>584</v>
      </c>
      <c r="N34" s="9">
        <f t="shared" si="0"/>
        <v>10848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0E3-B800-47F3-931A-AD4A89893249}">
  <dimension ref="A1:N34"/>
  <sheetViews>
    <sheetView tabSelected="1" zoomScale="80" zoomScaleNormal="8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79</v>
      </c>
    </row>
    <row r="2" spans="1:14" s="3" customFormat="1" ht="30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8">
        <v>19</v>
      </c>
      <c r="D3" s="17">
        <v>121</v>
      </c>
      <c r="E3" s="17">
        <v>17</v>
      </c>
      <c r="F3" s="17">
        <v>14</v>
      </c>
      <c r="G3" s="17">
        <v>49</v>
      </c>
      <c r="H3" s="19">
        <v>72</v>
      </c>
      <c r="I3" s="17">
        <v>139</v>
      </c>
      <c r="J3" s="17">
        <v>60</v>
      </c>
      <c r="K3" s="18">
        <v>32</v>
      </c>
      <c r="L3" s="18">
        <v>23</v>
      </c>
      <c r="M3" s="24">
        <v>45</v>
      </c>
      <c r="N3" s="13">
        <f>SUM(C3:M3)</f>
        <v>591</v>
      </c>
    </row>
    <row r="4" spans="1:14" ht="15">
      <c r="A4" s="6" t="s">
        <v>2</v>
      </c>
      <c r="B4" s="1" t="s">
        <v>3</v>
      </c>
      <c r="C4" s="18">
        <v>2166</v>
      </c>
      <c r="D4" s="17">
        <v>677</v>
      </c>
      <c r="E4" s="17">
        <v>153</v>
      </c>
      <c r="F4" s="17">
        <v>0</v>
      </c>
      <c r="G4" s="17">
        <v>70</v>
      </c>
      <c r="H4" s="19">
        <v>171</v>
      </c>
      <c r="I4" s="17">
        <v>559</v>
      </c>
      <c r="J4" s="17">
        <v>79</v>
      </c>
      <c r="K4" s="18">
        <v>4</v>
      </c>
      <c r="L4" s="18">
        <v>0</v>
      </c>
      <c r="M4" s="24">
        <v>918</v>
      </c>
      <c r="N4" s="13">
        <f aca="true" t="shared" si="0" ref="N4:N34">SUM(C4:M4)</f>
        <v>4797</v>
      </c>
    </row>
    <row r="5" spans="1:14" ht="15">
      <c r="A5" s="6" t="s">
        <v>4</v>
      </c>
      <c r="B5" s="1" t="s">
        <v>5</v>
      </c>
      <c r="C5" s="18">
        <v>33</v>
      </c>
      <c r="D5" s="17">
        <v>57</v>
      </c>
      <c r="E5" s="17">
        <v>71</v>
      </c>
      <c r="F5" s="17">
        <v>3</v>
      </c>
      <c r="G5" s="17">
        <v>51</v>
      </c>
      <c r="H5" s="19">
        <v>93</v>
      </c>
      <c r="I5" s="17">
        <v>163</v>
      </c>
      <c r="J5" s="17">
        <v>40</v>
      </c>
      <c r="K5" s="18">
        <v>56</v>
      </c>
      <c r="L5" s="18">
        <v>49</v>
      </c>
      <c r="M5" s="24">
        <v>61</v>
      </c>
      <c r="N5" s="13">
        <f t="shared" si="0"/>
        <v>677</v>
      </c>
    </row>
    <row r="6" spans="1:14" ht="15">
      <c r="A6" s="6" t="s">
        <v>6</v>
      </c>
      <c r="B6" s="1" t="s">
        <v>7</v>
      </c>
      <c r="C6" s="18">
        <v>0</v>
      </c>
      <c r="D6" s="17">
        <v>0</v>
      </c>
      <c r="E6" s="17">
        <v>0</v>
      </c>
      <c r="F6" s="17">
        <v>0</v>
      </c>
      <c r="G6" s="17">
        <v>0</v>
      </c>
      <c r="H6" s="19">
        <v>0</v>
      </c>
      <c r="I6" s="17">
        <v>0</v>
      </c>
      <c r="J6" s="17"/>
      <c r="K6" s="18">
        <v>0</v>
      </c>
      <c r="L6" s="18">
        <v>0</v>
      </c>
      <c r="M6" s="24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8">
        <v>0</v>
      </c>
      <c r="D7" s="17">
        <v>0</v>
      </c>
      <c r="E7" s="17">
        <v>0</v>
      </c>
      <c r="F7" s="17">
        <v>0</v>
      </c>
      <c r="G7" s="17">
        <v>0</v>
      </c>
      <c r="H7" s="19">
        <v>0</v>
      </c>
      <c r="I7" s="17">
        <v>0</v>
      </c>
      <c r="J7" s="17"/>
      <c r="K7" s="18">
        <v>0</v>
      </c>
      <c r="L7" s="18">
        <v>0</v>
      </c>
      <c r="M7" s="24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8">
        <v>0</v>
      </c>
      <c r="D8" s="17">
        <v>0</v>
      </c>
      <c r="E8" s="17">
        <v>0</v>
      </c>
      <c r="F8" s="17">
        <v>0</v>
      </c>
      <c r="G8" s="17">
        <v>0</v>
      </c>
      <c r="H8" s="19">
        <v>0</v>
      </c>
      <c r="I8" s="17">
        <v>0</v>
      </c>
      <c r="J8" s="17"/>
      <c r="K8" s="18">
        <v>0</v>
      </c>
      <c r="L8" s="18">
        <v>0</v>
      </c>
      <c r="M8" s="24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8">
        <v>0</v>
      </c>
      <c r="D9" s="17">
        <v>0</v>
      </c>
      <c r="E9" s="17">
        <v>0</v>
      </c>
      <c r="F9" s="17">
        <v>0</v>
      </c>
      <c r="G9" s="17">
        <v>1</v>
      </c>
      <c r="H9" s="19">
        <v>0</v>
      </c>
      <c r="I9" s="17">
        <v>0</v>
      </c>
      <c r="J9" s="17"/>
      <c r="K9" s="18">
        <v>0</v>
      </c>
      <c r="L9" s="18">
        <v>0</v>
      </c>
      <c r="M9" s="24">
        <v>0</v>
      </c>
      <c r="N9" s="13">
        <f t="shared" si="0"/>
        <v>1</v>
      </c>
    </row>
    <row r="10" spans="1:14" ht="15">
      <c r="A10" s="6" t="s">
        <v>14</v>
      </c>
      <c r="B10" s="1" t="s">
        <v>15</v>
      </c>
      <c r="C10" s="18">
        <v>4</v>
      </c>
      <c r="D10" s="17">
        <f>D11+D12</f>
        <v>35</v>
      </c>
      <c r="E10" s="17">
        <v>1</v>
      </c>
      <c r="F10" s="17">
        <v>0</v>
      </c>
      <c r="G10" s="17">
        <v>10</v>
      </c>
      <c r="H10" s="19">
        <v>21</v>
      </c>
      <c r="I10" s="17">
        <f aca="true" t="shared" si="1" ref="I10">I11+I12</f>
        <v>6</v>
      </c>
      <c r="J10" s="17">
        <f aca="true" t="shared" si="2" ref="J10">SUM(J11:J12)</f>
        <v>1</v>
      </c>
      <c r="K10" s="18">
        <v>1</v>
      </c>
      <c r="L10" s="18">
        <v>6</v>
      </c>
      <c r="M10" s="24">
        <f>SUM(M11:M12)</f>
        <v>4</v>
      </c>
      <c r="N10" s="13">
        <f t="shared" si="0"/>
        <v>89</v>
      </c>
    </row>
    <row r="11" spans="1:14" ht="15">
      <c r="A11" s="6" t="s">
        <v>16</v>
      </c>
      <c r="B11" s="1" t="s">
        <v>17</v>
      </c>
      <c r="C11" s="18">
        <v>2</v>
      </c>
      <c r="D11" s="17">
        <v>33</v>
      </c>
      <c r="E11" s="17">
        <v>1</v>
      </c>
      <c r="F11" s="17">
        <v>0</v>
      </c>
      <c r="G11" s="17">
        <v>6</v>
      </c>
      <c r="H11" s="17">
        <v>19</v>
      </c>
      <c r="I11" s="17">
        <v>4</v>
      </c>
      <c r="J11" s="17">
        <v>0</v>
      </c>
      <c r="K11" s="28">
        <v>1</v>
      </c>
      <c r="L11" s="18">
        <v>5</v>
      </c>
      <c r="M11" s="24">
        <v>0</v>
      </c>
      <c r="N11" s="13">
        <f t="shared" si="0"/>
        <v>71</v>
      </c>
    </row>
    <row r="12" spans="1:14" ht="15">
      <c r="A12" s="6" t="s">
        <v>18</v>
      </c>
      <c r="B12" s="1" t="s">
        <v>19</v>
      </c>
      <c r="C12" s="18">
        <v>2</v>
      </c>
      <c r="D12" s="17">
        <v>2</v>
      </c>
      <c r="E12" s="17">
        <v>0</v>
      </c>
      <c r="F12" s="17">
        <v>0</v>
      </c>
      <c r="G12" s="17">
        <v>4</v>
      </c>
      <c r="H12" s="17">
        <v>2</v>
      </c>
      <c r="I12" s="17">
        <v>2</v>
      </c>
      <c r="J12" s="17">
        <v>1</v>
      </c>
      <c r="K12" s="28">
        <v>0</v>
      </c>
      <c r="L12" s="18">
        <v>1</v>
      </c>
      <c r="M12" s="24">
        <v>4</v>
      </c>
      <c r="N12" s="13">
        <f t="shared" si="0"/>
        <v>18</v>
      </c>
    </row>
    <row r="13" spans="1:14" ht="15">
      <c r="A13" s="6" t="s">
        <v>20</v>
      </c>
      <c r="B13" s="1" t="s">
        <v>21</v>
      </c>
      <c r="C13" s="18">
        <v>15</v>
      </c>
      <c r="D13" s="17">
        <f>D14+D15</f>
        <v>47</v>
      </c>
      <c r="E13" s="17">
        <v>54</v>
      </c>
      <c r="F13" s="17">
        <v>0</v>
      </c>
      <c r="G13" s="17">
        <v>66</v>
      </c>
      <c r="H13" s="19">
        <v>83</v>
      </c>
      <c r="I13" s="17">
        <f>I14+I15</f>
        <v>106</v>
      </c>
      <c r="J13" s="17">
        <f aca="true" t="shared" si="3" ref="J13">SUM(J14:J15)</f>
        <v>10</v>
      </c>
      <c r="K13" s="18">
        <v>18</v>
      </c>
      <c r="L13" s="18">
        <v>6</v>
      </c>
      <c r="M13" s="24">
        <f>SUM(M14:M15)</f>
        <v>47</v>
      </c>
      <c r="N13" s="13">
        <f t="shared" si="0"/>
        <v>452</v>
      </c>
    </row>
    <row r="14" spans="1:14" ht="15">
      <c r="A14" s="6" t="s">
        <v>16</v>
      </c>
      <c r="B14" s="1" t="s">
        <v>22</v>
      </c>
      <c r="C14" s="18">
        <v>13</v>
      </c>
      <c r="D14" s="17">
        <v>39</v>
      </c>
      <c r="E14" s="17">
        <v>23</v>
      </c>
      <c r="F14" s="17">
        <v>0</v>
      </c>
      <c r="G14" s="17">
        <v>17</v>
      </c>
      <c r="H14" s="17">
        <v>69</v>
      </c>
      <c r="I14" s="17">
        <v>38</v>
      </c>
      <c r="J14" s="17">
        <v>3</v>
      </c>
      <c r="K14" s="28">
        <v>4</v>
      </c>
      <c r="L14" s="18">
        <v>1</v>
      </c>
      <c r="M14" s="24">
        <v>8</v>
      </c>
      <c r="N14" s="13">
        <f t="shared" si="0"/>
        <v>215</v>
      </c>
    </row>
    <row r="15" spans="1:14" ht="15">
      <c r="A15" s="6" t="s">
        <v>18</v>
      </c>
      <c r="B15" s="1" t="s">
        <v>23</v>
      </c>
      <c r="C15" s="18">
        <v>2</v>
      </c>
      <c r="D15" s="17">
        <v>8</v>
      </c>
      <c r="E15" s="17">
        <v>31</v>
      </c>
      <c r="F15" s="17">
        <v>0</v>
      </c>
      <c r="G15" s="17">
        <v>49</v>
      </c>
      <c r="H15" s="17">
        <v>14</v>
      </c>
      <c r="I15" s="17">
        <v>68</v>
      </c>
      <c r="J15" s="17">
        <v>7</v>
      </c>
      <c r="K15" s="28">
        <v>14</v>
      </c>
      <c r="L15" s="18">
        <v>5</v>
      </c>
      <c r="M15" s="24">
        <v>39</v>
      </c>
      <c r="N15" s="13">
        <f t="shared" si="0"/>
        <v>237</v>
      </c>
    </row>
    <row r="16" spans="1:14" ht="15">
      <c r="A16" s="6" t="s">
        <v>24</v>
      </c>
      <c r="B16" s="1" t="s">
        <v>25</v>
      </c>
      <c r="C16" s="18">
        <v>19</v>
      </c>
      <c r="D16" s="17">
        <f aca="true" t="shared" si="4" ref="D16:D18">D13+D10</f>
        <v>82</v>
      </c>
      <c r="E16" s="17">
        <v>55</v>
      </c>
      <c r="F16" s="17">
        <v>0</v>
      </c>
      <c r="G16" s="17">
        <v>76</v>
      </c>
      <c r="H16" s="19">
        <v>104</v>
      </c>
      <c r="I16" s="17">
        <f aca="true" t="shared" si="5" ref="I16">I17+I18</f>
        <v>112</v>
      </c>
      <c r="J16" s="17">
        <f aca="true" t="shared" si="6" ref="J16">SUM(J17:J18)</f>
        <v>11</v>
      </c>
      <c r="K16" s="18">
        <v>19</v>
      </c>
      <c r="L16" s="18">
        <v>12</v>
      </c>
      <c r="M16" s="24">
        <f>SUM(M17:M18)</f>
        <v>51</v>
      </c>
      <c r="N16" s="13">
        <f t="shared" si="0"/>
        <v>541</v>
      </c>
    </row>
    <row r="17" spans="1:14" ht="15">
      <c r="A17" s="6" t="s">
        <v>16</v>
      </c>
      <c r="B17" s="1" t="s">
        <v>26</v>
      </c>
      <c r="C17" s="18">
        <v>15</v>
      </c>
      <c r="D17" s="17">
        <f t="shared" si="4"/>
        <v>72</v>
      </c>
      <c r="E17" s="17">
        <v>24</v>
      </c>
      <c r="F17" s="17">
        <v>0</v>
      </c>
      <c r="G17" s="17">
        <v>23</v>
      </c>
      <c r="H17" s="17">
        <v>88</v>
      </c>
      <c r="I17" s="17">
        <f aca="true" t="shared" si="7" ref="I17:I18">I11+I14</f>
        <v>42</v>
      </c>
      <c r="J17" s="17">
        <f aca="true" t="shared" si="8" ref="J17:J18">J11+J14</f>
        <v>3</v>
      </c>
      <c r="K17" s="29">
        <v>5</v>
      </c>
      <c r="L17" s="18">
        <v>6</v>
      </c>
      <c r="M17" s="24">
        <v>8</v>
      </c>
      <c r="N17" s="13">
        <f t="shared" si="0"/>
        <v>286</v>
      </c>
    </row>
    <row r="18" spans="1:14" ht="15">
      <c r="A18" s="6" t="s">
        <v>18</v>
      </c>
      <c r="B18" s="1" t="s">
        <v>27</v>
      </c>
      <c r="C18" s="18">
        <v>4</v>
      </c>
      <c r="D18" s="17">
        <f t="shared" si="4"/>
        <v>10</v>
      </c>
      <c r="E18" s="17">
        <v>31</v>
      </c>
      <c r="F18" s="17">
        <v>0</v>
      </c>
      <c r="G18" s="17">
        <v>53</v>
      </c>
      <c r="H18" s="17">
        <v>16</v>
      </c>
      <c r="I18" s="17">
        <f t="shared" si="7"/>
        <v>70</v>
      </c>
      <c r="J18" s="17">
        <f t="shared" si="8"/>
        <v>8</v>
      </c>
      <c r="K18" s="29">
        <v>14</v>
      </c>
      <c r="L18" s="18">
        <v>6</v>
      </c>
      <c r="M18" s="24">
        <v>43</v>
      </c>
      <c r="N18" s="13">
        <f t="shared" si="0"/>
        <v>255</v>
      </c>
    </row>
    <row r="19" spans="1:14" ht="15">
      <c r="A19" s="6" t="s">
        <v>28</v>
      </c>
      <c r="B19" s="1" t="s">
        <v>29</v>
      </c>
      <c r="C19" s="18">
        <v>194</v>
      </c>
      <c r="D19" s="17">
        <f>D20+D25+D24</f>
        <v>157</v>
      </c>
      <c r="E19" s="17">
        <v>215</v>
      </c>
      <c r="F19" s="17">
        <v>82</v>
      </c>
      <c r="G19" s="17">
        <v>114</v>
      </c>
      <c r="H19" s="19">
        <f aca="true" t="shared" si="9" ref="H19:I19">H20+H24+H25</f>
        <v>189</v>
      </c>
      <c r="I19" s="17">
        <f t="shared" si="9"/>
        <v>264</v>
      </c>
      <c r="J19" s="17">
        <f aca="true" t="shared" si="10" ref="J19">SUM(J20,J24:J25)</f>
        <v>278</v>
      </c>
      <c r="K19" s="18">
        <v>227</v>
      </c>
      <c r="L19" s="18">
        <v>201</v>
      </c>
      <c r="M19" s="24">
        <f>M20+M24+M25</f>
        <v>188</v>
      </c>
      <c r="N19" s="13">
        <f t="shared" si="0"/>
        <v>2109</v>
      </c>
    </row>
    <row r="20" spans="1:14" ht="15">
      <c r="A20" s="6" t="s">
        <v>30</v>
      </c>
      <c r="B20" s="1" t="s">
        <v>31</v>
      </c>
      <c r="C20" s="18">
        <v>194</v>
      </c>
      <c r="D20" s="17">
        <f>D21+D22+D23</f>
        <v>157</v>
      </c>
      <c r="E20" s="17">
        <v>215</v>
      </c>
      <c r="F20" s="17">
        <v>81</v>
      </c>
      <c r="G20" s="17">
        <v>111</v>
      </c>
      <c r="H20" s="19">
        <f aca="true" t="shared" si="11" ref="H20:I20">H21+H22+H23</f>
        <v>186</v>
      </c>
      <c r="I20" s="17">
        <f t="shared" si="11"/>
        <v>264</v>
      </c>
      <c r="J20" s="17">
        <f aca="true" t="shared" si="12" ref="J20">SUM(J21:J23)</f>
        <v>278</v>
      </c>
      <c r="K20" s="18">
        <v>226</v>
      </c>
      <c r="L20" s="18">
        <v>201</v>
      </c>
      <c r="M20" s="24">
        <f>SUM(M21:M23)</f>
        <v>187</v>
      </c>
      <c r="N20" s="13">
        <f t="shared" si="0"/>
        <v>2100</v>
      </c>
    </row>
    <row r="21" spans="1:14" ht="15">
      <c r="A21" s="6" t="s">
        <v>32</v>
      </c>
      <c r="B21" s="1" t="s">
        <v>33</v>
      </c>
      <c r="C21" s="18">
        <v>190</v>
      </c>
      <c r="D21" s="17">
        <v>153</v>
      </c>
      <c r="E21" s="17">
        <v>206</v>
      </c>
      <c r="F21" s="17">
        <v>81</v>
      </c>
      <c r="G21" s="17">
        <v>109</v>
      </c>
      <c r="H21" s="17">
        <v>167</v>
      </c>
      <c r="I21" s="17">
        <f>1651-1402</f>
        <v>249</v>
      </c>
      <c r="J21" s="17">
        <v>269</v>
      </c>
      <c r="K21" s="28">
        <v>225</v>
      </c>
      <c r="L21" s="18">
        <v>191</v>
      </c>
      <c r="M21" s="24">
        <v>174</v>
      </c>
      <c r="N21" s="13">
        <f t="shared" si="0"/>
        <v>2014</v>
      </c>
    </row>
    <row r="22" spans="1:14" ht="15">
      <c r="A22" s="6" t="s">
        <v>34</v>
      </c>
      <c r="B22" s="1" t="s">
        <v>35</v>
      </c>
      <c r="C22" s="18">
        <v>4</v>
      </c>
      <c r="D22" s="17">
        <v>4</v>
      </c>
      <c r="E22" s="17">
        <v>8</v>
      </c>
      <c r="F22" s="17">
        <v>0</v>
      </c>
      <c r="G22" s="17">
        <v>2</v>
      </c>
      <c r="H22" s="17">
        <v>17</v>
      </c>
      <c r="I22" s="17">
        <v>15</v>
      </c>
      <c r="J22" s="17">
        <v>9</v>
      </c>
      <c r="K22" s="28">
        <v>1</v>
      </c>
      <c r="L22" s="18">
        <v>10</v>
      </c>
      <c r="M22" s="24">
        <v>13</v>
      </c>
      <c r="N22" s="13">
        <f t="shared" si="0"/>
        <v>83</v>
      </c>
    </row>
    <row r="23" spans="1:14" ht="15">
      <c r="A23" s="6" t="s">
        <v>36</v>
      </c>
      <c r="B23" s="1" t="s">
        <v>37</v>
      </c>
      <c r="C23" s="18">
        <v>0</v>
      </c>
      <c r="D23" s="17">
        <v>0</v>
      </c>
      <c r="E23" s="17">
        <v>1</v>
      </c>
      <c r="F23" s="17">
        <v>0</v>
      </c>
      <c r="G23" s="17">
        <v>0</v>
      </c>
      <c r="H23" s="17">
        <v>2</v>
      </c>
      <c r="I23" s="17">
        <v>0</v>
      </c>
      <c r="J23" s="17"/>
      <c r="K23" s="28">
        <v>0</v>
      </c>
      <c r="L23" s="18">
        <v>0</v>
      </c>
      <c r="M23" s="24">
        <v>0</v>
      </c>
      <c r="N23" s="13">
        <f t="shared" si="0"/>
        <v>3</v>
      </c>
    </row>
    <row r="24" spans="1:14" ht="15">
      <c r="A24" s="6" t="s">
        <v>38</v>
      </c>
      <c r="B24" s="1" t="s">
        <v>39</v>
      </c>
      <c r="C24" s="18">
        <v>0</v>
      </c>
      <c r="D24" s="21">
        <v>0</v>
      </c>
      <c r="E24" s="17">
        <v>0</v>
      </c>
      <c r="F24" s="17">
        <v>0</v>
      </c>
      <c r="G24" s="17">
        <v>3</v>
      </c>
      <c r="H24" s="17">
        <v>3</v>
      </c>
      <c r="I24" s="17">
        <v>0</v>
      </c>
      <c r="J24" s="17"/>
      <c r="K24" s="28">
        <v>1</v>
      </c>
      <c r="L24" s="18">
        <v>0</v>
      </c>
      <c r="M24" s="24">
        <v>1</v>
      </c>
      <c r="N24" s="13">
        <f t="shared" si="0"/>
        <v>8</v>
      </c>
    </row>
    <row r="25" spans="1:14" ht="15">
      <c r="A25" s="6" t="s">
        <v>40</v>
      </c>
      <c r="B25" s="1" t="s">
        <v>41</v>
      </c>
      <c r="C25" s="18">
        <v>0</v>
      </c>
      <c r="D25" s="17">
        <v>0</v>
      </c>
      <c r="E25" s="17">
        <v>0</v>
      </c>
      <c r="F25" s="17">
        <v>1</v>
      </c>
      <c r="G25" s="17">
        <v>0</v>
      </c>
      <c r="H25" s="17">
        <v>0</v>
      </c>
      <c r="I25" s="17">
        <v>0</v>
      </c>
      <c r="J25" s="17"/>
      <c r="K25" s="28">
        <v>0</v>
      </c>
      <c r="L25" s="18">
        <v>0</v>
      </c>
      <c r="M25" s="24">
        <v>0</v>
      </c>
      <c r="N25" s="13">
        <f t="shared" si="0"/>
        <v>1</v>
      </c>
    </row>
    <row r="26" spans="1:14" ht="15">
      <c r="A26" s="6" t="s">
        <v>42</v>
      </c>
      <c r="B26" s="1" t="s">
        <v>43</v>
      </c>
      <c r="C26" s="18">
        <v>0</v>
      </c>
      <c r="D26" s="17">
        <v>0</v>
      </c>
      <c r="E26" s="17">
        <v>0</v>
      </c>
      <c r="F26" s="17">
        <v>0</v>
      </c>
      <c r="G26" s="17">
        <v>0</v>
      </c>
      <c r="H26" s="19">
        <v>0</v>
      </c>
      <c r="I26" s="17">
        <v>0</v>
      </c>
      <c r="J26" s="17"/>
      <c r="K26" s="18">
        <v>0</v>
      </c>
      <c r="L26" s="18">
        <v>0</v>
      </c>
      <c r="M26" s="24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18">
        <v>0</v>
      </c>
      <c r="D27" s="17">
        <v>0</v>
      </c>
      <c r="E27" s="17">
        <v>0</v>
      </c>
      <c r="F27" s="17">
        <v>0</v>
      </c>
      <c r="G27" s="17">
        <v>0</v>
      </c>
      <c r="H27" s="19">
        <v>0</v>
      </c>
      <c r="I27" s="17">
        <v>0</v>
      </c>
      <c r="J27" s="17"/>
      <c r="K27" s="18">
        <v>0</v>
      </c>
      <c r="L27" s="18">
        <v>0</v>
      </c>
      <c r="M27" s="24">
        <v>0</v>
      </c>
      <c r="N27" s="13">
        <f t="shared" si="0"/>
        <v>0</v>
      </c>
    </row>
    <row r="28" spans="1:14" ht="15">
      <c r="A28" s="6" t="s">
        <v>46</v>
      </c>
      <c r="B28" s="1" t="s">
        <v>47</v>
      </c>
      <c r="C28" s="18">
        <v>1</v>
      </c>
      <c r="D28" s="17">
        <v>2</v>
      </c>
      <c r="E28" s="17">
        <v>2</v>
      </c>
      <c r="F28" s="17">
        <v>0</v>
      </c>
      <c r="G28" s="17">
        <v>5</v>
      </c>
      <c r="H28" s="19">
        <v>5</v>
      </c>
      <c r="I28" s="17">
        <v>0</v>
      </c>
      <c r="J28" s="17"/>
      <c r="K28" s="18">
        <v>0</v>
      </c>
      <c r="L28" s="18">
        <v>10</v>
      </c>
      <c r="M28" s="24">
        <v>1</v>
      </c>
      <c r="N28" s="13">
        <f t="shared" si="0"/>
        <v>26</v>
      </c>
    </row>
    <row r="29" spans="1:14" ht="15">
      <c r="A29" s="6" t="s">
        <v>48</v>
      </c>
      <c r="B29" s="1" t="s">
        <v>49</v>
      </c>
      <c r="C29" s="18">
        <v>0</v>
      </c>
      <c r="D29" s="17">
        <v>0</v>
      </c>
      <c r="E29" s="17">
        <v>0</v>
      </c>
      <c r="F29" s="17">
        <v>0</v>
      </c>
      <c r="G29" s="17">
        <v>0</v>
      </c>
      <c r="H29" s="19">
        <v>0</v>
      </c>
      <c r="I29" s="17">
        <v>0</v>
      </c>
      <c r="J29" s="17"/>
      <c r="K29" s="18">
        <v>0</v>
      </c>
      <c r="L29" s="18">
        <v>0</v>
      </c>
      <c r="M29" s="24">
        <v>0</v>
      </c>
      <c r="N29" s="13">
        <f t="shared" si="0"/>
        <v>0</v>
      </c>
    </row>
    <row r="30" spans="1:14" ht="15">
      <c r="A30" s="6" t="s">
        <v>50</v>
      </c>
      <c r="B30" s="1" t="s">
        <v>51</v>
      </c>
      <c r="C30" s="18">
        <v>0</v>
      </c>
      <c r="D30" s="17">
        <v>0</v>
      </c>
      <c r="E30" s="17">
        <v>0</v>
      </c>
      <c r="F30" s="17">
        <v>0</v>
      </c>
      <c r="G30" s="17">
        <v>0</v>
      </c>
      <c r="H30" s="19">
        <v>0</v>
      </c>
      <c r="I30" s="17">
        <v>0</v>
      </c>
      <c r="J30" s="17"/>
      <c r="K30" s="18">
        <v>0</v>
      </c>
      <c r="L30" s="18">
        <v>0</v>
      </c>
      <c r="M30" s="24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8">
        <v>0</v>
      </c>
      <c r="D31" s="17">
        <v>0</v>
      </c>
      <c r="E31" s="17">
        <v>0</v>
      </c>
      <c r="F31" s="17">
        <v>0</v>
      </c>
      <c r="G31" s="17">
        <v>0</v>
      </c>
      <c r="H31" s="19">
        <v>1</v>
      </c>
      <c r="I31" s="17">
        <v>0</v>
      </c>
      <c r="J31" s="17"/>
      <c r="K31" s="18">
        <v>0</v>
      </c>
      <c r="L31" s="18">
        <v>0</v>
      </c>
      <c r="M31" s="24">
        <v>0</v>
      </c>
      <c r="N31" s="13">
        <f t="shared" si="0"/>
        <v>1</v>
      </c>
    </row>
    <row r="32" spans="1:14" ht="15">
      <c r="A32" s="6" t="s">
        <v>54</v>
      </c>
      <c r="B32" s="1" t="s">
        <v>55</v>
      </c>
      <c r="C32" s="18">
        <v>0</v>
      </c>
      <c r="D32" s="17">
        <v>0</v>
      </c>
      <c r="E32" s="17">
        <v>0</v>
      </c>
      <c r="F32" s="17">
        <v>0</v>
      </c>
      <c r="G32" s="17">
        <v>0</v>
      </c>
      <c r="H32" s="19">
        <v>0</v>
      </c>
      <c r="I32" s="17">
        <v>0</v>
      </c>
      <c r="J32" s="17"/>
      <c r="K32" s="18">
        <v>0</v>
      </c>
      <c r="L32" s="18">
        <v>0</v>
      </c>
      <c r="M32" s="24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8">
        <v>32</v>
      </c>
      <c r="D33" s="17">
        <v>65</v>
      </c>
      <c r="E33" s="17">
        <v>4</v>
      </c>
      <c r="F33" s="17">
        <v>1</v>
      </c>
      <c r="G33" s="17">
        <v>22</v>
      </c>
      <c r="H33" s="19">
        <v>54</v>
      </c>
      <c r="I33" s="17">
        <v>88</v>
      </c>
      <c r="J33" s="17">
        <v>25</v>
      </c>
      <c r="K33" s="18">
        <v>16</v>
      </c>
      <c r="L33" s="18">
        <v>18</v>
      </c>
      <c r="M33" s="24">
        <v>11</v>
      </c>
      <c r="N33" s="13">
        <f t="shared" si="0"/>
        <v>336</v>
      </c>
    </row>
    <row r="34" spans="1:14" ht="15">
      <c r="A34" s="7" t="s">
        <v>58</v>
      </c>
      <c r="B34" s="8" t="s">
        <v>59</v>
      </c>
      <c r="C34" s="18">
        <v>2464</v>
      </c>
      <c r="D34" s="33">
        <v>1161</v>
      </c>
      <c r="E34" s="17">
        <v>517</v>
      </c>
      <c r="F34" s="17">
        <v>100</v>
      </c>
      <c r="G34" s="17">
        <v>388</v>
      </c>
      <c r="H34" s="19">
        <v>689</v>
      </c>
      <c r="I34" s="17">
        <f>I3+I5+I4+I6+I7+I8+I9+I16+I19+I26+I27+I28+I29+I30+I32+I31+I33</f>
        <v>1325</v>
      </c>
      <c r="J34" s="20">
        <f aca="true" t="shared" si="13" ref="J34">SUM(J3:J10,J13,J19,J26:J33)</f>
        <v>493</v>
      </c>
      <c r="K34" s="30">
        <v>354</v>
      </c>
      <c r="L34" s="18">
        <v>313</v>
      </c>
      <c r="M34" s="25">
        <v>1275</v>
      </c>
      <c r="N34" s="9">
        <f t="shared" si="0"/>
        <v>9079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2023-06-19T12:00:56Z</cp:lastPrinted>
  <dcterms:created xsi:type="dcterms:W3CDTF">2023-05-25T11:39:44Z</dcterms:created>
  <dcterms:modified xsi:type="dcterms:W3CDTF">2023-08-11T09:18:45Z</dcterms:modified>
  <cp:category/>
  <cp:version/>
  <cp:contentType/>
  <cp:contentStatus/>
</cp:coreProperties>
</file>