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codeName="ThisWorkbook" defaultThemeVersion="166925"/>
  <bookViews>
    <workbookView xWindow="65416" yWindow="65416" windowWidth="29040" windowHeight="15840" activeTab="0"/>
  </bookViews>
  <sheets>
    <sheet name="0" sheetId="11" r:id="rId1"/>
    <sheet name="Tabela 1" sheetId="1" r:id="rId2"/>
    <sheet name="Tabela 2" sheetId="2" r:id="rId3"/>
    <sheet name="Tabela 3" sheetId="3" r:id="rId4"/>
    <sheet name="Tabela 4" sheetId="4" r:id="rId5"/>
    <sheet name="Tabela 5" sheetId="5" r:id="rId6"/>
    <sheet name="Tabela 6" sheetId="6" r:id="rId7"/>
    <sheet name="Tabela 7" sheetId="7" r:id="rId8"/>
    <sheet name="Tabela 8" sheetId="8" r:id="rId9"/>
    <sheet name="Tabela 10 11" sheetId="9" r:id="rId10"/>
    <sheet name="Tabela 12" sheetId="10" r:id="rId11"/>
  </sheets>
  <definedNames>
    <definedName name="_xlnm.Print_Area" localSheetId="1">'Tabela 1'!$A$1:$V$42</definedName>
    <definedName name="_xlnm.Print_Area" localSheetId="4">'Tabela 4'!$A$1:$V$42</definedName>
    <definedName name="_xlnm.Print_Area" localSheetId="5">'Tabela 5'!$A$1:$V$42</definedName>
    <definedName name="_xlnm.Print_Area" localSheetId="6">'Tabela 6'!$A$1:$V$42</definedName>
  </definedNames>
  <calcPr calcId="191029"/>
</workbook>
</file>

<file path=xl/sharedStrings.xml><?xml version="1.0" encoding="utf-8"?>
<sst xmlns="http://schemas.openxmlformats.org/spreadsheetml/2006/main" count="611" uniqueCount="156">
  <si>
    <t>Tabela: Primi i shkruar bruto (000mkd) / 2023Q3</t>
  </si>
  <si>
    <t>Klasa e sigurimit</t>
  </si>
  <si>
    <t>Makedonija</t>
  </si>
  <si>
    <t>Triglav jojetë</t>
  </si>
  <si>
    <t>Sava</t>
  </si>
  <si>
    <t>Evroins</t>
  </si>
  <si>
    <t>Viner jojetë</t>
  </si>
  <si>
    <t>Eurolink</t>
  </si>
  <si>
    <t>Grave jojetë</t>
  </si>
  <si>
    <t>Unika</t>
  </si>
  <si>
    <t>Osiguritelna polisa</t>
  </si>
  <si>
    <t>Halk</t>
  </si>
  <si>
    <t>Kroacija jojetë</t>
  </si>
  <si>
    <t>GJITHSEJ JOJETË</t>
  </si>
  <si>
    <t>Kroacia jetë</t>
  </si>
  <si>
    <t>Grave jetë</t>
  </si>
  <si>
    <t>Viner jetë</t>
  </si>
  <si>
    <t>Unika jetë</t>
  </si>
  <si>
    <t>Triglav jetë</t>
  </si>
  <si>
    <t>PRVA JETË</t>
  </si>
  <si>
    <t>GJITHSEJ JETË</t>
  </si>
  <si>
    <t>GJITHSEJ</t>
  </si>
  <si>
    <t>01. Aksidente</t>
  </si>
  <si>
    <t>01</t>
  </si>
  <si>
    <t>02. Sigurimi shëndetësor</t>
  </si>
  <si>
    <t>02</t>
  </si>
  <si>
    <t>03. Kasko automjete motorike</t>
  </si>
  <si>
    <t>03</t>
  </si>
  <si>
    <t>04. Kasko automjete hekurudhore</t>
  </si>
  <si>
    <t>04</t>
  </si>
  <si>
    <t>05. Kasko mjete ajrore</t>
  </si>
  <si>
    <t>05</t>
  </si>
  <si>
    <t>06. Kasko objekte lundruese</t>
  </si>
  <si>
    <t>06</t>
  </si>
  <si>
    <t>07. Mallra në transport (Kargo)</t>
  </si>
  <si>
    <t>07</t>
  </si>
  <si>
    <t>08. Prona nga zjarri dhe fatkeqësi natyrore</t>
  </si>
  <si>
    <t>08</t>
  </si>
  <si>
    <t xml:space="preserve">09. Sigurime të tjera të pronës </t>
  </si>
  <si>
    <t>09</t>
  </si>
  <si>
    <t>89. Sigurimi i pronës (totoal)</t>
  </si>
  <si>
    <t>89</t>
  </si>
  <si>
    <t>8901. Sigurimi i pronës të personave fizikë</t>
  </si>
  <si>
    <t>8901</t>
  </si>
  <si>
    <t>8902. Sigurimi i pronës të personave juridikë</t>
  </si>
  <si>
    <t>8902</t>
  </si>
  <si>
    <t>10. Përgjegjësisë nga përdorimi i mjeteve motorike (gjithsej)</t>
  </si>
  <si>
    <t>10</t>
  </si>
  <si>
    <t>1001. DTPL</t>
  </si>
  <si>
    <t>1001</t>
  </si>
  <si>
    <t>1002. Karton jeshil (KJ)</t>
  </si>
  <si>
    <t>1002</t>
  </si>
  <si>
    <t>1003. Sigurimi kufitar (PK)</t>
  </si>
  <si>
    <t>1003</t>
  </si>
  <si>
    <t>11. Përgjegjësia e mjeteve ajrore</t>
  </si>
  <si>
    <t>11</t>
  </si>
  <si>
    <t>12. Përgjegjësia e objekteve lundruese</t>
  </si>
  <si>
    <t>12</t>
  </si>
  <si>
    <t>13. Përgjegjësia e përgjithshme</t>
  </si>
  <si>
    <t>13</t>
  </si>
  <si>
    <t xml:space="preserve">14. Kredite </t>
  </si>
  <si>
    <t>14</t>
  </si>
  <si>
    <t>15. Garanci</t>
  </si>
  <si>
    <t>15</t>
  </si>
  <si>
    <t>16. Humbje financiare</t>
  </si>
  <si>
    <t>16</t>
  </si>
  <si>
    <t>17. Mbrojtje juridike</t>
  </si>
  <si>
    <t>17</t>
  </si>
  <si>
    <t>18. Asistencë turistike</t>
  </si>
  <si>
    <t>18</t>
  </si>
  <si>
    <t>GJITHËSEJ JOJETË</t>
  </si>
  <si>
    <t>0001</t>
  </si>
  <si>
    <t>19. Jetë</t>
  </si>
  <si>
    <t>19</t>
  </si>
  <si>
    <t>19xx01. Bazë</t>
  </si>
  <si>
    <t>19xx01</t>
  </si>
  <si>
    <t>19xx02. Shtesë</t>
  </si>
  <si>
    <t>19xx02</t>
  </si>
  <si>
    <t>19xx03. Rent</t>
  </si>
  <si>
    <t>19xx03</t>
  </si>
  <si>
    <t>20. Martesë dhe lindje</t>
  </si>
  <si>
    <t>20</t>
  </si>
  <si>
    <t>21. Sigurimi i jetës kur rreziku nga investimet mbartet në kurriz të të siguruarit</t>
  </si>
  <si>
    <t>21</t>
  </si>
  <si>
    <t>22. Tontinë</t>
  </si>
  <si>
    <t>22</t>
  </si>
  <si>
    <t>23. Fonde për kapital</t>
  </si>
  <si>
    <t>23</t>
  </si>
  <si>
    <t>24. Pensione nga shtylla e dytë</t>
  </si>
  <si>
    <t>24</t>
  </si>
  <si>
    <t>25. Pensione nga shtylla e tretë</t>
  </si>
  <si>
    <t>25</t>
  </si>
  <si>
    <t>0002</t>
  </si>
  <si>
    <t>0000</t>
  </si>
  <si>
    <t>Pjesa e tregut</t>
  </si>
  <si>
    <t>Tabela: Struktura e primit, sipas shoqërive të sigurimeve / 2023Q3</t>
  </si>
  <si>
    <r>
      <t xml:space="preserve">000 </t>
    </r>
    <r>
      <rPr>
        <sz val="8"/>
        <rFont val="Calibri"/>
        <family val="2"/>
        <scheme val="minor"/>
      </rPr>
      <t>MKD</t>
    </r>
  </si>
  <si>
    <t>Shoqëritë e sigurimeve</t>
  </si>
  <si>
    <t>Nr. ren.</t>
  </si>
  <si>
    <t>Primi i shkruar bruto</t>
  </si>
  <si>
    <t>Prime të dhëna për risigurime ose bashkësigurime</t>
  </si>
  <si>
    <t>Primi teknik</t>
  </si>
  <si>
    <t>Pjesa për kryerjen e veprimtarisë</t>
  </si>
  <si>
    <t>Gjithsej (jojetë)</t>
  </si>
  <si>
    <t>Gjithsej (jetë)</t>
  </si>
  <si>
    <t>Gjithsej</t>
  </si>
  <si>
    <t>Tabela: Struktura e primit, sipas klasave të sigurimeve / 2023Q3</t>
  </si>
  <si>
    <t xml:space="preserve">Klasa e sigurimeve </t>
  </si>
  <si>
    <t>No.</t>
  </si>
  <si>
    <t xml:space="preserve">Prime të dhëna për risigurime ose bashkësigurime </t>
  </si>
  <si>
    <t>10. Përgjegjësisë nga përdorimi i mjeteve motorike</t>
  </si>
  <si>
    <t>25. Pensione nga shtylla e  tretë</t>
  </si>
  <si>
    <t>Tabela: Numri i kontratave të lidhura / 2023Q3</t>
  </si>
  <si>
    <t>Tabela: Dëme të paguara (të likuiduara) bruto (000mkd) / 2023Q3</t>
  </si>
  <si>
    <t>Tabela: Numri i dëmeve të likuiduara / 2023Q3</t>
  </si>
  <si>
    <t>Tabela: Struktura e dëmeve, sipas shoqërive për sigurime  / 2023Q3</t>
  </si>
  <si>
    <t xml:space="preserve">Shoqëria e sigurimeve </t>
  </si>
  <si>
    <t xml:space="preserve">Numri i dëmve të pazgjidhura në fillim të periudhës </t>
  </si>
  <si>
    <t xml:space="preserve">Numri i dëmeve të njoftuara dhe përsëri të hapuara </t>
  </si>
  <si>
    <t xml:space="preserve">Numri I dëmeve të likuiduara </t>
  </si>
  <si>
    <t xml:space="preserve">Numri I dëmeve të refuzuara </t>
  </si>
  <si>
    <t xml:space="preserve">Numri I dëmve të pazgjidhura në fund të periudhës </t>
  </si>
  <si>
    <t>Numri i dëmeve në procedurë gjyqësore  (pjesë nga kolona e mëparshme)</t>
  </si>
  <si>
    <t>Dinamika e zgjidhjes së dëmeve</t>
  </si>
  <si>
    <t>5</t>
  </si>
  <si>
    <t>6</t>
  </si>
  <si>
    <t>7</t>
  </si>
  <si>
    <t>Tabela: Shpenzime / 2023Q3</t>
  </si>
  <si>
    <r>
      <t xml:space="preserve">000 </t>
    </r>
    <r>
      <rPr>
        <sz val="8"/>
        <color theme="1"/>
        <rFont val="Calibri"/>
        <family val="2"/>
        <scheme val="minor"/>
      </rPr>
      <t>MKD</t>
    </r>
  </si>
  <si>
    <t>Shpenzime administrative</t>
  </si>
  <si>
    <t>Shpenzime për komisione</t>
  </si>
  <si>
    <t xml:space="preserve">Shpenzime të tjera për kryerjen e sigurimeve </t>
  </si>
  <si>
    <t>Tabela: Rezervat teknike bruto / 2023Q3</t>
  </si>
  <si>
    <t xml:space="preserve">Shoqëritë e sigurimeve </t>
  </si>
  <si>
    <t>Рezerva për rreziqe të paskaduara</t>
  </si>
  <si>
    <t>Rezerva për bonuse dhe lirime</t>
  </si>
  <si>
    <t>Rezerva për dëme</t>
  </si>
  <si>
    <t>Rezerva për barazim</t>
  </si>
  <si>
    <t>Rezerava matematike</t>
  </si>
  <si>
    <t>Rezerava të veçanta</t>
  </si>
  <si>
    <t>Rezerva të tjera teknike</t>
  </si>
  <si>
    <t xml:space="preserve">Rezerva për dëme të ndodhura të njoftuara </t>
  </si>
  <si>
    <t xml:space="preserve">Rezerva për dëme të ndodhura të panjoftuara </t>
  </si>
  <si>
    <t>Gjithsej rezerva për dëmet</t>
  </si>
  <si>
    <t>Tabela: Rezervat teknike neto / 2023Q3</t>
  </si>
  <si>
    <t>Tabela: Kapitali dhe marzhi i aftësisë paguese / 2023Q3</t>
  </si>
  <si>
    <r>
      <t xml:space="preserve">000 </t>
    </r>
    <r>
      <rPr>
        <sz val="9"/>
        <color theme="1"/>
        <rFont val="Calibri"/>
        <family val="2"/>
        <scheme val="minor"/>
      </rPr>
      <t>MKD</t>
    </r>
  </si>
  <si>
    <t>GJITHSEJ
JOJETË</t>
  </si>
  <si>
    <t>GJITHSEJ
JETË</t>
  </si>
  <si>
    <t>Totali i kapitalit</t>
  </si>
  <si>
    <t>Marzhi I aftësisë paguese</t>
  </si>
  <si>
    <t>AGJENCIA E MBIKËQYRJES SË SIGURIMEVE</t>
  </si>
  <si>
    <t>Republika e Maqedonisë së Veriut</t>
  </si>
  <si>
    <t>Shkup, 2023</t>
  </si>
  <si>
    <t xml:space="preserve">RAPORT                                                                                                                         për punën e shoqërive të sigurimeve                                                                                                                                                                               për periudhën 1.1-30.9.2023                                                                                                                                                                                                                                                     </t>
  </si>
  <si>
    <t>Shënim:Të dhënat janë marë nga ana e shoqërive të sigurimeve gjatë njoftimeve të rregullta sipas nenit 104 të Ligjit për mbikëqyrje të sigurimeve   (“Gazeta zyrtare e Republikës së Maqedonisë ” nr. 27/02, 84/02, 98/02, 33/04, 88/05, 79/07, 8/08, 88/08, 56/09, 67/10, 44/11, 188/13, 43/14, 112/14, 153/15, 192/15, 23/16, 83/18,  198/18 dhe “Gazeta zyrtare e Republikës së Maqedonisë së Veriut” nr. 101/19, 31/20 dhe 173/22). Strukturat drejtuese të shoqërive të sigurimeve janë përgjegjëse për përgatitjen dhe prezantimin objektiv të të dhënave. 
Kursi i këmbimit më date 30.9.2023: 1 EUR =  61.5016 MKD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</si>
</sst>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16"/>
      <color theme="0" tint="-0.49994000792503357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20"/>
      <color theme="0" tint="-0.49994000792503357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Tahoma"/>
      <family val="2"/>
    </font>
    <font>
      <sz val="16"/>
      <name val="Calibri"/>
      <family val="2"/>
      <scheme val="minor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3" tint="0.5999600291252136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3999302387238"/>
        <bgColor indexed="64"/>
      </patternFill>
    </fill>
  </fills>
  <borders count="67">
    <border>
      <left/>
      <right/>
      <top/>
      <bottom/>
      <diagonal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dashed"/>
      <right style="dashed"/>
      <top style="medium"/>
      <bottom style="dashed"/>
    </border>
    <border>
      <left style="thin"/>
      <right style="thin"/>
      <top style="medium"/>
      <bottom style="dashed"/>
    </border>
    <border>
      <left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thin"/>
      <right style="thin"/>
      <top style="dashed"/>
      <bottom style="thin"/>
    </border>
    <border>
      <left/>
      <right style="medium"/>
      <top style="dashed"/>
      <bottom style="thin"/>
    </border>
    <border>
      <left style="dashed"/>
      <right style="thin"/>
      <top style="dashed"/>
      <bottom style="dashed"/>
    </border>
    <border>
      <left/>
      <right style="dashed"/>
      <top/>
      <bottom style="dashed"/>
    </border>
    <border>
      <left style="thin"/>
      <right style="thin"/>
      <top/>
      <bottom style="dashed"/>
    </border>
    <border>
      <left style="dashed"/>
      <right style="dashed"/>
      <top/>
      <bottom style="dashed"/>
    </border>
    <border>
      <left/>
      <right style="medium"/>
      <top/>
      <bottom style="dashed"/>
    </border>
    <border>
      <left style="thin"/>
      <right style="thin"/>
      <top style="dashed"/>
      <bottom style="dashed"/>
    </border>
    <border>
      <left/>
      <right style="dashed"/>
      <top style="dashed"/>
      <bottom style="dashed"/>
    </border>
    <border>
      <left/>
      <right style="medium"/>
      <top style="dashed"/>
      <bottom style="dashed"/>
    </border>
    <border>
      <left style="medium"/>
      <right style="dashed"/>
      <top style="dashed"/>
      <bottom/>
    </border>
    <border>
      <left style="dashed"/>
      <right style="thin"/>
      <top style="dashed"/>
      <bottom/>
    </border>
    <border>
      <left style="thin"/>
      <right style="thin"/>
      <top style="dashed"/>
      <bottom/>
    </border>
    <border>
      <left/>
      <right style="dashed"/>
      <top style="dashed"/>
      <bottom/>
    </border>
    <border>
      <left style="dashed"/>
      <right style="dashed"/>
      <top style="dashed"/>
      <bottom/>
    </border>
    <border>
      <left/>
      <right style="medium"/>
      <top style="dashed"/>
      <bottom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/>
      <bottom style="dashed"/>
    </border>
    <border>
      <left style="dashed"/>
      <right style="thin"/>
      <top/>
      <bottom style="dashed"/>
    </border>
    <border>
      <left style="medium"/>
      <right style="dashed"/>
      <top style="dashed"/>
      <bottom style="thin"/>
    </border>
    <border>
      <left style="dashed"/>
      <right style="thin"/>
      <top style="dashed"/>
      <bottom style="thin"/>
    </border>
    <border>
      <left style="medium"/>
      <right style="dashed"/>
      <top/>
      <bottom style="medium"/>
    </border>
    <border>
      <left style="dashed"/>
      <right style="thin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/>
      <right style="dashed"/>
      <top style="medium"/>
      <bottom style="dashed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4">
    <xf numFmtId="0" fontId="0" fillId="0" borderId="0" xfId="0"/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21">
      <alignment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49" fontId="6" fillId="3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right" vertical="center"/>
    </xf>
    <xf numFmtId="3" fontId="7" fillId="4" borderId="23" xfId="0" applyNumberFormat="1" applyFont="1" applyFill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7" fillId="2" borderId="25" xfId="0" applyNumberFormat="1" applyFont="1" applyFill="1" applyBorder="1" applyAlignment="1">
      <alignment horizontal="right" vertical="center"/>
    </xf>
    <xf numFmtId="3" fontId="7" fillId="4" borderId="26" xfId="0" applyNumberFormat="1" applyFont="1" applyFill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7" fillId="2" borderId="28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49" fontId="9" fillId="3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3" fontId="10" fillId="4" borderId="26" xfId="0" applyNumberFormat="1" applyFont="1" applyFill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10" fillId="2" borderId="28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left"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49" fontId="6" fillId="3" borderId="30" xfId="0" applyNumberFormat="1" applyFont="1" applyFill="1" applyBorder="1" applyAlignment="1">
      <alignment horizontal="center" vertical="center" wrapText="1"/>
    </xf>
    <xf numFmtId="3" fontId="7" fillId="4" borderId="31" xfId="0" applyNumberFormat="1" applyFont="1" applyFill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3" fontId="7" fillId="2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vertical="center" wrapText="1"/>
    </xf>
    <xf numFmtId="49" fontId="7" fillId="4" borderId="36" xfId="0" applyNumberFormat="1" applyFont="1" applyFill="1" applyBorder="1" applyAlignment="1">
      <alignment horizontal="center" vertical="center" wrapText="1"/>
    </xf>
    <xf numFmtId="3" fontId="7" fillId="4" borderId="37" xfId="0" applyNumberFormat="1" applyFont="1" applyFill="1" applyBorder="1" applyAlignment="1">
      <alignment horizontal="right" vertical="center"/>
    </xf>
    <xf numFmtId="3" fontId="7" fillId="4" borderId="38" xfId="0" applyNumberFormat="1" applyFont="1" applyFill="1" applyBorder="1" applyAlignment="1">
      <alignment horizontal="right" vertical="center"/>
    </xf>
    <xf numFmtId="3" fontId="7" fillId="2" borderId="39" xfId="0" applyNumberFormat="1" applyFont="1" applyFill="1" applyBorder="1" applyAlignment="1">
      <alignment horizontal="right" vertical="center"/>
    </xf>
    <xf numFmtId="0" fontId="6" fillId="0" borderId="40" xfId="0" applyFont="1" applyBorder="1" applyAlignment="1">
      <alignment vertical="center" wrapText="1"/>
    </xf>
    <xf numFmtId="49" fontId="6" fillId="3" borderId="41" xfId="0" applyNumberFormat="1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 quotePrefix="1">
      <alignment horizontal="center" vertical="center" wrapText="1"/>
    </xf>
    <xf numFmtId="49" fontId="6" fillId="3" borderId="21" xfId="0" applyNumberFormat="1" applyFont="1" applyFill="1" applyBorder="1" applyAlignment="1" quotePrefix="1">
      <alignment horizontal="center" vertical="center" wrapText="1"/>
    </xf>
    <xf numFmtId="0" fontId="7" fillId="4" borderId="42" xfId="0" applyFont="1" applyFill="1" applyBorder="1" applyAlignment="1">
      <alignment vertical="center"/>
    </xf>
    <xf numFmtId="49" fontId="7" fillId="4" borderId="43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/>
    </xf>
    <xf numFmtId="49" fontId="7" fillId="2" borderId="45" xfId="0" applyNumberFormat="1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horizontal="right" vertical="center"/>
    </xf>
    <xf numFmtId="3" fontId="7" fillId="2" borderId="47" xfId="0" applyNumberFormat="1" applyFont="1" applyFill="1" applyBorder="1" applyAlignment="1">
      <alignment horizontal="right" vertical="center"/>
    </xf>
    <xf numFmtId="0" fontId="8" fillId="2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0" fontId="5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 wrapText="1"/>
      <protection/>
    </xf>
    <xf numFmtId="3" fontId="11" fillId="0" borderId="0" xfId="20" applyNumberFormat="1" applyFont="1" applyAlignment="1">
      <alignment vertical="center" wrapText="1"/>
      <protection/>
    </xf>
    <xf numFmtId="3" fontId="12" fillId="0" borderId="0" xfId="20" applyNumberFormat="1" applyFont="1" applyAlignment="1">
      <alignment vertical="center"/>
      <protection/>
    </xf>
    <xf numFmtId="3" fontId="13" fillId="0" borderId="0" xfId="20" applyNumberFormat="1" applyFont="1" applyAlignment="1">
      <alignment horizontal="center" vertical="center"/>
      <protection/>
    </xf>
    <xf numFmtId="3" fontId="14" fillId="0" borderId="0" xfId="20" applyNumberFormat="1" applyFont="1" applyAlignment="1">
      <alignment vertical="center" wrapText="1"/>
      <protection/>
    </xf>
    <xf numFmtId="3" fontId="15" fillId="0" borderId="0" xfId="20" applyNumberFormat="1" applyFont="1" applyAlignment="1">
      <alignment horizontal="center" vertical="center" wrapText="1"/>
      <protection/>
    </xf>
    <xf numFmtId="3" fontId="6" fillId="0" borderId="0" xfId="20" applyNumberFormat="1" applyFont="1" applyAlignment="1" quotePrefix="1">
      <alignment horizontal="right" vertical="top" wrapText="1"/>
      <protection/>
    </xf>
    <xf numFmtId="0" fontId="16" fillId="2" borderId="52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3" fontId="11" fillId="5" borderId="55" xfId="20" applyNumberFormat="1" applyFont="1" applyFill="1" applyBorder="1" applyAlignment="1">
      <alignment horizontal="center" vertical="center"/>
      <protection/>
    </xf>
    <xf numFmtId="3" fontId="17" fillId="5" borderId="38" xfId="20" applyNumberFormat="1" applyFont="1" applyFill="1" applyBorder="1" applyAlignment="1">
      <alignment vertical="center" wrapText="1"/>
      <protection/>
    </xf>
    <xf numFmtId="3" fontId="7" fillId="5" borderId="38" xfId="20" applyNumberFormat="1" applyFont="1" applyFill="1" applyBorder="1" applyAlignment="1">
      <alignment horizontal="center" wrapText="1"/>
      <protection/>
    </xf>
    <xf numFmtId="3" fontId="7" fillId="5" borderId="56" xfId="20" applyNumberFormat="1" applyFont="1" applyFill="1" applyBorder="1" applyAlignment="1">
      <alignment horizontal="center" wrapText="1"/>
      <protection/>
    </xf>
    <xf numFmtId="0" fontId="18" fillId="4" borderId="55" xfId="20" applyFont="1" applyFill="1" applyBorder="1" applyAlignment="1">
      <alignment horizontal="left" vertical="center"/>
      <protection/>
    </xf>
    <xf numFmtId="3" fontId="7" fillId="5" borderId="38" xfId="20" applyNumberFormat="1" applyFont="1" applyFill="1" applyBorder="1" applyAlignment="1">
      <alignment horizontal="center" vertical="center" wrapText="1"/>
      <protection/>
    </xf>
    <xf numFmtId="3" fontId="7" fillId="4" borderId="38" xfId="20" applyNumberFormat="1" applyFont="1" applyFill="1" applyBorder="1" applyAlignment="1">
      <alignment vertical="center" wrapText="1"/>
      <protection/>
    </xf>
    <xf numFmtId="3" fontId="7" fillId="4" borderId="56" xfId="20" applyNumberFormat="1" applyFont="1" applyFill="1" applyBorder="1" applyAlignment="1">
      <alignment vertical="center" wrapText="1"/>
      <protection/>
    </xf>
    <xf numFmtId="0" fontId="19" fillId="0" borderId="55" xfId="20" applyFont="1" applyBorder="1" applyAlignment="1">
      <alignment horizontal="left" vertical="center"/>
      <protection/>
    </xf>
    <xf numFmtId="3" fontId="6" fillId="0" borderId="38" xfId="20" applyNumberFormat="1" applyFont="1" applyBorder="1" applyAlignment="1">
      <alignment vertical="center" wrapText="1"/>
      <protection/>
    </xf>
    <xf numFmtId="3" fontId="6" fillId="0" borderId="56" xfId="20" applyNumberFormat="1" applyFont="1" applyBorder="1" applyAlignment="1">
      <alignment vertical="center" wrapText="1"/>
      <protection/>
    </xf>
    <xf numFmtId="3" fontId="7" fillId="5" borderId="51" xfId="20" applyNumberFormat="1" applyFont="1" applyFill="1" applyBorder="1" applyAlignment="1">
      <alignment horizontal="center" vertical="center" wrapText="1"/>
      <protection/>
    </xf>
    <xf numFmtId="3" fontId="7" fillId="4" borderId="51" xfId="20" applyNumberFormat="1" applyFont="1" applyFill="1" applyBorder="1" applyAlignment="1">
      <alignment vertical="center" wrapText="1"/>
      <protection/>
    </xf>
    <xf numFmtId="3" fontId="7" fillId="4" borderId="57" xfId="20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top" wrapText="1"/>
    </xf>
    <xf numFmtId="3" fontId="11" fillId="0" borderId="0" xfId="20" applyNumberFormat="1" applyFont="1" applyAlignment="1">
      <alignment vertical="center"/>
      <protection/>
    </xf>
    <xf numFmtId="3" fontId="13" fillId="0" borderId="0" xfId="20" applyNumberFormat="1" applyFont="1" applyAlignment="1">
      <alignment horizontal="center" vertical="center" wrapText="1"/>
      <protection/>
    </xf>
    <xf numFmtId="3" fontId="5" fillId="0" borderId="55" xfId="20" applyNumberFormat="1" applyFont="1" applyBorder="1" applyAlignment="1">
      <alignment horizontal="left" vertical="center" wrapText="1"/>
      <protection/>
    </xf>
    <xf numFmtId="3" fontId="5" fillId="0" borderId="38" xfId="20" applyNumberFormat="1" applyFont="1" applyBorder="1" applyAlignment="1">
      <alignment vertical="center" wrapText="1"/>
      <protection/>
    </xf>
    <xf numFmtId="3" fontId="5" fillId="0" borderId="56" xfId="20" applyNumberFormat="1" applyFont="1" applyBorder="1" applyAlignment="1">
      <alignment vertical="center" wrapText="1"/>
      <protection/>
    </xf>
    <xf numFmtId="0" fontId="18" fillId="4" borderId="58" xfId="20" applyFont="1" applyFill="1" applyBorder="1" applyAlignment="1">
      <alignment horizontal="left" vertical="center"/>
      <protection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6" fillId="0" borderId="56" xfId="20" applyNumberFormat="1" applyFont="1" applyBorder="1" applyAlignment="1">
      <alignment vertical="center" wrapText="1"/>
      <protection/>
    </xf>
    <xf numFmtId="164" fontId="7" fillId="4" borderId="56" xfId="20" applyNumberFormat="1" applyFont="1" applyFill="1" applyBorder="1" applyAlignment="1">
      <alignment vertical="center" wrapText="1"/>
      <protection/>
    </xf>
    <xf numFmtId="164" fontId="7" fillId="4" borderId="57" xfId="20" applyNumberFormat="1" applyFont="1" applyFill="1" applyBorder="1" applyAlignment="1">
      <alignment vertical="center" wrapText="1"/>
      <protection/>
    </xf>
    <xf numFmtId="0" fontId="4" fillId="0" borderId="0" xfId="0" applyFont="1" applyAlignment="1" quotePrefix="1">
      <alignment horizontal="right"/>
    </xf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6" borderId="38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3" fontId="7" fillId="6" borderId="38" xfId="20" applyNumberFormat="1" applyFont="1" applyFill="1" applyBorder="1" applyAlignment="1">
      <alignment horizontal="center" wrapText="1"/>
      <protection/>
    </xf>
    <xf numFmtId="3" fontId="7" fillId="6" borderId="38" xfId="20" applyNumberFormat="1" applyFont="1" applyFill="1" applyBorder="1" applyAlignment="1">
      <alignment vertical="center" wrapText="1"/>
      <protection/>
    </xf>
    <xf numFmtId="3" fontId="7" fillId="2" borderId="56" xfId="20" applyNumberFormat="1" applyFont="1" applyFill="1" applyBorder="1" applyAlignment="1">
      <alignment vertical="center" wrapText="1"/>
      <protection/>
    </xf>
    <xf numFmtId="3" fontId="6" fillId="2" borderId="56" xfId="20" applyNumberFormat="1" applyFont="1" applyFill="1" applyBorder="1" applyAlignment="1">
      <alignment vertical="center" wrapText="1"/>
      <protection/>
    </xf>
    <xf numFmtId="3" fontId="7" fillId="6" borderId="51" xfId="20" applyNumberFormat="1" applyFont="1" applyFill="1" applyBorder="1" applyAlignment="1">
      <alignment vertical="center" wrapText="1"/>
      <protection/>
    </xf>
    <xf numFmtId="3" fontId="7" fillId="2" borderId="57" xfId="20" applyNumberFormat="1" applyFont="1" applyFill="1" applyBorder="1" applyAlignment="1">
      <alignment vertical="center" wrapText="1"/>
      <protection/>
    </xf>
    <xf numFmtId="0" fontId="2" fillId="0" borderId="0" xfId="0" applyFont="1" applyAlignment="1" quotePrefix="1">
      <alignment horizontal="right"/>
    </xf>
    <xf numFmtId="0" fontId="18" fillId="4" borderId="55" xfId="20" applyFont="1" applyFill="1" applyBorder="1" applyAlignment="1">
      <alignment horizontal="left" vertical="center" wrapText="1"/>
      <protection/>
    </xf>
    <xf numFmtId="0" fontId="18" fillId="4" borderId="58" xfId="20" applyFont="1" applyFill="1" applyBorder="1" applyAlignment="1">
      <alignment horizontal="left" vertical="center" wrapText="1"/>
      <protection/>
    </xf>
    <xf numFmtId="3" fontId="6" fillId="0" borderId="51" xfId="20" applyNumberFormat="1" applyFont="1" applyBorder="1" applyAlignment="1">
      <alignment vertical="center" wrapText="1"/>
      <protection/>
    </xf>
    <xf numFmtId="0" fontId="2" fillId="3" borderId="59" xfId="22" applyFill="1" applyBorder="1">
      <alignment/>
      <protection/>
    </xf>
    <xf numFmtId="0" fontId="2" fillId="3" borderId="60" xfId="22" applyFill="1" applyBorder="1">
      <alignment/>
      <protection/>
    </xf>
    <xf numFmtId="0" fontId="2" fillId="3" borderId="61" xfId="22" applyFill="1" applyBorder="1">
      <alignment/>
      <protection/>
    </xf>
    <xf numFmtId="0" fontId="2" fillId="0" borderId="0" xfId="22">
      <alignment/>
      <protection/>
    </xf>
    <xf numFmtId="0" fontId="2" fillId="3" borderId="62" xfId="22" applyFill="1" applyBorder="1">
      <alignment/>
      <protection/>
    </xf>
    <xf numFmtId="0" fontId="2" fillId="3" borderId="0" xfId="22" applyFill="1">
      <alignment/>
      <protection/>
    </xf>
    <xf numFmtId="0" fontId="2" fillId="3" borderId="63" xfId="22" applyFill="1" applyBorder="1">
      <alignment/>
      <protection/>
    </xf>
    <xf numFmtId="0" fontId="21" fillId="3" borderId="0" xfId="22" applyFont="1" applyFill="1" applyAlignment="1">
      <alignment horizontal="center" wrapText="1"/>
      <protection/>
    </xf>
    <xf numFmtId="0" fontId="21" fillId="3" borderId="0" xfId="22" applyFont="1" applyFill="1" applyAlignment="1">
      <alignment horizontal="center" wrapText="1"/>
      <protection/>
    </xf>
    <xf numFmtId="0" fontId="22" fillId="3" borderId="0" xfId="22" applyFont="1" applyFill="1">
      <alignment/>
      <protection/>
    </xf>
    <xf numFmtId="0" fontId="23" fillId="3" borderId="62" xfId="22" applyFont="1" applyFill="1" applyBorder="1" applyAlignment="1">
      <alignment horizontal="center" vertical="center" wrapText="1"/>
      <protection/>
    </xf>
    <xf numFmtId="0" fontId="23" fillId="3" borderId="0" xfId="22" applyFont="1" applyFill="1" applyAlignment="1">
      <alignment horizontal="center" vertical="center" wrapText="1"/>
      <protection/>
    </xf>
    <xf numFmtId="0" fontId="23" fillId="3" borderId="63" xfId="22" applyFont="1" applyFill="1" applyBorder="1" applyAlignment="1">
      <alignment horizontal="center" vertical="center" wrapText="1"/>
      <protection/>
    </xf>
    <xf numFmtId="0" fontId="24" fillId="3" borderId="62" xfId="22" applyFont="1" applyFill="1" applyBorder="1" applyAlignment="1">
      <alignment vertical="center" wrapText="1"/>
      <protection/>
    </xf>
    <xf numFmtId="0" fontId="24" fillId="3" borderId="0" xfId="22" applyFont="1" applyFill="1" applyAlignment="1">
      <alignment vertical="center" wrapText="1"/>
      <protection/>
    </xf>
    <xf numFmtId="0" fontId="24" fillId="3" borderId="63" xfId="22" applyFont="1" applyFill="1" applyBorder="1" applyAlignment="1">
      <alignment vertical="center" wrapText="1"/>
      <protection/>
    </xf>
    <xf numFmtId="0" fontId="25" fillId="3" borderId="62" xfId="22" applyFont="1" applyFill="1" applyBorder="1" applyAlignment="1">
      <alignment horizontal="center" vertical="center" wrapText="1"/>
      <protection/>
    </xf>
    <xf numFmtId="0" fontId="25" fillId="3" borderId="0" xfId="22" applyFont="1" applyFill="1" applyAlignment="1">
      <alignment horizontal="center" vertical="center" wrapText="1"/>
      <protection/>
    </xf>
    <xf numFmtId="0" fontId="25" fillId="3" borderId="63" xfId="22" applyFont="1" applyFill="1" applyBorder="1" applyAlignment="1">
      <alignment horizontal="center" vertical="center" wrapText="1"/>
      <protection/>
    </xf>
    <xf numFmtId="0" fontId="26" fillId="3" borderId="0" xfId="22" applyFont="1" applyFill="1" applyAlignment="1">
      <alignment horizontal="center"/>
      <protection/>
    </xf>
    <xf numFmtId="0" fontId="27" fillId="3" borderId="0" xfId="22" applyFont="1" applyFill="1" applyAlignment="1">
      <alignment horizontal="center"/>
      <protection/>
    </xf>
    <xf numFmtId="0" fontId="2" fillId="3" borderId="64" xfId="22" applyFill="1" applyBorder="1">
      <alignment/>
      <protection/>
    </xf>
    <xf numFmtId="0" fontId="2" fillId="3" borderId="65" xfId="22" applyFill="1" applyBorder="1">
      <alignment/>
      <protection/>
    </xf>
    <xf numFmtId="0" fontId="2" fillId="3" borderId="66" xfId="22" applyFill="1" applyBorder="1">
      <alignment/>
      <protection/>
    </xf>
    <xf numFmtId="0" fontId="2" fillId="0" borderId="0" xfId="22" applyAlignment="1">
      <alignment horizontal="justify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6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Pjesa e tregut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'Tabela 1'!$C$45:$M$45</c:f>
              <c:strCache/>
            </c:strRef>
          </c:xVal>
          <c:yVal>
            <c:numRef>
              <c:f>'Tabela 1'!$C$46:$M$46</c:f>
              <c:numCache/>
            </c:numRef>
          </c:yVal>
          <c:smooth val="0"/>
        </c:ser>
        <c:axId val="3501690"/>
        <c:axId val="31515211"/>
      </c:scatterChart>
      <c:valAx>
        <c:axId val="3501690"/>
        <c:scaling>
          <c:orientation val="minMax"/>
        </c:scaling>
        <c:axPos val="b"/>
        <c:delete val="1"/>
        <c:majorTickMark val="out"/>
        <c:minorTickMark val="none"/>
        <c:tickLblPos val="nextTo"/>
        <c:crossAx val="31515211"/>
        <c:crosses val="autoZero"/>
        <c:crossBetween val="midCat"/>
        <c:dispUnits/>
        <c:majorUnit val="1"/>
      </c:valAx>
      <c:valAx>
        <c:axId val="3151521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3501690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Pjesa e tregut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'Tabela 1'!$O$45:$S$45</c:f>
              <c:strCache/>
            </c:strRef>
          </c:xVal>
          <c:yVal>
            <c:numRef>
              <c:f>'Tabela 1'!$O$46:$S$46</c:f>
              <c:numCache/>
            </c:numRef>
          </c:yVal>
          <c:smooth val="0"/>
        </c:ser>
        <c:axId val="15201444"/>
        <c:axId val="2595269"/>
      </c:scatterChart>
      <c:valAx>
        <c:axId val="15201444"/>
        <c:scaling>
          <c:orientation val="minMax"/>
        </c:scaling>
        <c:axPos val="b"/>
        <c:delete val="1"/>
        <c:majorTickMark val="out"/>
        <c:minorTickMark val="none"/>
        <c:tickLblPos val="nextTo"/>
        <c:crossAx val="2595269"/>
        <c:crosses val="autoZero"/>
        <c:crossBetween val="midCat"/>
        <c:dispUnits/>
        <c:majorUnit val="1"/>
      </c:valAx>
      <c:valAx>
        <c:axId val="259526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15201444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Pjesa e tregut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dLblPos val="t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'Tabela 5'!$C$45:$M$45</c:f>
              <c:strCache/>
            </c:strRef>
          </c:xVal>
          <c:yVal>
            <c:numRef>
              <c:f>'Tabela 5'!$C$46:$M$46</c:f>
              <c:numCache/>
            </c:numRef>
          </c:yVal>
          <c:smooth val="0"/>
        </c:ser>
        <c:axId val="23357422"/>
        <c:axId val="8890207"/>
      </c:scatterChart>
      <c:valAx>
        <c:axId val="23357422"/>
        <c:scaling>
          <c:orientation val="minMax"/>
        </c:scaling>
        <c:axPos val="b"/>
        <c:delete val="1"/>
        <c:majorTickMark val="out"/>
        <c:minorTickMark val="none"/>
        <c:tickLblPos val="nextTo"/>
        <c:crossAx val="8890207"/>
        <c:crosses val="autoZero"/>
        <c:crossBetween val="midCat"/>
        <c:dispUnits/>
        <c:majorUnit val="1"/>
      </c:valAx>
      <c:valAx>
        <c:axId val="889020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23357422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Pjesa e tregut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dLblPos val="t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'Tabela 5'!$O$45:$S$45</c:f>
              <c:strCache/>
            </c:strRef>
          </c:xVal>
          <c:yVal>
            <c:numRef>
              <c:f>'Tabela 5'!$O$46:$S$46</c:f>
              <c:numCache/>
            </c:numRef>
          </c:yVal>
          <c:smooth val="0"/>
        </c:ser>
        <c:axId val="12903000"/>
        <c:axId val="49018137"/>
      </c:scatterChart>
      <c:valAx>
        <c:axId val="12903000"/>
        <c:scaling>
          <c:orientation val="minMax"/>
        </c:scaling>
        <c:axPos val="b"/>
        <c:delete val="1"/>
        <c:majorTickMark val="out"/>
        <c:minorTickMark val="none"/>
        <c:tickLblPos val="nextTo"/>
        <c:crossAx val="49018137"/>
        <c:crosses val="autoZero"/>
        <c:crossBetween val="midCat"/>
        <c:dispUnits/>
        <c:majorUnit val="1"/>
      </c:valAx>
      <c:valAx>
        <c:axId val="4901813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12903000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504825</xdr:colOff>
      <xdr:row>19</xdr:row>
      <xdr:rowOff>133350</xdr:rowOff>
    </xdr:from>
    <xdr:ext cx="3209925" cy="2505075"/>
    <xdr:pic>
      <xdr:nvPicPr>
        <xdr:cNvPr id="2" name="Picture 1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4143375"/>
          <a:ext cx="32099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428625</xdr:colOff>
      <xdr:row>1</xdr:row>
      <xdr:rowOff>66675</xdr:rowOff>
    </xdr:from>
    <xdr:ext cx="1419225" cy="1419225"/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47825" y="266700"/>
          <a:ext cx="1419225" cy="1419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49</xdr:row>
      <xdr:rowOff>66675</xdr:rowOff>
    </xdr:from>
    <xdr:to>
      <xdr:col>11</xdr:col>
      <xdr:colOff>723900</xdr:colOff>
      <xdr:row>69</xdr:row>
      <xdr:rowOff>123825</xdr:rowOff>
    </xdr:to>
    <xdr:graphicFrame macro="">
      <xdr:nvGraphicFramePr>
        <xdr:cNvPr id="2" name="Chart 1"/>
        <xdr:cNvGraphicFramePr/>
      </xdr:nvGraphicFramePr>
      <xdr:xfrm>
        <a:off x="57150" y="9839325"/>
        <a:ext cx="13830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49</xdr:row>
      <xdr:rowOff>0</xdr:rowOff>
    </xdr:from>
    <xdr:to>
      <xdr:col>21</xdr:col>
      <xdr:colOff>914400</xdr:colOff>
      <xdr:row>69</xdr:row>
      <xdr:rowOff>47625</xdr:rowOff>
    </xdr:to>
    <xdr:graphicFrame macro="">
      <xdr:nvGraphicFramePr>
        <xdr:cNvPr id="3" name="Chart 2"/>
        <xdr:cNvGraphicFramePr/>
      </xdr:nvGraphicFramePr>
      <xdr:xfrm>
        <a:off x="16021050" y="9772650"/>
        <a:ext cx="75819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49</xdr:row>
      <xdr:rowOff>66675</xdr:rowOff>
    </xdr:from>
    <xdr:to>
      <xdr:col>10</xdr:col>
      <xdr:colOff>685800</xdr:colOff>
      <xdr:row>69</xdr:row>
      <xdr:rowOff>123825</xdr:rowOff>
    </xdr:to>
    <xdr:graphicFrame macro="">
      <xdr:nvGraphicFramePr>
        <xdr:cNvPr id="2" name="Chart 1"/>
        <xdr:cNvGraphicFramePr/>
      </xdr:nvGraphicFramePr>
      <xdr:xfrm>
        <a:off x="57150" y="9696450"/>
        <a:ext cx="128397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49</xdr:row>
      <xdr:rowOff>0</xdr:rowOff>
    </xdr:from>
    <xdr:to>
      <xdr:col>21</xdr:col>
      <xdr:colOff>914400</xdr:colOff>
      <xdr:row>69</xdr:row>
      <xdr:rowOff>47625</xdr:rowOff>
    </xdr:to>
    <xdr:graphicFrame macro="">
      <xdr:nvGraphicFramePr>
        <xdr:cNvPr id="3" name="Chart 2"/>
        <xdr:cNvGraphicFramePr/>
      </xdr:nvGraphicFramePr>
      <xdr:xfrm>
        <a:off x="16021050" y="9629775"/>
        <a:ext cx="75819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5C50-B1FF-4A5C-B419-49E10D573891}">
  <dimension ref="A1:K46"/>
  <sheetViews>
    <sheetView showGridLines="0" tabSelected="1" zoomScale="70" zoomScaleNormal="70" workbookViewId="0" topLeftCell="A1">
      <selection activeCell="A47" sqref="A47"/>
    </sheetView>
  </sheetViews>
  <sheetFormatPr defaultColWidth="9.140625" defaultRowHeight="15"/>
  <cols>
    <col min="1" max="16384" width="9.140625" style="142" customWidth="1"/>
  </cols>
  <sheetData>
    <row r="1" spans="1:11" ht="15.75" thickTop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ht="1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ht="21" customHeight="1">
      <c r="A4" s="143"/>
      <c r="B4" s="144"/>
      <c r="C4" s="144"/>
      <c r="D4" s="144"/>
      <c r="E4" s="144"/>
      <c r="F4" s="146" t="s">
        <v>151</v>
      </c>
      <c r="G4" s="146"/>
      <c r="H4" s="146"/>
      <c r="I4" s="144"/>
      <c r="J4" s="144"/>
      <c r="K4" s="145"/>
    </row>
    <row r="5" spans="1:11" ht="21" customHeight="1">
      <c r="A5" s="143"/>
      <c r="B5" s="144"/>
      <c r="C5" s="144"/>
      <c r="D5" s="144"/>
      <c r="E5" s="144"/>
      <c r="F5" s="146"/>
      <c r="G5" s="146"/>
      <c r="H5" s="146"/>
      <c r="I5" s="144"/>
      <c r="J5" s="144"/>
      <c r="K5" s="145"/>
    </row>
    <row r="6" spans="1:11" ht="21" customHeight="1">
      <c r="A6" s="143"/>
      <c r="B6" s="144"/>
      <c r="C6" s="144"/>
      <c r="D6" s="144"/>
      <c r="E6" s="144"/>
      <c r="F6" s="146"/>
      <c r="G6" s="146"/>
      <c r="H6" s="146"/>
      <c r="I6" s="144"/>
      <c r="J6" s="144"/>
      <c r="K6" s="145"/>
    </row>
    <row r="7" spans="1:11" ht="21">
      <c r="A7" s="143"/>
      <c r="B7" s="144"/>
      <c r="C7" s="144"/>
      <c r="D7" s="144"/>
      <c r="E7" s="144"/>
      <c r="F7" s="147"/>
      <c r="G7" s="147"/>
      <c r="H7" s="147"/>
      <c r="I7" s="144"/>
      <c r="J7" s="144"/>
      <c r="K7" s="145"/>
    </row>
    <row r="8" spans="1:11" ht="21">
      <c r="A8" s="143"/>
      <c r="B8" s="144"/>
      <c r="C8" s="144"/>
      <c r="D8" s="144"/>
      <c r="E8" s="144"/>
      <c r="F8" s="148"/>
      <c r="G8" s="148"/>
      <c r="H8" s="144"/>
      <c r="I8" s="144"/>
      <c r="J8" s="144"/>
      <c r="K8" s="145"/>
    </row>
    <row r="9" spans="1:11" ht="15" customHeight="1">
      <c r="A9" s="149" t="s">
        <v>152</v>
      </c>
      <c r="B9" s="150"/>
      <c r="C9" s="150"/>
      <c r="D9" s="150"/>
      <c r="E9" s="150"/>
      <c r="F9" s="150"/>
      <c r="G9" s="150"/>
      <c r="H9" s="150"/>
      <c r="I9" s="150"/>
      <c r="J9" s="150"/>
      <c r="K9" s="151"/>
    </row>
    <row r="10" spans="1:11" ht="15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1"/>
    </row>
    <row r="11" spans="1:11" ht="15" customHeight="1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4"/>
    </row>
    <row r="12" spans="1:11" ht="15" customHeight="1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4"/>
    </row>
    <row r="13" spans="1:11" ht="15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4"/>
    </row>
    <row r="14" spans="1:11" ht="15" customHeight="1">
      <c r="A14" s="155" t="s">
        <v>154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7"/>
    </row>
    <row r="15" spans="1:11" ht="15" customHeigh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7"/>
    </row>
    <row r="16" spans="1:11" ht="15" customHeight="1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7"/>
    </row>
    <row r="17" spans="1:11" ht="15" customHeight="1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7"/>
    </row>
    <row r="18" spans="1:11" ht="15" customHeight="1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7"/>
    </row>
    <row r="19" spans="1:11" ht="15" customHeight="1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7"/>
    </row>
    <row r="20" spans="1:11" ht="15" customHeight="1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7"/>
    </row>
    <row r="21" spans="1:11" ht="15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5"/>
    </row>
    <row r="22" spans="1:11" ht="15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5"/>
    </row>
    <row r="23" spans="1:11" ht="15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5"/>
    </row>
    <row r="24" spans="1:11" ht="15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5"/>
    </row>
    <row r="25" spans="1:11" ht="15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5"/>
    </row>
    <row r="26" spans="1:11" ht="15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5"/>
    </row>
    <row r="27" spans="1:11" ht="15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5"/>
    </row>
    <row r="28" spans="1:11" ht="15">
      <c r="A28" s="143"/>
      <c r="B28" s="144"/>
      <c r="C28" s="144"/>
      <c r="D28" s="144"/>
      <c r="E28" s="144"/>
      <c r="F28" s="144"/>
      <c r="G28" s="158"/>
      <c r="H28" s="144"/>
      <c r="I28" s="144"/>
      <c r="J28" s="144"/>
      <c r="K28" s="145"/>
    </row>
    <row r="29" spans="1:11" ht="15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5"/>
    </row>
    <row r="30" spans="1:11" ht="15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5"/>
    </row>
    <row r="31" spans="1:11" ht="1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5"/>
    </row>
    <row r="32" spans="1:11" ht="1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5"/>
    </row>
    <row r="33" spans="1:11" ht="15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1:11" ht="15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5"/>
    </row>
    <row r="35" spans="1:11" ht="15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5"/>
    </row>
    <row r="36" spans="1:11" ht="15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5"/>
    </row>
    <row r="37" spans="1:11" ht="18.75" customHeight="1">
      <c r="A37" s="143"/>
      <c r="B37" s="144"/>
      <c r="C37" s="144"/>
      <c r="D37" s="159" t="s">
        <v>153</v>
      </c>
      <c r="E37" s="159"/>
      <c r="F37" s="159"/>
      <c r="G37" s="159"/>
      <c r="H37" s="159"/>
      <c r="I37" s="144"/>
      <c r="J37" s="144"/>
      <c r="K37" s="145"/>
    </row>
    <row r="38" spans="1:11" ht="15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5"/>
    </row>
    <row r="39" spans="1:11" ht="15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5"/>
    </row>
    <row r="40" spans="1:11" ht="15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5"/>
    </row>
    <row r="41" spans="1:11" ht="15.75" thickBot="1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2"/>
    </row>
    <row r="42" ht="15.75" thickTop="1"/>
    <row r="43" spans="1:11" ht="15" customHeight="1">
      <c r="A43" s="163" t="s">
        <v>155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ht="1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ht="1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ht="4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</sheetData>
  <mergeCells count="5">
    <mergeCell ref="F4:H6"/>
    <mergeCell ref="A9:K10"/>
    <mergeCell ref="A14:K20"/>
    <mergeCell ref="D37:H37"/>
    <mergeCell ref="A43:K46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1001-A1BD-4DC8-9877-8D7D53EC611F}">
  <dimension ref="A2:L60"/>
  <sheetViews>
    <sheetView showGridLines="0" workbookViewId="0" topLeftCell="A1">
      <selection activeCell="F6" sqref="F6"/>
    </sheetView>
  </sheetViews>
  <sheetFormatPr defaultColWidth="9.140625" defaultRowHeight="15"/>
  <cols>
    <col min="1" max="1" width="20.28125" style="115" customWidth="1"/>
    <col min="2" max="2" width="7.28125" style="116" customWidth="1"/>
    <col min="3" max="12" width="17.28125" style="115" customWidth="1"/>
    <col min="13" max="13" width="9.140625" style="115" customWidth="1"/>
    <col min="14" max="16384" width="9.140625" style="115" customWidth="1"/>
  </cols>
  <sheetData>
    <row r="1" s="18" customFormat="1" ht="15" customHeight="1"/>
    <row r="2" spans="1:7" s="18" customFormat="1" ht="15" customHeight="1">
      <c r="A2" s="85" t="s">
        <v>132</v>
      </c>
      <c r="B2" s="108"/>
      <c r="C2" s="108"/>
      <c r="D2" s="108"/>
      <c r="E2" s="108"/>
      <c r="F2" s="108"/>
      <c r="G2" s="108"/>
    </row>
    <row r="3" s="18" customFormat="1" ht="15" customHeight="1" thickBot="1">
      <c r="L3" s="89" t="s">
        <v>96</v>
      </c>
    </row>
    <row r="4" spans="1:12" s="117" customFormat="1" ht="23.25" customHeight="1">
      <c r="A4" s="5" t="s">
        <v>133</v>
      </c>
      <c r="B4" s="9" t="s">
        <v>98</v>
      </c>
      <c r="C4" s="9" t="s">
        <v>134</v>
      </c>
      <c r="D4" s="9" t="s">
        <v>135</v>
      </c>
      <c r="E4" s="3" t="s">
        <v>136</v>
      </c>
      <c r="F4" s="2"/>
      <c r="G4" s="1"/>
      <c r="H4" s="9" t="s">
        <v>137</v>
      </c>
      <c r="I4" s="9" t="s">
        <v>138</v>
      </c>
      <c r="J4" s="9" t="s">
        <v>139</v>
      </c>
      <c r="K4" s="9" t="s">
        <v>140</v>
      </c>
      <c r="L4" s="7" t="s">
        <v>105</v>
      </c>
    </row>
    <row r="5" spans="1:12" s="117" customFormat="1" ht="51" customHeight="1">
      <c r="A5" s="4"/>
      <c r="B5" s="8"/>
      <c r="C5" s="8"/>
      <c r="D5" s="8"/>
      <c r="E5" s="127" t="s">
        <v>141</v>
      </c>
      <c r="F5" s="127" t="s">
        <v>142</v>
      </c>
      <c r="G5" s="128" t="s">
        <v>143</v>
      </c>
      <c r="H5" s="8"/>
      <c r="I5" s="8"/>
      <c r="J5" s="8"/>
      <c r="K5" s="8"/>
      <c r="L5" s="6"/>
    </row>
    <row r="6" spans="1:12" s="118" customFormat="1" ht="16.5" customHeight="1">
      <c r="A6" s="93"/>
      <c r="B6" s="94"/>
      <c r="C6" s="95">
        <v>1</v>
      </c>
      <c r="D6" s="95">
        <v>2</v>
      </c>
      <c r="E6" s="129">
        <v>3</v>
      </c>
      <c r="F6" s="129">
        <v>4</v>
      </c>
      <c r="G6" s="95" t="s">
        <v>124</v>
      </c>
      <c r="H6" s="95">
        <v>6</v>
      </c>
      <c r="I6" s="95">
        <v>7</v>
      </c>
      <c r="J6" s="95">
        <v>8</v>
      </c>
      <c r="K6" s="95">
        <v>9</v>
      </c>
      <c r="L6" s="95">
        <v>10</v>
      </c>
    </row>
    <row r="7" spans="1:12" s="18" customFormat="1" ht="13.5" customHeight="1">
      <c r="A7" s="97" t="s">
        <v>103</v>
      </c>
      <c r="B7" s="98">
        <f aca="true" t="shared" si="0" ref="B7:B26">ROW()-ROW($A$6)</f>
        <v>1</v>
      </c>
      <c r="C7" s="99">
        <f aca="true" t="shared" si="1" ref="C7:K7">SUM(C8:C18)</f>
        <v>5427309</v>
      </c>
      <c r="D7" s="99">
        <f t="shared" si="1"/>
        <v>94454</v>
      </c>
      <c r="E7" s="130">
        <f t="shared" si="1"/>
        <v>3434753</v>
      </c>
      <c r="F7" s="130">
        <f t="shared" si="1"/>
        <v>2537697</v>
      </c>
      <c r="G7" s="99">
        <f t="shared" si="1"/>
        <v>6134697</v>
      </c>
      <c r="H7" s="99">
        <f t="shared" si="1"/>
        <v>0</v>
      </c>
      <c r="I7" s="99">
        <f t="shared" si="1"/>
        <v>0</v>
      </c>
      <c r="J7" s="99">
        <f t="shared" si="1"/>
        <v>0</v>
      </c>
      <c r="K7" s="99">
        <f t="shared" si="1"/>
        <v>23245</v>
      </c>
      <c r="L7" s="131">
        <f aca="true" t="shared" si="2" ref="L7:L26">SUM(C7:D7)+SUM(G7:K7)</f>
        <v>11679705</v>
      </c>
    </row>
    <row r="8" spans="1:12" s="18" customFormat="1" ht="13.5" customHeight="1">
      <c r="A8" s="101" t="s">
        <v>2</v>
      </c>
      <c r="B8" s="98">
        <f t="shared" si="0"/>
        <v>2</v>
      </c>
      <c r="C8" s="102">
        <v>475417</v>
      </c>
      <c r="D8" s="102">
        <v>9970</v>
      </c>
      <c r="E8" s="102">
        <v>202760</v>
      </c>
      <c r="F8" s="102">
        <v>151007</v>
      </c>
      <c r="G8" s="102">
        <v>359074</v>
      </c>
      <c r="H8" s="102">
        <v>0</v>
      </c>
      <c r="I8" s="102">
        <v>0</v>
      </c>
      <c r="J8" s="102">
        <v>0</v>
      </c>
      <c r="K8" s="102">
        <v>0</v>
      </c>
      <c r="L8" s="132">
        <f t="shared" si="2"/>
        <v>844461</v>
      </c>
    </row>
    <row r="9" spans="1:12" s="18" customFormat="1" ht="13.5" customHeight="1">
      <c r="A9" s="101" t="s">
        <v>3</v>
      </c>
      <c r="B9" s="98">
        <f t="shared" si="0"/>
        <v>3</v>
      </c>
      <c r="C9" s="102">
        <v>615990</v>
      </c>
      <c r="D9" s="102">
        <v>47037</v>
      </c>
      <c r="E9" s="102">
        <v>940891</v>
      </c>
      <c r="F9" s="102">
        <v>276183</v>
      </c>
      <c r="G9" s="102">
        <v>1283388</v>
      </c>
      <c r="H9" s="102">
        <v>0</v>
      </c>
      <c r="I9" s="102">
        <v>0</v>
      </c>
      <c r="J9" s="102">
        <v>0</v>
      </c>
      <c r="K9" s="102">
        <v>0</v>
      </c>
      <c r="L9" s="132">
        <f t="shared" si="2"/>
        <v>1946415</v>
      </c>
    </row>
    <row r="10" spans="1:12" s="18" customFormat="1" ht="13.5" customHeight="1">
      <c r="A10" s="101" t="s">
        <v>4</v>
      </c>
      <c r="B10" s="98">
        <f t="shared" si="0"/>
        <v>4</v>
      </c>
      <c r="C10" s="102">
        <v>608438</v>
      </c>
      <c r="D10" s="102">
        <v>3938</v>
      </c>
      <c r="E10" s="102">
        <v>306519</v>
      </c>
      <c r="F10" s="102">
        <v>224809</v>
      </c>
      <c r="G10" s="102">
        <v>551518</v>
      </c>
      <c r="H10" s="102">
        <v>0</v>
      </c>
      <c r="I10" s="102">
        <v>0</v>
      </c>
      <c r="J10" s="102">
        <v>0</v>
      </c>
      <c r="K10" s="102">
        <v>0</v>
      </c>
      <c r="L10" s="132">
        <f t="shared" si="2"/>
        <v>1163894</v>
      </c>
    </row>
    <row r="11" spans="1:12" s="18" customFormat="1" ht="13.5" customHeight="1">
      <c r="A11" s="101" t="s">
        <v>5</v>
      </c>
      <c r="B11" s="98">
        <f t="shared" si="0"/>
        <v>5</v>
      </c>
      <c r="C11" s="102">
        <v>349187</v>
      </c>
      <c r="D11" s="102">
        <v>3655</v>
      </c>
      <c r="E11" s="102">
        <v>159138</v>
      </c>
      <c r="F11" s="102">
        <v>322242</v>
      </c>
      <c r="G11" s="102">
        <v>501677</v>
      </c>
      <c r="H11" s="102">
        <v>0</v>
      </c>
      <c r="I11" s="102">
        <v>0</v>
      </c>
      <c r="J11" s="102">
        <v>0</v>
      </c>
      <c r="K11" s="102">
        <v>0</v>
      </c>
      <c r="L11" s="132">
        <f t="shared" si="2"/>
        <v>854519</v>
      </c>
    </row>
    <row r="12" spans="1:12" s="18" customFormat="1" ht="13.5" customHeight="1">
      <c r="A12" s="101" t="s">
        <v>6</v>
      </c>
      <c r="B12" s="98">
        <f t="shared" si="0"/>
        <v>6</v>
      </c>
      <c r="C12" s="102">
        <v>595041</v>
      </c>
      <c r="D12" s="102">
        <v>0</v>
      </c>
      <c r="E12" s="102">
        <v>332267</v>
      </c>
      <c r="F12" s="102">
        <v>192364</v>
      </c>
      <c r="G12" s="102">
        <v>529877</v>
      </c>
      <c r="H12" s="102">
        <v>0</v>
      </c>
      <c r="I12" s="102">
        <v>0</v>
      </c>
      <c r="J12" s="102">
        <v>0</v>
      </c>
      <c r="K12" s="102">
        <v>0</v>
      </c>
      <c r="L12" s="132">
        <f t="shared" si="2"/>
        <v>1124918</v>
      </c>
    </row>
    <row r="13" spans="1:12" s="18" customFormat="1" ht="13.5" customHeight="1">
      <c r="A13" s="101" t="s">
        <v>7</v>
      </c>
      <c r="B13" s="98">
        <f t="shared" si="0"/>
        <v>7</v>
      </c>
      <c r="C13" s="102">
        <v>619044</v>
      </c>
      <c r="D13" s="102">
        <v>11486</v>
      </c>
      <c r="E13" s="102">
        <v>350096</v>
      </c>
      <c r="F13" s="102">
        <v>218747</v>
      </c>
      <c r="G13" s="102">
        <v>574052</v>
      </c>
      <c r="H13" s="102">
        <v>0</v>
      </c>
      <c r="I13" s="102">
        <v>0</v>
      </c>
      <c r="J13" s="102">
        <v>0</v>
      </c>
      <c r="K13" s="102">
        <v>0</v>
      </c>
      <c r="L13" s="132">
        <f t="shared" si="2"/>
        <v>1204582</v>
      </c>
    </row>
    <row r="14" spans="1:12" s="18" customFormat="1" ht="13.5" customHeight="1">
      <c r="A14" s="101" t="s">
        <v>8</v>
      </c>
      <c r="B14" s="98">
        <f t="shared" si="0"/>
        <v>8</v>
      </c>
      <c r="C14" s="102">
        <v>256099</v>
      </c>
      <c r="D14" s="102">
        <v>0</v>
      </c>
      <c r="E14" s="102">
        <v>213562</v>
      </c>
      <c r="F14" s="102">
        <v>147383</v>
      </c>
      <c r="G14" s="102">
        <v>363392</v>
      </c>
      <c r="H14" s="102">
        <v>0</v>
      </c>
      <c r="I14" s="102">
        <v>0</v>
      </c>
      <c r="J14" s="102">
        <v>0</v>
      </c>
      <c r="K14" s="102">
        <v>0</v>
      </c>
      <c r="L14" s="132">
        <f t="shared" si="2"/>
        <v>619491</v>
      </c>
    </row>
    <row r="15" spans="1:12" s="18" customFormat="1" ht="13.5" customHeight="1">
      <c r="A15" s="101" t="s">
        <v>9</v>
      </c>
      <c r="B15" s="98">
        <f t="shared" si="0"/>
        <v>9</v>
      </c>
      <c r="C15" s="102">
        <v>624867</v>
      </c>
      <c r="D15" s="102">
        <v>70</v>
      </c>
      <c r="E15" s="102">
        <v>148228</v>
      </c>
      <c r="F15" s="102">
        <v>253418</v>
      </c>
      <c r="G15" s="102">
        <v>409277</v>
      </c>
      <c r="H15" s="102">
        <v>0</v>
      </c>
      <c r="I15" s="102">
        <v>0</v>
      </c>
      <c r="J15" s="102">
        <v>0</v>
      </c>
      <c r="K15" s="102">
        <v>0</v>
      </c>
      <c r="L15" s="132">
        <f t="shared" si="2"/>
        <v>1034214</v>
      </c>
    </row>
    <row r="16" spans="1:12" s="18" customFormat="1" ht="13.5" customHeight="1">
      <c r="A16" s="101" t="s">
        <v>10</v>
      </c>
      <c r="B16" s="98">
        <f t="shared" si="0"/>
        <v>10</v>
      </c>
      <c r="C16" s="102">
        <v>377037</v>
      </c>
      <c r="D16" s="102">
        <v>4290</v>
      </c>
      <c r="E16" s="102">
        <v>224839</v>
      </c>
      <c r="F16" s="102">
        <v>261944</v>
      </c>
      <c r="G16" s="102">
        <v>494032</v>
      </c>
      <c r="H16" s="102">
        <v>0</v>
      </c>
      <c r="I16" s="102">
        <v>0</v>
      </c>
      <c r="J16" s="102">
        <v>0</v>
      </c>
      <c r="K16" s="102">
        <v>23245</v>
      </c>
      <c r="L16" s="132">
        <f t="shared" si="2"/>
        <v>898604</v>
      </c>
    </row>
    <row r="17" spans="1:12" s="18" customFormat="1" ht="13.5" customHeight="1">
      <c r="A17" s="101" t="s">
        <v>11</v>
      </c>
      <c r="B17" s="98">
        <f t="shared" si="0"/>
        <v>11</v>
      </c>
      <c r="C17" s="102">
        <v>382887</v>
      </c>
      <c r="D17" s="102">
        <v>1828</v>
      </c>
      <c r="E17" s="102">
        <v>266667</v>
      </c>
      <c r="F17" s="102">
        <v>237276</v>
      </c>
      <c r="G17" s="102">
        <v>516118</v>
      </c>
      <c r="H17" s="102">
        <v>0</v>
      </c>
      <c r="I17" s="102">
        <v>0</v>
      </c>
      <c r="J17" s="102">
        <v>0</v>
      </c>
      <c r="K17" s="102">
        <v>0</v>
      </c>
      <c r="L17" s="132">
        <f t="shared" si="2"/>
        <v>900833</v>
      </c>
    </row>
    <row r="18" spans="1:12" s="18" customFormat="1" ht="13.5" customHeight="1">
      <c r="A18" s="101" t="s">
        <v>12</v>
      </c>
      <c r="B18" s="98">
        <f t="shared" si="0"/>
        <v>12</v>
      </c>
      <c r="C18" s="102">
        <v>523302</v>
      </c>
      <c r="D18" s="102">
        <v>12180</v>
      </c>
      <c r="E18" s="102">
        <v>289786</v>
      </c>
      <c r="F18" s="102">
        <v>252324</v>
      </c>
      <c r="G18" s="102">
        <v>552292</v>
      </c>
      <c r="H18" s="102">
        <v>0</v>
      </c>
      <c r="I18" s="102">
        <v>0</v>
      </c>
      <c r="J18" s="102">
        <v>0</v>
      </c>
      <c r="K18" s="102">
        <v>0</v>
      </c>
      <c r="L18" s="132">
        <f t="shared" si="2"/>
        <v>1087774</v>
      </c>
    </row>
    <row r="19" spans="1:12" s="18" customFormat="1" ht="13.5" customHeight="1">
      <c r="A19" s="97" t="s">
        <v>104</v>
      </c>
      <c r="B19" s="98">
        <f t="shared" si="0"/>
        <v>13</v>
      </c>
      <c r="C19" s="99">
        <f aca="true" t="shared" si="3" ref="C19:K19">SUM(C20:C25)</f>
        <v>38443</v>
      </c>
      <c r="D19" s="99">
        <f t="shared" si="3"/>
        <v>113209</v>
      </c>
      <c r="E19" s="130">
        <f t="shared" si="3"/>
        <v>91417</v>
      </c>
      <c r="F19" s="130">
        <f t="shared" si="3"/>
        <v>32109</v>
      </c>
      <c r="G19" s="99">
        <f t="shared" si="3"/>
        <v>127564</v>
      </c>
      <c r="H19" s="99">
        <f t="shared" si="3"/>
        <v>0</v>
      </c>
      <c r="I19" s="99">
        <f t="shared" si="3"/>
        <v>8109776</v>
      </c>
      <c r="J19" s="99">
        <f t="shared" si="3"/>
        <v>1213875</v>
      </c>
      <c r="K19" s="99">
        <f t="shared" si="3"/>
        <v>0</v>
      </c>
      <c r="L19" s="131">
        <f t="shared" si="2"/>
        <v>9602867</v>
      </c>
    </row>
    <row r="20" spans="1:12" s="18" customFormat="1" ht="13.5" customHeight="1">
      <c r="A20" s="101" t="s">
        <v>14</v>
      </c>
      <c r="B20" s="98">
        <f t="shared" si="0"/>
        <v>14</v>
      </c>
      <c r="C20" s="102">
        <v>15479</v>
      </c>
      <c r="D20" s="102">
        <v>0</v>
      </c>
      <c r="E20" s="102">
        <v>14728</v>
      </c>
      <c r="F20" s="102">
        <v>3634</v>
      </c>
      <c r="G20" s="102">
        <v>18629</v>
      </c>
      <c r="H20" s="102">
        <v>0</v>
      </c>
      <c r="I20" s="102">
        <v>3406977</v>
      </c>
      <c r="J20" s="102">
        <v>252643</v>
      </c>
      <c r="K20" s="102">
        <v>0</v>
      </c>
      <c r="L20" s="132">
        <f t="shared" si="2"/>
        <v>3693728</v>
      </c>
    </row>
    <row r="21" spans="1:12" s="18" customFormat="1" ht="13.5" customHeight="1">
      <c r="A21" s="101" t="s">
        <v>15</v>
      </c>
      <c r="B21" s="98">
        <f t="shared" si="0"/>
        <v>15</v>
      </c>
      <c r="C21" s="102">
        <v>12741</v>
      </c>
      <c r="D21" s="102">
        <v>113209</v>
      </c>
      <c r="E21" s="102">
        <v>58342</v>
      </c>
      <c r="F21" s="102">
        <v>17932</v>
      </c>
      <c r="G21" s="102">
        <v>77193</v>
      </c>
      <c r="H21" s="102">
        <v>0</v>
      </c>
      <c r="I21" s="102">
        <v>3027965</v>
      </c>
      <c r="J21" s="102">
        <v>43516</v>
      </c>
      <c r="K21" s="102">
        <v>0</v>
      </c>
      <c r="L21" s="132">
        <f t="shared" si="2"/>
        <v>3274624</v>
      </c>
    </row>
    <row r="22" spans="1:12" s="18" customFormat="1" ht="13.5" customHeight="1">
      <c r="A22" s="101" t="s">
        <v>16</v>
      </c>
      <c r="B22" s="98">
        <f t="shared" si="0"/>
        <v>16</v>
      </c>
      <c r="C22" s="102">
        <v>4987</v>
      </c>
      <c r="D22" s="102">
        <v>0</v>
      </c>
      <c r="E22" s="102">
        <v>10798</v>
      </c>
      <c r="F22" s="102">
        <v>9039</v>
      </c>
      <c r="G22" s="102">
        <v>21887</v>
      </c>
      <c r="H22" s="102">
        <v>0</v>
      </c>
      <c r="I22" s="102">
        <v>735313</v>
      </c>
      <c r="J22" s="102">
        <v>665659</v>
      </c>
      <c r="K22" s="102">
        <v>0</v>
      </c>
      <c r="L22" s="132">
        <f t="shared" si="2"/>
        <v>1427846</v>
      </c>
    </row>
    <row r="23" spans="1:12" s="18" customFormat="1" ht="13.5" customHeight="1">
      <c r="A23" s="101" t="s">
        <v>17</v>
      </c>
      <c r="B23" s="98">
        <f t="shared" si="0"/>
        <v>17</v>
      </c>
      <c r="C23" s="102">
        <v>4383</v>
      </c>
      <c r="D23" s="102">
        <v>0</v>
      </c>
      <c r="E23" s="102">
        <v>5345</v>
      </c>
      <c r="F23" s="102">
        <v>1217</v>
      </c>
      <c r="G23" s="102">
        <v>7239</v>
      </c>
      <c r="H23" s="102">
        <v>0</v>
      </c>
      <c r="I23" s="102">
        <v>516899</v>
      </c>
      <c r="J23" s="102">
        <v>184008</v>
      </c>
      <c r="K23" s="102">
        <v>0</v>
      </c>
      <c r="L23" s="132">
        <f t="shared" si="2"/>
        <v>712529</v>
      </c>
    </row>
    <row r="24" spans="1:12" s="18" customFormat="1" ht="13.5" customHeight="1">
      <c r="A24" s="101" t="s">
        <v>18</v>
      </c>
      <c r="B24" s="98">
        <f t="shared" si="0"/>
        <v>18</v>
      </c>
      <c r="C24" s="102">
        <v>853</v>
      </c>
      <c r="D24" s="102">
        <v>0</v>
      </c>
      <c r="E24" s="102">
        <v>2204</v>
      </c>
      <c r="F24" s="102">
        <v>287</v>
      </c>
      <c r="G24" s="102">
        <v>2616</v>
      </c>
      <c r="H24" s="102">
        <v>0</v>
      </c>
      <c r="I24" s="102">
        <v>422622</v>
      </c>
      <c r="J24" s="102">
        <v>68049</v>
      </c>
      <c r="K24" s="102">
        <v>0</v>
      </c>
      <c r="L24" s="132">
        <f t="shared" si="2"/>
        <v>494140</v>
      </c>
    </row>
    <row r="25" spans="1:12" s="18" customFormat="1" ht="13.5" customHeight="1">
      <c r="A25" s="101" t="s">
        <v>19</v>
      </c>
      <c r="B25" s="98">
        <f t="shared" si="0"/>
        <v>19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32">
        <f t="shared" si="2"/>
        <v>0</v>
      </c>
    </row>
    <row r="26" spans="1:12" s="18" customFormat="1" ht="13.5" customHeight="1" thickBot="1">
      <c r="A26" s="113" t="s">
        <v>105</v>
      </c>
      <c r="B26" s="98">
        <f t="shared" si="0"/>
        <v>20</v>
      </c>
      <c r="C26" s="105">
        <f aca="true" t="shared" si="4" ref="C26:K26">C7+C19</f>
        <v>5465752</v>
      </c>
      <c r="D26" s="105">
        <f t="shared" si="4"/>
        <v>207663</v>
      </c>
      <c r="E26" s="133">
        <f t="shared" si="4"/>
        <v>3526170</v>
      </c>
      <c r="F26" s="133">
        <f t="shared" si="4"/>
        <v>2569806</v>
      </c>
      <c r="G26" s="105">
        <f t="shared" si="4"/>
        <v>6262261</v>
      </c>
      <c r="H26" s="105">
        <f t="shared" si="4"/>
        <v>0</v>
      </c>
      <c r="I26" s="105">
        <f t="shared" si="4"/>
        <v>8109776</v>
      </c>
      <c r="J26" s="105">
        <f t="shared" si="4"/>
        <v>1213875</v>
      </c>
      <c r="K26" s="105">
        <f t="shared" si="4"/>
        <v>23245</v>
      </c>
      <c r="L26" s="134">
        <f t="shared" si="2"/>
        <v>21282572</v>
      </c>
    </row>
    <row r="27" s="18" customFormat="1" ht="15" customHeight="1"/>
    <row r="28" s="18" customFormat="1" ht="15" customHeight="1"/>
    <row r="29" s="18" customFormat="1" ht="15" customHeight="1"/>
    <row r="30" spans="1:7" s="18" customFormat="1" ht="15" customHeight="1">
      <c r="A30" s="85" t="s">
        <v>144</v>
      </c>
      <c r="B30" s="108"/>
      <c r="C30" s="108"/>
      <c r="D30" s="108"/>
      <c r="E30" s="108"/>
      <c r="F30" s="108"/>
      <c r="G30" s="108"/>
    </row>
    <row r="31" s="18" customFormat="1" ht="15" customHeight="1" thickBot="1">
      <c r="L31" s="89" t="s">
        <v>96</v>
      </c>
    </row>
    <row r="32" spans="1:12" s="117" customFormat="1" ht="23.25" customHeight="1">
      <c r="A32" s="5" t="s">
        <v>133</v>
      </c>
      <c r="B32" s="9" t="s">
        <v>98</v>
      </c>
      <c r="C32" s="9" t="s">
        <v>134</v>
      </c>
      <c r="D32" s="9" t="s">
        <v>135</v>
      </c>
      <c r="E32" s="3" t="s">
        <v>136</v>
      </c>
      <c r="F32" s="2"/>
      <c r="G32" s="1"/>
      <c r="H32" s="9" t="s">
        <v>137</v>
      </c>
      <c r="I32" s="9" t="s">
        <v>138</v>
      </c>
      <c r="J32" s="9" t="s">
        <v>139</v>
      </c>
      <c r="K32" s="9" t="s">
        <v>140</v>
      </c>
      <c r="L32" s="7" t="s">
        <v>105</v>
      </c>
    </row>
    <row r="33" spans="1:12" s="117" customFormat="1" ht="51.75" customHeight="1">
      <c r="A33" s="4"/>
      <c r="B33" s="8"/>
      <c r="C33" s="8"/>
      <c r="D33" s="8"/>
      <c r="E33" s="127" t="s">
        <v>141</v>
      </c>
      <c r="F33" s="127" t="s">
        <v>142</v>
      </c>
      <c r="G33" s="128" t="s">
        <v>143</v>
      </c>
      <c r="H33" s="8"/>
      <c r="I33" s="8"/>
      <c r="J33" s="8"/>
      <c r="K33" s="8"/>
      <c r="L33" s="6"/>
    </row>
    <row r="34" spans="1:12" s="118" customFormat="1" ht="16.5" customHeight="1">
      <c r="A34" s="93"/>
      <c r="B34" s="94"/>
      <c r="C34" s="95">
        <v>1</v>
      </c>
      <c r="D34" s="95">
        <v>2</v>
      </c>
      <c r="E34" s="129">
        <v>3</v>
      </c>
      <c r="F34" s="129">
        <v>4</v>
      </c>
      <c r="G34" s="95" t="s">
        <v>124</v>
      </c>
      <c r="H34" s="95">
        <v>6</v>
      </c>
      <c r="I34" s="95">
        <v>7</v>
      </c>
      <c r="J34" s="95">
        <v>8</v>
      </c>
      <c r="K34" s="95">
        <v>9</v>
      </c>
      <c r="L34" s="95">
        <v>10</v>
      </c>
    </row>
    <row r="35" spans="1:12" s="18" customFormat="1" ht="13.5" customHeight="1">
      <c r="A35" s="97" t="s">
        <v>103</v>
      </c>
      <c r="B35" s="98">
        <f aca="true" t="shared" si="5" ref="B35:B54">ROW()-ROW($A$34)</f>
        <v>1</v>
      </c>
      <c r="C35" s="99">
        <f aca="true" t="shared" si="6" ref="C35:K35">SUM(C36:C46)</f>
        <v>4607488</v>
      </c>
      <c r="D35" s="99">
        <f t="shared" si="6"/>
        <v>91579</v>
      </c>
      <c r="E35" s="130">
        <f t="shared" si="6"/>
        <v>2345840</v>
      </c>
      <c r="F35" s="130">
        <f t="shared" si="6"/>
        <v>2198363</v>
      </c>
      <c r="G35" s="99">
        <f t="shared" si="6"/>
        <v>4706450</v>
      </c>
      <c r="H35" s="99">
        <f t="shared" si="6"/>
        <v>0</v>
      </c>
      <c r="I35" s="99">
        <f t="shared" si="6"/>
        <v>0</v>
      </c>
      <c r="J35" s="99">
        <f t="shared" si="6"/>
        <v>0</v>
      </c>
      <c r="K35" s="99">
        <f t="shared" si="6"/>
        <v>23245</v>
      </c>
      <c r="L35" s="131">
        <f aca="true" t="shared" si="7" ref="L35:L54">SUM(C35:D35)+SUM(G35:K35)</f>
        <v>9428762</v>
      </c>
    </row>
    <row r="36" spans="1:12" s="18" customFormat="1" ht="13.5" customHeight="1">
      <c r="A36" s="101" t="s">
        <v>2</v>
      </c>
      <c r="B36" s="98">
        <f t="shared" si="5"/>
        <v>2</v>
      </c>
      <c r="C36" s="102">
        <v>377354</v>
      </c>
      <c r="D36" s="102">
        <v>9970</v>
      </c>
      <c r="E36" s="102">
        <v>83931</v>
      </c>
      <c r="F36" s="102">
        <v>107385</v>
      </c>
      <c r="G36" s="102">
        <v>196623</v>
      </c>
      <c r="H36" s="102">
        <v>0</v>
      </c>
      <c r="I36" s="102">
        <v>0</v>
      </c>
      <c r="J36" s="102">
        <v>0</v>
      </c>
      <c r="K36" s="102">
        <v>0</v>
      </c>
      <c r="L36" s="132">
        <f t="shared" si="7"/>
        <v>583947</v>
      </c>
    </row>
    <row r="37" spans="1:12" s="18" customFormat="1" ht="13.5" customHeight="1">
      <c r="A37" s="101" t="s">
        <v>3</v>
      </c>
      <c r="B37" s="98">
        <f t="shared" si="5"/>
        <v>3</v>
      </c>
      <c r="C37" s="102">
        <v>514397</v>
      </c>
      <c r="D37" s="102">
        <v>45781</v>
      </c>
      <c r="E37" s="102">
        <v>399492</v>
      </c>
      <c r="F37" s="102">
        <v>254317</v>
      </c>
      <c r="G37" s="102">
        <v>720123</v>
      </c>
      <c r="H37" s="102">
        <v>0</v>
      </c>
      <c r="I37" s="102">
        <v>0</v>
      </c>
      <c r="J37" s="102">
        <v>0</v>
      </c>
      <c r="K37" s="102">
        <v>0</v>
      </c>
      <c r="L37" s="132">
        <f t="shared" si="7"/>
        <v>1280301</v>
      </c>
    </row>
    <row r="38" spans="1:12" s="18" customFormat="1" ht="13.5" customHeight="1">
      <c r="A38" s="101" t="s">
        <v>4</v>
      </c>
      <c r="B38" s="98">
        <f t="shared" si="5"/>
        <v>4</v>
      </c>
      <c r="C38" s="102">
        <v>559096</v>
      </c>
      <c r="D38" s="102">
        <v>2319</v>
      </c>
      <c r="E38" s="102">
        <v>265293</v>
      </c>
      <c r="F38" s="102">
        <v>180334</v>
      </c>
      <c r="G38" s="102">
        <v>465817</v>
      </c>
      <c r="H38" s="102">
        <v>0</v>
      </c>
      <c r="I38" s="102">
        <v>0</v>
      </c>
      <c r="J38" s="102">
        <v>0</v>
      </c>
      <c r="K38" s="102">
        <v>0</v>
      </c>
      <c r="L38" s="132">
        <f t="shared" si="7"/>
        <v>1027232</v>
      </c>
    </row>
    <row r="39" spans="1:12" s="18" customFormat="1" ht="13.5" customHeight="1">
      <c r="A39" s="101" t="s">
        <v>5</v>
      </c>
      <c r="B39" s="98">
        <f t="shared" si="5"/>
        <v>5</v>
      </c>
      <c r="C39" s="102">
        <v>324161</v>
      </c>
      <c r="D39" s="102">
        <v>3655</v>
      </c>
      <c r="E39" s="102">
        <v>145896</v>
      </c>
      <c r="F39" s="102">
        <v>312645</v>
      </c>
      <c r="G39" s="102">
        <v>478838</v>
      </c>
      <c r="H39" s="102">
        <v>0</v>
      </c>
      <c r="I39" s="102">
        <v>0</v>
      </c>
      <c r="J39" s="102">
        <v>0</v>
      </c>
      <c r="K39" s="102">
        <v>0</v>
      </c>
      <c r="L39" s="132">
        <f t="shared" si="7"/>
        <v>806654</v>
      </c>
    </row>
    <row r="40" spans="1:12" s="18" customFormat="1" ht="13.5" customHeight="1">
      <c r="A40" s="101" t="s">
        <v>6</v>
      </c>
      <c r="B40" s="98">
        <f t="shared" si="5"/>
        <v>6</v>
      </c>
      <c r="C40" s="102">
        <v>372272</v>
      </c>
      <c r="D40" s="102">
        <v>0</v>
      </c>
      <c r="E40" s="102">
        <v>154223</v>
      </c>
      <c r="F40" s="102">
        <v>97964</v>
      </c>
      <c r="G40" s="102">
        <v>257433</v>
      </c>
      <c r="H40" s="102">
        <v>0</v>
      </c>
      <c r="I40" s="102">
        <v>0</v>
      </c>
      <c r="J40" s="102">
        <v>0</v>
      </c>
      <c r="K40" s="102">
        <v>0</v>
      </c>
      <c r="L40" s="132">
        <f t="shared" si="7"/>
        <v>629705</v>
      </c>
    </row>
    <row r="41" spans="1:12" s="18" customFormat="1" ht="13.5" customHeight="1">
      <c r="A41" s="101" t="s">
        <v>7</v>
      </c>
      <c r="B41" s="98">
        <f t="shared" si="5"/>
        <v>7</v>
      </c>
      <c r="C41" s="102">
        <v>468208</v>
      </c>
      <c r="D41" s="102">
        <v>11486</v>
      </c>
      <c r="E41" s="102">
        <v>309149</v>
      </c>
      <c r="F41" s="102">
        <v>211318</v>
      </c>
      <c r="G41" s="102">
        <v>525676</v>
      </c>
      <c r="H41" s="102">
        <v>0</v>
      </c>
      <c r="I41" s="102">
        <v>0</v>
      </c>
      <c r="J41" s="102">
        <v>0</v>
      </c>
      <c r="K41" s="102">
        <v>0</v>
      </c>
      <c r="L41" s="132">
        <f t="shared" si="7"/>
        <v>1005370</v>
      </c>
    </row>
    <row r="42" spans="1:12" s="18" customFormat="1" ht="13.5" customHeight="1">
      <c r="A42" s="101" t="s">
        <v>8</v>
      </c>
      <c r="B42" s="98">
        <f t="shared" si="5"/>
        <v>8</v>
      </c>
      <c r="C42" s="102">
        <v>250382</v>
      </c>
      <c r="D42" s="102">
        <v>0</v>
      </c>
      <c r="E42" s="102">
        <v>171315</v>
      </c>
      <c r="F42" s="102">
        <v>102956</v>
      </c>
      <c r="G42" s="102">
        <v>276718</v>
      </c>
      <c r="H42" s="102">
        <v>0</v>
      </c>
      <c r="I42" s="102">
        <v>0</v>
      </c>
      <c r="J42" s="102">
        <v>0</v>
      </c>
      <c r="K42" s="102">
        <v>0</v>
      </c>
      <c r="L42" s="132">
        <f t="shared" si="7"/>
        <v>527100</v>
      </c>
    </row>
    <row r="43" spans="1:12" s="18" customFormat="1" ht="13.5" customHeight="1">
      <c r="A43" s="101" t="s">
        <v>9</v>
      </c>
      <c r="B43" s="98">
        <f t="shared" si="5"/>
        <v>9</v>
      </c>
      <c r="C43" s="102">
        <v>562359</v>
      </c>
      <c r="D43" s="102">
        <v>70</v>
      </c>
      <c r="E43" s="102">
        <v>137496</v>
      </c>
      <c r="F43" s="102">
        <v>248651</v>
      </c>
      <c r="G43" s="102">
        <v>393778</v>
      </c>
      <c r="H43" s="102">
        <v>0</v>
      </c>
      <c r="I43" s="102">
        <v>0</v>
      </c>
      <c r="J43" s="102">
        <v>0</v>
      </c>
      <c r="K43" s="102">
        <v>0</v>
      </c>
      <c r="L43" s="132">
        <f t="shared" si="7"/>
        <v>956207</v>
      </c>
    </row>
    <row r="44" spans="1:12" s="18" customFormat="1" ht="13.5" customHeight="1">
      <c r="A44" s="101" t="s">
        <v>10</v>
      </c>
      <c r="B44" s="98">
        <f t="shared" si="5"/>
        <v>10</v>
      </c>
      <c r="C44" s="102">
        <v>333510</v>
      </c>
      <c r="D44" s="102">
        <v>4290</v>
      </c>
      <c r="E44" s="102">
        <v>194717</v>
      </c>
      <c r="F44" s="102">
        <v>227981</v>
      </c>
      <c r="G44" s="102">
        <v>429947</v>
      </c>
      <c r="H44" s="102">
        <v>0</v>
      </c>
      <c r="I44" s="102">
        <v>0</v>
      </c>
      <c r="J44" s="102">
        <v>0</v>
      </c>
      <c r="K44" s="102">
        <v>23245</v>
      </c>
      <c r="L44" s="132">
        <f t="shared" si="7"/>
        <v>790992</v>
      </c>
    </row>
    <row r="45" spans="1:12" s="18" customFormat="1" ht="13.5" customHeight="1">
      <c r="A45" s="101" t="s">
        <v>11</v>
      </c>
      <c r="B45" s="98">
        <f t="shared" si="5"/>
        <v>11</v>
      </c>
      <c r="C45" s="102">
        <v>339530</v>
      </c>
      <c r="D45" s="102">
        <v>1828</v>
      </c>
      <c r="E45" s="102">
        <v>254685</v>
      </c>
      <c r="F45" s="102">
        <v>223808</v>
      </c>
      <c r="G45" s="102">
        <v>490668</v>
      </c>
      <c r="H45" s="102">
        <v>0</v>
      </c>
      <c r="I45" s="102">
        <v>0</v>
      </c>
      <c r="J45" s="102">
        <v>0</v>
      </c>
      <c r="K45" s="102">
        <v>0</v>
      </c>
      <c r="L45" s="132">
        <f t="shared" si="7"/>
        <v>832026</v>
      </c>
    </row>
    <row r="46" spans="1:12" s="18" customFormat="1" ht="13.5" customHeight="1">
      <c r="A46" s="101" t="s">
        <v>12</v>
      </c>
      <c r="B46" s="98">
        <f t="shared" si="5"/>
        <v>12</v>
      </c>
      <c r="C46" s="102">
        <v>506219</v>
      </c>
      <c r="D46" s="102">
        <v>12180</v>
      </c>
      <c r="E46" s="102">
        <v>229643</v>
      </c>
      <c r="F46" s="102">
        <v>231004</v>
      </c>
      <c r="G46" s="102">
        <v>470829</v>
      </c>
      <c r="H46" s="102">
        <v>0</v>
      </c>
      <c r="I46" s="102">
        <v>0</v>
      </c>
      <c r="J46" s="102">
        <v>0</v>
      </c>
      <c r="K46" s="102">
        <v>0</v>
      </c>
      <c r="L46" s="132">
        <f t="shared" si="7"/>
        <v>989228</v>
      </c>
    </row>
    <row r="47" spans="1:12" s="18" customFormat="1" ht="13.5" customHeight="1">
      <c r="A47" s="97" t="s">
        <v>104</v>
      </c>
      <c r="B47" s="98">
        <f t="shared" si="5"/>
        <v>13</v>
      </c>
      <c r="C47" s="99">
        <f aca="true" t="shared" si="8" ref="C47:K47">SUM(C48:C53)</f>
        <v>33268</v>
      </c>
      <c r="D47" s="99">
        <f t="shared" si="8"/>
        <v>113209</v>
      </c>
      <c r="E47" s="130">
        <f t="shared" si="8"/>
        <v>76898</v>
      </c>
      <c r="F47" s="130">
        <f t="shared" si="8"/>
        <v>22892</v>
      </c>
      <c r="G47" s="99">
        <f t="shared" si="8"/>
        <v>103828</v>
      </c>
      <c r="H47" s="99">
        <f t="shared" si="8"/>
        <v>0</v>
      </c>
      <c r="I47" s="99">
        <f t="shared" si="8"/>
        <v>7988829</v>
      </c>
      <c r="J47" s="99">
        <f t="shared" si="8"/>
        <v>1213875</v>
      </c>
      <c r="K47" s="99">
        <f t="shared" si="8"/>
        <v>0</v>
      </c>
      <c r="L47" s="131">
        <f t="shared" si="7"/>
        <v>9453009</v>
      </c>
    </row>
    <row r="48" spans="1:12" s="18" customFormat="1" ht="13.5" customHeight="1">
      <c r="A48" s="101" t="s">
        <v>14</v>
      </c>
      <c r="B48" s="98">
        <f t="shared" si="5"/>
        <v>14</v>
      </c>
      <c r="C48" s="102">
        <v>14769</v>
      </c>
      <c r="D48" s="102">
        <v>0</v>
      </c>
      <c r="E48" s="102">
        <v>14728</v>
      </c>
      <c r="F48" s="102">
        <v>3634</v>
      </c>
      <c r="G48" s="102">
        <v>18629</v>
      </c>
      <c r="H48" s="102">
        <v>0</v>
      </c>
      <c r="I48" s="102">
        <v>3406977</v>
      </c>
      <c r="J48" s="102">
        <v>252643</v>
      </c>
      <c r="K48" s="102">
        <v>0</v>
      </c>
      <c r="L48" s="132">
        <f t="shared" si="7"/>
        <v>3693018</v>
      </c>
    </row>
    <row r="49" spans="1:12" s="18" customFormat="1" ht="13.5" customHeight="1">
      <c r="A49" s="101" t="s">
        <v>15</v>
      </c>
      <c r="B49" s="98">
        <f t="shared" si="5"/>
        <v>15</v>
      </c>
      <c r="C49" s="102">
        <v>8313</v>
      </c>
      <c r="D49" s="102">
        <v>113209</v>
      </c>
      <c r="E49" s="102">
        <v>46006</v>
      </c>
      <c r="F49" s="102">
        <v>8715</v>
      </c>
      <c r="G49" s="102">
        <v>55640</v>
      </c>
      <c r="H49" s="102">
        <v>0</v>
      </c>
      <c r="I49" s="102">
        <v>3022479</v>
      </c>
      <c r="J49" s="102">
        <v>43516</v>
      </c>
      <c r="K49" s="102">
        <v>0</v>
      </c>
      <c r="L49" s="132">
        <f t="shared" si="7"/>
        <v>3243157</v>
      </c>
    </row>
    <row r="50" spans="1:12" s="18" customFormat="1" ht="13.5" customHeight="1">
      <c r="A50" s="101" t="s">
        <v>16</v>
      </c>
      <c r="B50" s="98">
        <f t="shared" si="5"/>
        <v>16</v>
      </c>
      <c r="C50" s="102">
        <v>4950</v>
      </c>
      <c r="D50" s="102">
        <v>0</v>
      </c>
      <c r="E50" s="102">
        <v>8615</v>
      </c>
      <c r="F50" s="102">
        <v>9039</v>
      </c>
      <c r="G50" s="102">
        <v>19704</v>
      </c>
      <c r="H50" s="102">
        <v>0</v>
      </c>
      <c r="I50" s="102">
        <v>620246</v>
      </c>
      <c r="J50" s="102">
        <v>665659</v>
      </c>
      <c r="K50" s="102">
        <v>0</v>
      </c>
      <c r="L50" s="132">
        <f t="shared" si="7"/>
        <v>1310559</v>
      </c>
    </row>
    <row r="51" spans="1:12" s="18" customFormat="1" ht="13.5" customHeight="1">
      <c r="A51" s="101" t="s">
        <v>17</v>
      </c>
      <c r="B51" s="98">
        <f t="shared" si="5"/>
        <v>17</v>
      </c>
      <c r="C51" s="102">
        <v>4383</v>
      </c>
      <c r="D51" s="102">
        <v>0</v>
      </c>
      <c r="E51" s="102">
        <v>5345</v>
      </c>
      <c r="F51" s="102">
        <v>1217</v>
      </c>
      <c r="G51" s="102">
        <v>7239</v>
      </c>
      <c r="H51" s="102">
        <v>0</v>
      </c>
      <c r="I51" s="102">
        <v>516505</v>
      </c>
      <c r="J51" s="102">
        <v>184008</v>
      </c>
      <c r="K51" s="102">
        <v>0</v>
      </c>
      <c r="L51" s="132">
        <f t="shared" si="7"/>
        <v>712135</v>
      </c>
    </row>
    <row r="52" spans="1:12" s="18" customFormat="1" ht="13.5" customHeight="1">
      <c r="A52" s="101" t="s">
        <v>18</v>
      </c>
      <c r="B52" s="98">
        <f t="shared" si="5"/>
        <v>18</v>
      </c>
      <c r="C52" s="102">
        <v>853</v>
      </c>
      <c r="D52" s="102">
        <v>0</v>
      </c>
      <c r="E52" s="102">
        <v>2204</v>
      </c>
      <c r="F52" s="102">
        <v>287</v>
      </c>
      <c r="G52" s="102">
        <v>2616</v>
      </c>
      <c r="H52" s="102">
        <v>0</v>
      </c>
      <c r="I52" s="102">
        <v>422622</v>
      </c>
      <c r="J52" s="102">
        <v>68049</v>
      </c>
      <c r="K52" s="102">
        <v>0</v>
      </c>
      <c r="L52" s="132">
        <f t="shared" si="7"/>
        <v>494140</v>
      </c>
    </row>
    <row r="53" spans="1:12" s="18" customFormat="1" ht="13.5" customHeight="1">
      <c r="A53" s="101" t="s">
        <v>19</v>
      </c>
      <c r="B53" s="98">
        <f t="shared" si="5"/>
        <v>19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32">
        <f t="shared" si="7"/>
        <v>0</v>
      </c>
    </row>
    <row r="54" spans="1:12" s="18" customFormat="1" ht="13.5" customHeight="1" thickBot="1">
      <c r="A54" s="113" t="s">
        <v>105</v>
      </c>
      <c r="B54" s="98">
        <f t="shared" si="5"/>
        <v>20</v>
      </c>
      <c r="C54" s="105">
        <f aca="true" t="shared" si="9" ref="C54:K54">C35+C47</f>
        <v>4640756</v>
      </c>
      <c r="D54" s="105">
        <f t="shared" si="9"/>
        <v>204788</v>
      </c>
      <c r="E54" s="133">
        <f t="shared" si="9"/>
        <v>2422738</v>
      </c>
      <c r="F54" s="133">
        <f t="shared" si="9"/>
        <v>2221255</v>
      </c>
      <c r="G54" s="105">
        <f t="shared" si="9"/>
        <v>4810278</v>
      </c>
      <c r="H54" s="105">
        <f t="shared" si="9"/>
        <v>0</v>
      </c>
      <c r="I54" s="105">
        <f t="shared" si="9"/>
        <v>7988829</v>
      </c>
      <c r="J54" s="105">
        <f t="shared" si="9"/>
        <v>1213875</v>
      </c>
      <c r="K54" s="105">
        <f t="shared" si="9"/>
        <v>23245</v>
      </c>
      <c r="L54" s="134">
        <f t="shared" si="7"/>
        <v>18881771</v>
      </c>
    </row>
    <row r="56" ht="15">
      <c r="B56" s="115"/>
    </row>
    <row r="57" ht="15">
      <c r="B57" s="115"/>
    </row>
    <row r="58" ht="15">
      <c r="B58" s="115"/>
    </row>
    <row r="59" ht="15">
      <c r="B59" s="115"/>
    </row>
    <row r="60" ht="15">
      <c r="B60" s="115"/>
    </row>
  </sheetData>
  <mergeCells count="20">
    <mergeCell ref="H32:H33"/>
    <mergeCell ref="A4:A5"/>
    <mergeCell ref="B4:B5"/>
    <mergeCell ref="C4:C5"/>
    <mergeCell ref="D4:D5"/>
    <mergeCell ref="E4:G4"/>
    <mergeCell ref="H4:H5"/>
    <mergeCell ref="A32:A33"/>
    <mergeCell ref="B32:B33"/>
    <mergeCell ref="C32:C33"/>
    <mergeCell ref="D32:D33"/>
    <mergeCell ref="E32:G32"/>
    <mergeCell ref="I32:I33"/>
    <mergeCell ref="J32:J33"/>
    <mergeCell ref="K32:K33"/>
    <mergeCell ref="L32:L33"/>
    <mergeCell ref="I4:I5"/>
    <mergeCell ref="J4:J5"/>
    <mergeCell ref="K4:K5"/>
    <mergeCell ref="L4:L5"/>
  </mergeCells>
  <printOptions horizontalCentered="1"/>
  <pageMargins left="0" right="0" top="0.7874015748031497" bottom="0" header="0" footer="0"/>
  <pageSetup horizontalDpi="600" verticalDpi="600" orientation="landscape" paperSize="9" scale="72" r:id="rId1"/>
  <rowBreaks count="1" manualBreakCount="1">
    <brk id="2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14683-4F94-4B6E-9A7F-F7B7C242E475}">
  <dimension ref="A1:AO6"/>
  <sheetViews>
    <sheetView showGridLines="0" workbookViewId="0" topLeftCell="A1">
      <selection activeCell="E4" sqref="E4"/>
    </sheetView>
  </sheetViews>
  <sheetFormatPr defaultColWidth="9.140625" defaultRowHeight="15"/>
  <cols>
    <col min="1" max="1" width="28.28125" style="14" customWidth="1"/>
    <col min="2" max="2" width="17.140625" style="14" customWidth="1"/>
    <col min="3" max="11" width="17.140625" style="18" customWidth="1"/>
    <col min="12" max="14" width="17.140625" style="14" customWidth="1"/>
    <col min="15" max="18" width="17.140625" style="18" customWidth="1"/>
    <col min="19" max="21" width="17.140625" style="14" customWidth="1"/>
    <col min="22" max="22" width="9.140625" style="14" customWidth="1"/>
    <col min="23" max="16384" width="9.140625" style="14" customWidth="1"/>
  </cols>
  <sheetData>
    <row r="1" spans="1:41" s="115" customFormat="1" ht="14.25" customHeight="1">
      <c r="A1" s="85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T1" s="108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41" s="115" customFormat="1" ht="14.25" customHeight="1">
      <c r="A2" s="85" t="s">
        <v>145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="18" customFormat="1" ht="14.25" customHeight="1" thickBot="1">
      <c r="U3" s="135" t="s">
        <v>146</v>
      </c>
    </row>
    <row r="4" spans="1:21" s="18" customFormat="1" ht="48.75" customHeight="1">
      <c r="A4" s="123"/>
      <c r="B4" s="125" t="s">
        <v>2</v>
      </c>
      <c r="C4" s="125" t="s">
        <v>3</v>
      </c>
      <c r="D4" s="125" t="s">
        <v>4</v>
      </c>
      <c r="E4" s="125" t="s">
        <v>5</v>
      </c>
      <c r="F4" s="125" t="s">
        <v>6</v>
      </c>
      <c r="G4" s="125" t="s">
        <v>7</v>
      </c>
      <c r="H4" s="125" t="s">
        <v>8</v>
      </c>
      <c r="I4" s="125" t="s">
        <v>9</v>
      </c>
      <c r="J4" s="125" t="s">
        <v>10</v>
      </c>
      <c r="K4" s="125" t="s">
        <v>11</v>
      </c>
      <c r="L4" s="125" t="s">
        <v>12</v>
      </c>
      <c r="M4" s="124" t="s">
        <v>147</v>
      </c>
      <c r="N4" s="125" t="s">
        <v>14</v>
      </c>
      <c r="O4" s="125" t="s">
        <v>15</v>
      </c>
      <c r="P4" s="125" t="s">
        <v>16</v>
      </c>
      <c r="Q4" s="125" t="s">
        <v>17</v>
      </c>
      <c r="R4" s="125" t="s">
        <v>18</v>
      </c>
      <c r="S4" s="125" t="s">
        <v>19</v>
      </c>
      <c r="T4" s="124" t="s">
        <v>148</v>
      </c>
      <c r="U4" s="126" t="s">
        <v>21</v>
      </c>
    </row>
    <row r="5" spans="1:21" s="18" customFormat="1" ht="33" customHeight="1">
      <c r="A5" s="136" t="s">
        <v>149</v>
      </c>
      <c r="B5" s="102">
        <v>1367723</v>
      </c>
      <c r="C5" s="102">
        <v>681766</v>
      </c>
      <c r="D5" s="102">
        <v>459562</v>
      </c>
      <c r="E5" s="102">
        <v>374532</v>
      </c>
      <c r="F5" s="102">
        <v>402861</v>
      </c>
      <c r="G5" s="102">
        <v>624370</v>
      </c>
      <c r="H5" s="102">
        <v>248063</v>
      </c>
      <c r="I5" s="102">
        <v>385373</v>
      </c>
      <c r="J5" s="102">
        <v>556531</v>
      </c>
      <c r="K5" s="102">
        <v>326928</v>
      </c>
      <c r="L5" s="102">
        <v>377947</v>
      </c>
      <c r="M5" s="99">
        <f>SUM(B5:L5)</f>
        <v>5805656</v>
      </c>
      <c r="N5" s="102">
        <v>625676</v>
      </c>
      <c r="O5" s="102">
        <v>639694</v>
      </c>
      <c r="P5" s="102">
        <v>277736</v>
      </c>
      <c r="Q5" s="102">
        <v>239090</v>
      </c>
      <c r="R5" s="102">
        <v>279718</v>
      </c>
      <c r="S5" s="102">
        <v>0</v>
      </c>
      <c r="T5" s="99">
        <f>SUM(N5:S5)</f>
        <v>2061914</v>
      </c>
      <c r="U5" s="100">
        <f>M5+T5</f>
        <v>7867570</v>
      </c>
    </row>
    <row r="6" spans="1:21" s="18" customFormat="1" ht="33" customHeight="1" thickBot="1">
      <c r="A6" s="137" t="s">
        <v>150</v>
      </c>
      <c r="B6" s="138">
        <v>130147</v>
      </c>
      <c r="C6" s="138">
        <v>195116</v>
      </c>
      <c r="D6" s="138">
        <v>191793</v>
      </c>
      <c r="E6" s="138">
        <v>167954</v>
      </c>
      <c r="F6" s="138">
        <v>99163</v>
      </c>
      <c r="G6" s="138">
        <v>222244</v>
      </c>
      <c r="H6" s="138">
        <v>43900</v>
      </c>
      <c r="I6" s="138">
        <v>207115</v>
      </c>
      <c r="J6" s="138">
        <v>123866</v>
      </c>
      <c r="K6" s="138">
        <v>121307</v>
      </c>
      <c r="L6" s="138">
        <v>123354</v>
      </c>
      <c r="M6" s="105">
        <f>SUM(B6:L6)</f>
        <v>1625959</v>
      </c>
      <c r="N6" s="138">
        <v>228146</v>
      </c>
      <c r="O6" s="138">
        <v>157333</v>
      </c>
      <c r="P6" s="138">
        <v>75683</v>
      </c>
      <c r="Q6" s="138">
        <v>74839</v>
      </c>
      <c r="R6" s="138">
        <v>50199</v>
      </c>
      <c r="S6" s="138">
        <v>0</v>
      </c>
      <c r="T6" s="105">
        <f>SUM(N6:S6)</f>
        <v>586200</v>
      </c>
      <c r="U6" s="106">
        <f>M6+T6</f>
        <v>2212159</v>
      </c>
    </row>
  </sheetData>
  <printOptions horizontalCentered="1" verticalCentered="1"/>
  <pageMargins left="0" right="0" top="0.7874015748031497" bottom="0" header="0" footer="0"/>
  <pageSetup horizontalDpi="600" verticalDpi="600" orientation="landscape" paperSize="9" scale="38" r:id="rId1"/>
  <headerFooter>
    <oddHeader>&amp;L&amp;G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74A00-50DF-45CF-BC03-05484CC1EF0B}">
  <dimension ref="A1:Y59"/>
  <sheetViews>
    <sheetView showGridLines="0" zoomScale="90" zoomScaleNormal="9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61.421875" style="15" customWidth="1"/>
    <col min="2" max="2" width="7.421875" style="16" customWidth="1"/>
    <col min="3" max="3" width="14.28125" style="17" customWidth="1"/>
    <col min="4" max="12" width="14.28125" style="18" customWidth="1"/>
    <col min="13" max="15" width="14.28125" style="15" customWidth="1"/>
    <col min="16" max="19" width="14.28125" style="18" customWidth="1"/>
    <col min="20" max="22" width="14.28125" style="15" customWidth="1"/>
    <col min="23" max="24" width="9.140625" style="19" customWidth="1"/>
    <col min="25" max="25" width="9.140625" style="15" customWidth="1"/>
    <col min="26" max="16384" width="9.140625" style="15" customWidth="1"/>
  </cols>
  <sheetData>
    <row r="1" spans="1:12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3" s="23" customFormat="1" ht="14.25" customHeight="1">
      <c r="A2" s="24" t="s">
        <v>0</v>
      </c>
      <c r="B2" s="2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3" customFormat="1" ht="14.25" customHeight="1" thickBot="1">
      <c r="A3" s="20"/>
      <c r="B3" s="22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5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7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7" t="s">
        <v>20</v>
      </c>
      <c r="V4" s="28" t="s">
        <v>21</v>
      </c>
      <c r="W4" s="19"/>
      <c r="X4" s="29"/>
      <c r="Y4" s="15"/>
    </row>
    <row r="5" spans="1:25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3">
        <v>100</v>
      </c>
      <c r="O5" s="32">
        <v>101</v>
      </c>
      <c r="P5" s="32">
        <v>102</v>
      </c>
      <c r="Q5" s="32">
        <v>103</v>
      </c>
      <c r="R5" s="32">
        <v>104</v>
      </c>
      <c r="S5" s="32">
        <v>105</v>
      </c>
      <c r="T5" s="32">
        <v>106</v>
      </c>
      <c r="U5" s="33">
        <v>200</v>
      </c>
      <c r="V5" s="34">
        <v>300</v>
      </c>
      <c r="W5" s="19"/>
      <c r="X5" s="29"/>
      <c r="Y5" s="15"/>
    </row>
    <row r="6" spans="1:25" s="17" customFormat="1" ht="14.25" customHeight="1">
      <c r="A6" s="35" t="s">
        <v>22</v>
      </c>
      <c r="B6" s="36" t="s">
        <v>23</v>
      </c>
      <c r="C6" s="37">
        <v>48207</v>
      </c>
      <c r="D6" s="37">
        <v>105015</v>
      </c>
      <c r="E6" s="37">
        <v>64538</v>
      </c>
      <c r="F6" s="37">
        <v>22940</v>
      </c>
      <c r="G6" s="37">
        <v>36900</v>
      </c>
      <c r="H6" s="37">
        <v>68214</v>
      </c>
      <c r="I6" s="37">
        <v>15511</v>
      </c>
      <c r="J6" s="37">
        <v>44064</v>
      </c>
      <c r="K6" s="37">
        <v>31970</v>
      </c>
      <c r="L6" s="37">
        <v>38271</v>
      </c>
      <c r="M6" s="37">
        <v>82404</v>
      </c>
      <c r="N6" s="38">
        <f aca="true" t="shared" si="0" ref="N6:N41">SUM(C6:M6)</f>
        <v>558034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9">
        <v>0</v>
      </c>
      <c r="U6" s="38">
        <f aca="true" t="shared" si="1" ref="U6:U41">SUM(O6:T6)</f>
        <v>0</v>
      </c>
      <c r="V6" s="40">
        <f aca="true" t="shared" si="2" ref="V6:V41">N6+U6</f>
        <v>558034</v>
      </c>
      <c r="W6" s="19"/>
      <c r="X6" s="29"/>
      <c r="Y6" s="15"/>
    </row>
    <row r="7" spans="1:22" s="18" customFormat="1" ht="14.25" customHeight="1">
      <c r="A7" s="35" t="s">
        <v>24</v>
      </c>
      <c r="B7" s="36" t="s">
        <v>25</v>
      </c>
      <c r="C7" s="37">
        <v>128710</v>
      </c>
      <c r="D7" s="37">
        <v>132682</v>
      </c>
      <c r="E7" s="37">
        <v>71227</v>
      </c>
      <c r="F7" s="37">
        <v>28950</v>
      </c>
      <c r="G7" s="37">
        <v>10562</v>
      </c>
      <c r="H7" s="37">
        <v>156938</v>
      </c>
      <c r="I7" s="37">
        <v>0</v>
      </c>
      <c r="J7" s="37">
        <v>50479</v>
      </c>
      <c r="K7" s="37">
        <v>0</v>
      </c>
      <c r="L7" s="37">
        <v>64098</v>
      </c>
      <c r="M7" s="37">
        <v>170436</v>
      </c>
      <c r="N7" s="41">
        <f t="shared" si="0"/>
        <v>814082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3">
        <v>0</v>
      </c>
      <c r="U7" s="41">
        <f t="shared" si="1"/>
        <v>0</v>
      </c>
      <c r="V7" s="44">
        <f t="shared" si="2"/>
        <v>814082</v>
      </c>
    </row>
    <row r="8" spans="1:22" s="18" customFormat="1" ht="14.25" customHeight="1">
      <c r="A8" s="35" t="s">
        <v>26</v>
      </c>
      <c r="B8" s="36" t="s">
        <v>27</v>
      </c>
      <c r="C8" s="37">
        <v>53997</v>
      </c>
      <c r="D8" s="37">
        <v>122587</v>
      </c>
      <c r="E8" s="37">
        <v>160211</v>
      </c>
      <c r="F8" s="37">
        <v>62425</v>
      </c>
      <c r="G8" s="37">
        <v>88474</v>
      </c>
      <c r="H8" s="37">
        <v>80051</v>
      </c>
      <c r="I8" s="37">
        <v>12023</v>
      </c>
      <c r="J8" s="37">
        <v>61730</v>
      </c>
      <c r="K8" s="37">
        <v>77621</v>
      </c>
      <c r="L8" s="37">
        <v>86243</v>
      </c>
      <c r="M8" s="37">
        <v>66482</v>
      </c>
      <c r="N8" s="41">
        <f t="shared" si="0"/>
        <v>871844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3">
        <v>0</v>
      </c>
      <c r="U8" s="41">
        <f t="shared" si="1"/>
        <v>0</v>
      </c>
      <c r="V8" s="44">
        <f t="shared" si="2"/>
        <v>871844</v>
      </c>
    </row>
    <row r="9" spans="1:22" s="18" customFormat="1" ht="14.25" customHeight="1">
      <c r="A9" s="35" t="s">
        <v>28</v>
      </c>
      <c r="B9" s="36" t="s">
        <v>29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41">
        <f t="shared" si="0"/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3">
        <v>0</v>
      </c>
      <c r="U9" s="41">
        <f t="shared" si="1"/>
        <v>0</v>
      </c>
      <c r="V9" s="44">
        <f t="shared" si="2"/>
        <v>0</v>
      </c>
    </row>
    <row r="10" spans="1:22" s="18" customFormat="1" ht="14.25" customHeight="1">
      <c r="A10" s="35" t="s">
        <v>30</v>
      </c>
      <c r="B10" s="36" t="s">
        <v>31</v>
      </c>
      <c r="C10" s="37">
        <v>0</v>
      </c>
      <c r="D10" s="37">
        <v>1007</v>
      </c>
      <c r="E10" s="37">
        <v>0</v>
      </c>
      <c r="F10" s="37">
        <v>0</v>
      </c>
      <c r="G10" s="37">
        <v>186</v>
      </c>
      <c r="H10" s="37">
        <v>78100</v>
      </c>
      <c r="I10" s="37">
        <v>0</v>
      </c>
      <c r="J10" s="37">
        <v>0</v>
      </c>
      <c r="K10" s="37">
        <v>1719</v>
      </c>
      <c r="L10" s="37">
        <v>154</v>
      </c>
      <c r="M10" s="37">
        <v>0</v>
      </c>
      <c r="N10" s="41">
        <f t="shared" si="0"/>
        <v>81166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1">
        <f t="shared" si="1"/>
        <v>0</v>
      </c>
      <c r="V10" s="44">
        <f t="shared" si="2"/>
        <v>81166</v>
      </c>
    </row>
    <row r="11" spans="1:22" s="18" customFormat="1" ht="14.25" customHeight="1">
      <c r="A11" s="35" t="s">
        <v>32</v>
      </c>
      <c r="B11" s="36" t="s">
        <v>33</v>
      </c>
      <c r="C11" s="37">
        <v>3</v>
      </c>
      <c r="D11" s="37">
        <v>160</v>
      </c>
      <c r="E11" s="37">
        <v>659</v>
      </c>
      <c r="F11" s="37">
        <v>1</v>
      </c>
      <c r="G11" s="37">
        <v>245</v>
      </c>
      <c r="H11" s="37">
        <v>118</v>
      </c>
      <c r="I11" s="37">
        <v>0</v>
      </c>
      <c r="J11" s="37">
        <v>52</v>
      </c>
      <c r="K11" s="37">
        <v>202</v>
      </c>
      <c r="L11" s="37">
        <v>199</v>
      </c>
      <c r="M11" s="37">
        <v>0</v>
      </c>
      <c r="N11" s="41">
        <f t="shared" si="0"/>
        <v>1639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1">
        <f t="shared" si="1"/>
        <v>0</v>
      </c>
      <c r="V11" s="44">
        <f t="shared" si="2"/>
        <v>1639</v>
      </c>
    </row>
    <row r="12" spans="1:22" s="18" customFormat="1" ht="14.25" customHeight="1">
      <c r="A12" s="35" t="s">
        <v>34</v>
      </c>
      <c r="B12" s="36" t="s">
        <v>35</v>
      </c>
      <c r="C12" s="37">
        <v>17990</v>
      </c>
      <c r="D12" s="37">
        <v>13258</v>
      </c>
      <c r="E12" s="37">
        <v>2616</v>
      </c>
      <c r="F12" s="37">
        <v>17838</v>
      </c>
      <c r="G12" s="37">
        <v>1876</v>
      </c>
      <c r="H12" s="37">
        <v>6576</v>
      </c>
      <c r="I12" s="37">
        <v>0</v>
      </c>
      <c r="J12" s="37">
        <v>11710</v>
      </c>
      <c r="K12" s="37">
        <v>3774</v>
      </c>
      <c r="L12" s="37">
        <v>4951</v>
      </c>
      <c r="M12" s="37">
        <v>2686</v>
      </c>
      <c r="N12" s="41">
        <f t="shared" si="0"/>
        <v>83275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1">
        <f t="shared" si="1"/>
        <v>0</v>
      </c>
      <c r="V12" s="44">
        <f t="shared" si="2"/>
        <v>83275</v>
      </c>
    </row>
    <row r="13" spans="1:22" s="18" customFormat="1" ht="14.25" customHeight="1">
      <c r="A13" s="35" t="s">
        <v>36</v>
      </c>
      <c r="B13" s="36" t="s">
        <v>37</v>
      </c>
      <c r="C13" s="37">
        <v>125338</v>
      </c>
      <c r="D13" s="37">
        <v>65444</v>
      </c>
      <c r="E13" s="37">
        <v>66004</v>
      </c>
      <c r="F13" s="37">
        <v>59688</v>
      </c>
      <c r="G13" s="37">
        <v>13930</v>
      </c>
      <c r="H13" s="37">
        <v>161138</v>
      </c>
      <c r="I13" s="37">
        <v>2239</v>
      </c>
      <c r="J13" s="37">
        <v>29529</v>
      </c>
      <c r="K13" s="37">
        <v>37315</v>
      </c>
      <c r="L13" s="37">
        <v>41348</v>
      </c>
      <c r="M13" s="37">
        <v>54320</v>
      </c>
      <c r="N13" s="41">
        <f t="shared" si="0"/>
        <v>656293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1">
        <f t="shared" si="1"/>
        <v>0</v>
      </c>
      <c r="V13" s="44">
        <f t="shared" si="2"/>
        <v>656293</v>
      </c>
    </row>
    <row r="14" spans="1:22" s="18" customFormat="1" ht="14.25" customHeight="1">
      <c r="A14" s="35" t="s">
        <v>38</v>
      </c>
      <c r="B14" s="36" t="s">
        <v>39</v>
      </c>
      <c r="C14" s="37">
        <v>251900</v>
      </c>
      <c r="D14" s="37">
        <v>189122</v>
      </c>
      <c r="E14" s="37">
        <v>131284</v>
      </c>
      <c r="F14" s="37">
        <v>222526</v>
      </c>
      <c r="G14" s="37">
        <v>112898</v>
      </c>
      <c r="H14" s="37">
        <v>72502</v>
      </c>
      <c r="I14" s="37">
        <v>1481</v>
      </c>
      <c r="J14" s="37">
        <v>132878</v>
      </c>
      <c r="K14" s="37">
        <v>19047</v>
      </c>
      <c r="L14" s="37">
        <v>45053</v>
      </c>
      <c r="M14" s="37">
        <v>31962</v>
      </c>
      <c r="N14" s="41">
        <f t="shared" si="0"/>
        <v>1210653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1">
        <f t="shared" si="1"/>
        <v>0</v>
      </c>
      <c r="V14" s="44">
        <f t="shared" si="2"/>
        <v>1210653</v>
      </c>
    </row>
    <row r="15" spans="1:22" s="18" customFormat="1" ht="14.25" customHeight="1">
      <c r="A15" s="35" t="s">
        <v>40</v>
      </c>
      <c r="B15" s="36" t="s">
        <v>41</v>
      </c>
      <c r="C15" s="37">
        <v>377238</v>
      </c>
      <c r="D15" s="37">
        <v>254566</v>
      </c>
      <c r="E15" s="37">
        <v>197287</v>
      </c>
      <c r="F15" s="37">
        <v>282214</v>
      </c>
      <c r="G15" s="37">
        <v>126828</v>
      </c>
      <c r="H15" s="37">
        <v>233640</v>
      </c>
      <c r="I15" s="37">
        <v>3719</v>
      </c>
      <c r="J15" s="37">
        <v>162407</v>
      </c>
      <c r="K15" s="37">
        <v>56362</v>
      </c>
      <c r="L15" s="37">
        <v>86402</v>
      </c>
      <c r="M15" s="37">
        <v>86282</v>
      </c>
      <c r="N15" s="41">
        <f t="shared" si="0"/>
        <v>1866945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1">
        <f t="shared" si="1"/>
        <v>0</v>
      </c>
      <c r="V15" s="44">
        <f t="shared" si="2"/>
        <v>1866945</v>
      </c>
    </row>
    <row r="16" spans="1:22" s="18" customFormat="1" ht="14.25" customHeight="1">
      <c r="A16" s="45" t="s">
        <v>42</v>
      </c>
      <c r="B16" s="46" t="s">
        <v>43</v>
      </c>
      <c r="C16" s="47">
        <v>28487</v>
      </c>
      <c r="D16" s="47">
        <v>77376</v>
      </c>
      <c r="E16" s="47">
        <v>92334</v>
      </c>
      <c r="F16" s="47">
        <v>238312</v>
      </c>
      <c r="G16" s="47">
        <v>6881</v>
      </c>
      <c r="H16" s="47">
        <v>30735</v>
      </c>
      <c r="I16" s="47">
        <v>1558</v>
      </c>
      <c r="J16" s="47">
        <v>8345</v>
      </c>
      <c r="K16" s="47">
        <v>11567</v>
      </c>
      <c r="L16" s="47">
        <v>5689</v>
      </c>
      <c r="M16" s="47">
        <v>31482</v>
      </c>
      <c r="N16" s="48">
        <f t="shared" si="0"/>
        <v>532766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50">
        <v>0</v>
      </c>
      <c r="U16" s="48">
        <f t="shared" si="1"/>
        <v>0</v>
      </c>
      <c r="V16" s="51">
        <f t="shared" si="2"/>
        <v>532766</v>
      </c>
    </row>
    <row r="17" spans="1:25" s="19" customFormat="1" ht="14.25" customHeight="1">
      <c r="A17" s="52" t="s">
        <v>44</v>
      </c>
      <c r="B17" s="53" t="s">
        <v>45</v>
      </c>
      <c r="C17" s="47">
        <v>348751</v>
      </c>
      <c r="D17" s="47">
        <v>177190</v>
      </c>
      <c r="E17" s="47">
        <v>104953</v>
      </c>
      <c r="F17" s="47">
        <v>43902</v>
      </c>
      <c r="G17" s="47">
        <v>119947</v>
      </c>
      <c r="H17" s="47">
        <v>202905</v>
      </c>
      <c r="I17" s="47">
        <v>2161</v>
      </c>
      <c r="J17" s="47">
        <v>154062</v>
      </c>
      <c r="K17" s="47">
        <v>44795</v>
      </c>
      <c r="L17" s="47">
        <v>80713</v>
      </c>
      <c r="M17" s="47">
        <v>54800</v>
      </c>
      <c r="N17" s="48">
        <f t="shared" si="0"/>
        <v>1334179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50">
        <v>0</v>
      </c>
      <c r="U17" s="48">
        <f t="shared" si="1"/>
        <v>0</v>
      </c>
      <c r="V17" s="51">
        <f t="shared" si="2"/>
        <v>1334179</v>
      </c>
      <c r="Y17" s="15"/>
    </row>
    <row r="18" spans="1:25" s="19" customFormat="1" ht="14.25" customHeight="1">
      <c r="A18" s="54" t="s">
        <v>46</v>
      </c>
      <c r="B18" s="55" t="s">
        <v>47</v>
      </c>
      <c r="C18" s="37">
        <v>220502</v>
      </c>
      <c r="D18" s="37">
        <v>376237</v>
      </c>
      <c r="E18" s="37">
        <v>390529</v>
      </c>
      <c r="F18" s="37">
        <v>374640</v>
      </c>
      <c r="G18" s="37">
        <v>572433</v>
      </c>
      <c r="H18" s="37">
        <v>333678</v>
      </c>
      <c r="I18" s="37">
        <v>348959</v>
      </c>
      <c r="J18" s="37">
        <v>591721</v>
      </c>
      <c r="K18" s="37">
        <v>373307</v>
      </c>
      <c r="L18" s="37">
        <v>278680</v>
      </c>
      <c r="M18" s="37">
        <v>380768</v>
      </c>
      <c r="N18" s="41">
        <f t="shared" si="0"/>
        <v>4241454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1">
        <f t="shared" si="1"/>
        <v>0</v>
      </c>
      <c r="V18" s="44">
        <f t="shared" si="2"/>
        <v>4241454</v>
      </c>
      <c r="Y18" s="15"/>
    </row>
    <row r="19" spans="1:25" s="19" customFormat="1" ht="14.25" customHeight="1">
      <c r="A19" s="52" t="s">
        <v>48</v>
      </c>
      <c r="B19" s="53" t="s">
        <v>49</v>
      </c>
      <c r="C19" s="47">
        <v>150652</v>
      </c>
      <c r="D19" s="47">
        <v>255915</v>
      </c>
      <c r="E19" s="47">
        <v>265767</v>
      </c>
      <c r="F19" s="47">
        <v>199512</v>
      </c>
      <c r="G19" s="47">
        <v>431929</v>
      </c>
      <c r="H19" s="47">
        <v>236840</v>
      </c>
      <c r="I19" s="47">
        <v>268173</v>
      </c>
      <c r="J19" s="47">
        <v>439536</v>
      </c>
      <c r="K19" s="47">
        <v>271791</v>
      </c>
      <c r="L19" s="47">
        <v>193682</v>
      </c>
      <c r="M19" s="47">
        <v>280682</v>
      </c>
      <c r="N19" s="48">
        <f t="shared" si="0"/>
        <v>2994479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50">
        <v>0</v>
      </c>
      <c r="U19" s="48">
        <f t="shared" si="1"/>
        <v>0</v>
      </c>
      <c r="V19" s="51">
        <f t="shared" si="2"/>
        <v>2994479</v>
      </c>
      <c r="Y19" s="15"/>
    </row>
    <row r="20" spans="1:25" s="19" customFormat="1" ht="14.25" customHeight="1">
      <c r="A20" s="52" t="s">
        <v>50</v>
      </c>
      <c r="B20" s="53" t="s">
        <v>51</v>
      </c>
      <c r="C20" s="47">
        <v>48970</v>
      </c>
      <c r="D20" s="47">
        <v>104832</v>
      </c>
      <c r="E20" s="47">
        <v>101978</v>
      </c>
      <c r="F20" s="47">
        <v>63264</v>
      </c>
      <c r="G20" s="47">
        <v>133462</v>
      </c>
      <c r="H20" s="47">
        <v>89730</v>
      </c>
      <c r="I20" s="47">
        <v>79926</v>
      </c>
      <c r="J20" s="47">
        <v>144518</v>
      </c>
      <c r="K20" s="47">
        <v>93555</v>
      </c>
      <c r="L20" s="47">
        <v>68831</v>
      </c>
      <c r="M20" s="47">
        <v>94227</v>
      </c>
      <c r="N20" s="48">
        <f t="shared" si="0"/>
        <v>1023293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50">
        <v>0</v>
      </c>
      <c r="U20" s="48">
        <f t="shared" si="1"/>
        <v>0</v>
      </c>
      <c r="V20" s="51">
        <f t="shared" si="2"/>
        <v>1023293</v>
      </c>
      <c r="Y20" s="15"/>
    </row>
    <row r="21" spans="1:25" s="19" customFormat="1" ht="14.25" customHeight="1">
      <c r="A21" s="52" t="s">
        <v>52</v>
      </c>
      <c r="B21" s="53" t="s">
        <v>53</v>
      </c>
      <c r="C21" s="47">
        <v>11323</v>
      </c>
      <c r="D21" s="47">
        <v>1631</v>
      </c>
      <c r="E21" s="47">
        <v>7741</v>
      </c>
      <c r="F21" s="47">
        <v>106093</v>
      </c>
      <c r="G21" s="47">
        <v>1706</v>
      </c>
      <c r="H21" s="47">
        <v>1679</v>
      </c>
      <c r="I21" s="47">
        <v>859</v>
      </c>
      <c r="J21" s="47">
        <v>3274</v>
      </c>
      <c r="K21" s="47">
        <v>798</v>
      </c>
      <c r="L21" s="47">
        <v>5261</v>
      </c>
      <c r="M21" s="47">
        <v>582</v>
      </c>
      <c r="N21" s="48">
        <f t="shared" si="0"/>
        <v>140947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50">
        <v>0</v>
      </c>
      <c r="U21" s="48">
        <f t="shared" si="1"/>
        <v>0</v>
      </c>
      <c r="V21" s="51">
        <f t="shared" si="2"/>
        <v>140947</v>
      </c>
      <c r="Y21" s="15"/>
    </row>
    <row r="22" spans="1:25" s="19" customFormat="1" ht="14.25" customHeight="1">
      <c r="A22" s="54" t="s">
        <v>54</v>
      </c>
      <c r="B22" s="55" t="s">
        <v>55</v>
      </c>
      <c r="C22" s="37">
        <v>0</v>
      </c>
      <c r="D22" s="37">
        <v>1142</v>
      </c>
      <c r="E22" s="37">
        <v>0</v>
      </c>
      <c r="F22" s="37">
        <v>0</v>
      </c>
      <c r="G22" s="37">
        <v>651</v>
      </c>
      <c r="H22" s="37">
        <v>6442</v>
      </c>
      <c r="I22" s="37">
        <v>0</v>
      </c>
      <c r="J22" s="37">
        <v>0</v>
      </c>
      <c r="K22" s="37">
        <v>1426</v>
      </c>
      <c r="L22" s="37">
        <v>77</v>
      </c>
      <c r="M22" s="37">
        <v>0</v>
      </c>
      <c r="N22" s="41">
        <f t="shared" si="0"/>
        <v>9738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1">
        <f t="shared" si="1"/>
        <v>0</v>
      </c>
      <c r="V22" s="44">
        <f t="shared" si="2"/>
        <v>9738</v>
      </c>
      <c r="Y22" s="15"/>
    </row>
    <row r="23" spans="1:25" s="19" customFormat="1" ht="14.25" customHeight="1">
      <c r="A23" s="54" t="s">
        <v>56</v>
      </c>
      <c r="B23" s="55" t="s">
        <v>57</v>
      </c>
      <c r="C23" s="37">
        <v>315</v>
      </c>
      <c r="D23" s="37">
        <v>392</v>
      </c>
      <c r="E23" s="37">
        <v>1039</v>
      </c>
      <c r="F23" s="37">
        <v>58</v>
      </c>
      <c r="G23" s="37">
        <v>452</v>
      </c>
      <c r="H23" s="37">
        <v>520</v>
      </c>
      <c r="I23" s="37">
        <v>0</v>
      </c>
      <c r="J23" s="37">
        <v>399</v>
      </c>
      <c r="K23" s="37">
        <v>632</v>
      </c>
      <c r="L23" s="37">
        <v>307</v>
      </c>
      <c r="M23" s="37">
        <v>135</v>
      </c>
      <c r="N23" s="41">
        <f t="shared" si="0"/>
        <v>4249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3">
        <v>0</v>
      </c>
      <c r="U23" s="41">
        <f t="shared" si="1"/>
        <v>0</v>
      </c>
      <c r="V23" s="44">
        <f t="shared" si="2"/>
        <v>4249</v>
      </c>
      <c r="Y23" s="15"/>
    </row>
    <row r="24" spans="1:25" s="19" customFormat="1" ht="14.25" customHeight="1">
      <c r="A24" s="54" t="s">
        <v>58</v>
      </c>
      <c r="B24" s="55" t="s">
        <v>59</v>
      </c>
      <c r="C24" s="37">
        <v>34258</v>
      </c>
      <c r="D24" s="37">
        <v>39558</v>
      </c>
      <c r="E24" s="37">
        <v>15716</v>
      </c>
      <c r="F24" s="37">
        <v>6902</v>
      </c>
      <c r="G24" s="37">
        <v>17357</v>
      </c>
      <c r="H24" s="37">
        <v>66127</v>
      </c>
      <c r="I24" s="37">
        <v>508</v>
      </c>
      <c r="J24" s="37">
        <v>31741</v>
      </c>
      <c r="K24" s="37">
        <v>17283</v>
      </c>
      <c r="L24" s="37">
        <v>20474</v>
      </c>
      <c r="M24" s="37">
        <v>10070</v>
      </c>
      <c r="N24" s="41">
        <f t="shared" si="0"/>
        <v>259994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3">
        <v>0</v>
      </c>
      <c r="U24" s="41">
        <f t="shared" si="1"/>
        <v>0</v>
      </c>
      <c r="V24" s="44">
        <f t="shared" si="2"/>
        <v>259994</v>
      </c>
      <c r="Y24" s="15"/>
    </row>
    <row r="25" spans="1:25" s="19" customFormat="1" ht="14.25" customHeight="1">
      <c r="A25" s="54" t="s">
        <v>60</v>
      </c>
      <c r="B25" s="55" t="s">
        <v>61</v>
      </c>
      <c r="C25" s="37">
        <v>1742</v>
      </c>
      <c r="D25" s="37">
        <v>16288</v>
      </c>
      <c r="E25" s="37">
        <v>12165</v>
      </c>
      <c r="F25" s="37">
        <v>575</v>
      </c>
      <c r="G25" s="37">
        <v>11194</v>
      </c>
      <c r="H25" s="37">
        <v>0</v>
      </c>
      <c r="I25" s="37">
        <v>0</v>
      </c>
      <c r="J25" s="37">
        <v>0</v>
      </c>
      <c r="K25" s="37">
        <v>0</v>
      </c>
      <c r="L25" s="37">
        <v>178</v>
      </c>
      <c r="M25" s="37">
        <v>2832</v>
      </c>
      <c r="N25" s="41">
        <f t="shared" si="0"/>
        <v>44974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1">
        <f t="shared" si="1"/>
        <v>0</v>
      </c>
      <c r="V25" s="44">
        <f t="shared" si="2"/>
        <v>44974</v>
      </c>
      <c r="Y25" s="15"/>
    </row>
    <row r="26" spans="1:25" s="19" customFormat="1" ht="14.25" customHeight="1">
      <c r="A26" s="54" t="s">
        <v>62</v>
      </c>
      <c r="B26" s="55" t="s">
        <v>63</v>
      </c>
      <c r="C26" s="37">
        <v>3</v>
      </c>
      <c r="D26" s="37">
        <v>152</v>
      </c>
      <c r="E26" s="37">
        <v>0</v>
      </c>
      <c r="F26" s="37">
        <v>0</v>
      </c>
      <c r="G26" s="37">
        <v>0</v>
      </c>
      <c r="H26" s="37">
        <v>7</v>
      </c>
      <c r="I26" s="37">
        <v>0</v>
      </c>
      <c r="J26" s="37">
        <v>0</v>
      </c>
      <c r="K26" s="37">
        <v>3</v>
      </c>
      <c r="L26" s="37">
        <v>151</v>
      </c>
      <c r="M26" s="37">
        <v>0</v>
      </c>
      <c r="N26" s="41">
        <f t="shared" si="0"/>
        <v>316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1">
        <f t="shared" si="1"/>
        <v>0</v>
      </c>
      <c r="V26" s="44">
        <f t="shared" si="2"/>
        <v>316</v>
      </c>
      <c r="Y26" s="15"/>
    </row>
    <row r="27" spans="1:25" s="19" customFormat="1" ht="14.25" customHeight="1">
      <c r="A27" s="54" t="s">
        <v>64</v>
      </c>
      <c r="B27" s="55" t="s">
        <v>65</v>
      </c>
      <c r="C27" s="37">
        <v>2786</v>
      </c>
      <c r="D27" s="37">
        <v>41480</v>
      </c>
      <c r="E27" s="37">
        <v>4471</v>
      </c>
      <c r="F27" s="37">
        <v>81</v>
      </c>
      <c r="G27" s="37">
        <v>0</v>
      </c>
      <c r="H27" s="37">
        <v>419</v>
      </c>
      <c r="I27" s="37">
        <v>0</v>
      </c>
      <c r="J27" s="37">
        <v>5231</v>
      </c>
      <c r="K27" s="37">
        <v>0</v>
      </c>
      <c r="L27" s="37">
        <v>1509</v>
      </c>
      <c r="M27" s="37">
        <v>546</v>
      </c>
      <c r="N27" s="41">
        <f t="shared" si="0"/>
        <v>56523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1">
        <f t="shared" si="1"/>
        <v>0</v>
      </c>
      <c r="V27" s="44">
        <f t="shared" si="2"/>
        <v>56523</v>
      </c>
      <c r="Y27" s="15"/>
    </row>
    <row r="28" spans="1:25" s="19" customFormat="1" ht="14.25" customHeight="1">
      <c r="A28" s="54" t="s">
        <v>66</v>
      </c>
      <c r="B28" s="55" t="s">
        <v>67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2</v>
      </c>
      <c r="N28" s="41">
        <f t="shared" si="0"/>
        <v>2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1">
        <f t="shared" si="1"/>
        <v>0</v>
      </c>
      <c r="V28" s="44">
        <f t="shared" si="2"/>
        <v>2</v>
      </c>
      <c r="Y28" s="15"/>
    </row>
    <row r="29" spans="1:25" s="19" customFormat="1" ht="14.25" customHeight="1">
      <c r="A29" s="56" t="s">
        <v>68</v>
      </c>
      <c r="B29" s="57" t="s">
        <v>69</v>
      </c>
      <c r="C29" s="37">
        <v>9921</v>
      </c>
      <c r="D29" s="37">
        <v>47536</v>
      </c>
      <c r="E29" s="37">
        <v>39902</v>
      </c>
      <c r="F29" s="37">
        <v>9744</v>
      </c>
      <c r="G29" s="37">
        <v>11482</v>
      </c>
      <c r="H29" s="37">
        <v>38751</v>
      </c>
      <c r="I29" s="37">
        <v>4028</v>
      </c>
      <c r="J29" s="37">
        <v>15885</v>
      </c>
      <c r="K29" s="37">
        <v>19601</v>
      </c>
      <c r="L29" s="37">
        <v>10828</v>
      </c>
      <c r="M29" s="37">
        <v>19993</v>
      </c>
      <c r="N29" s="58">
        <f t="shared" si="0"/>
        <v>227671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60">
        <v>0</v>
      </c>
      <c r="U29" s="58">
        <f t="shared" si="1"/>
        <v>0</v>
      </c>
      <c r="V29" s="61">
        <f t="shared" si="2"/>
        <v>227671</v>
      </c>
      <c r="Y29" s="15"/>
    </row>
    <row r="30" spans="1:25" s="19" customFormat="1" ht="14.25" customHeight="1">
      <c r="A30" s="62" t="s">
        <v>70</v>
      </c>
      <c r="B30" s="63" t="s">
        <v>71</v>
      </c>
      <c r="C30" s="64">
        <f aca="true" t="shared" si="3" ref="C30:M30">SUM(C6:C14)+C18+SUM(C22:C29)</f>
        <v>895672</v>
      </c>
      <c r="D30" s="64">
        <f t="shared" si="3"/>
        <v>1152060</v>
      </c>
      <c r="E30" s="64">
        <f t="shared" si="3"/>
        <v>960361</v>
      </c>
      <c r="F30" s="64">
        <f t="shared" si="3"/>
        <v>806368</v>
      </c>
      <c r="G30" s="64">
        <f t="shared" si="3"/>
        <v>878640</v>
      </c>
      <c r="H30" s="64">
        <f t="shared" si="3"/>
        <v>1069581</v>
      </c>
      <c r="I30" s="64">
        <f t="shared" si="3"/>
        <v>384749</v>
      </c>
      <c r="J30" s="64">
        <f t="shared" si="3"/>
        <v>975419</v>
      </c>
      <c r="K30" s="64">
        <f t="shared" si="3"/>
        <v>583900</v>
      </c>
      <c r="L30" s="64">
        <f t="shared" si="3"/>
        <v>592521</v>
      </c>
      <c r="M30" s="64">
        <f t="shared" si="3"/>
        <v>822636</v>
      </c>
      <c r="N30" s="65">
        <f t="shared" si="0"/>
        <v>9121907</v>
      </c>
      <c r="O30" s="64">
        <f aca="true" t="shared" si="4" ref="O30:T30">SUM(O6:O14)+O18+SUM(O22:O29)</f>
        <v>0</v>
      </c>
      <c r="P30" s="64">
        <f t="shared" si="4"/>
        <v>0</v>
      </c>
      <c r="Q30" s="64">
        <f t="shared" si="4"/>
        <v>0</v>
      </c>
      <c r="R30" s="64">
        <f t="shared" si="4"/>
        <v>0</v>
      </c>
      <c r="S30" s="64">
        <f t="shared" si="4"/>
        <v>0</v>
      </c>
      <c r="T30" s="64">
        <f t="shared" si="4"/>
        <v>0</v>
      </c>
      <c r="U30" s="65">
        <f t="shared" si="1"/>
        <v>0</v>
      </c>
      <c r="V30" s="66">
        <f t="shared" si="2"/>
        <v>9121907</v>
      </c>
      <c r="Y30" s="15"/>
    </row>
    <row r="31" spans="1:25" s="19" customFormat="1" ht="14.25" customHeight="1">
      <c r="A31" s="67" t="s">
        <v>72</v>
      </c>
      <c r="B31" s="68" t="s">
        <v>73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9">
        <v>0</v>
      </c>
      <c r="N31" s="38">
        <f t="shared" si="0"/>
        <v>0</v>
      </c>
      <c r="O31" s="37">
        <v>436260</v>
      </c>
      <c r="P31" s="37">
        <v>296178</v>
      </c>
      <c r="Q31" s="37">
        <v>152131</v>
      </c>
      <c r="R31" s="37">
        <v>140423</v>
      </c>
      <c r="S31" s="37">
        <v>293652</v>
      </c>
      <c r="T31" s="39">
        <v>0</v>
      </c>
      <c r="U31" s="38">
        <f t="shared" si="1"/>
        <v>1318644</v>
      </c>
      <c r="V31" s="40">
        <f t="shared" si="2"/>
        <v>1318644</v>
      </c>
      <c r="Y31" s="15"/>
    </row>
    <row r="32" spans="1:25" s="19" customFormat="1" ht="14.25" customHeight="1">
      <c r="A32" s="52" t="s">
        <v>74</v>
      </c>
      <c r="B32" s="69" t="s">
        <v>75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50">
        <v>0</v>
      </c>
      <c r="N32" s="48">
        <f t="shared" si="0"/>
        <v>0</v>
      </c>
      <c r="O32" s="49">
        <v>401583</v>
      </c>
      <c r="P32" s="49">
        <v>265303</v>
      </c>
      <c r="Q32" s="49">
        <v>146273</v>
      </c>
      <c r="R32" s="49">
        <v>127141</v>
      </c>
      <c r="S32" s="49">
        <v>289537</v>
      </c>
      <c r="T32" s="50">
        <v>0</v>
      </c>
      <c r="U32" s="48">
        <f t="shared" si="1"/>
        <v>1229837</v>
      </c>
      <c r="V32" s="51">
        <f t="shared" si="2"/>
        <v>1229837</v>
      </c>
      <c r="Y32" s="15"/>
    </row>
    <row r="33" spans="1:25" s="19" customFormat="1" ht="14.25" customHeight="1">
      <c r="A33" s="52" t="s">
        <v>76</v>
      </c>
      <c r="B33" s="53" t="s">
        <v>77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50">
        <v>0</v>
      </c>
      <c r="N33" s="48">
        <f t="shared" si="0"/>
        <v>0</v>
      </c>
      <c r="O33" s="49">
        <v>34362</v>
      </c>
      <c r="P33" s="49">
        <v>30875</v>
      </c>
      <c r="Q33" s="49">
        <v>5858</v>
      </c>
      <c r="R33" s="49">
        <v>13282</v>
      </c>
      <c r="S33" s="49">
        <v>4116</v>
      </c>
      <c r="T33" s="50">
        <v>0</v>
      </c>
      <c r="U33" s="48">
        <f t="shared" si="1"/>
        <v>88493</v>
      </c>
      <c r="V33" s="51">
        <f t="shared" si="2"/>
        <v>88493</v>
      </c>
      <c r="Y33" s="15"/>
    </row>
    <row r="34" spans="1:25" s="19" customFormat="1" ht="14.25" customHeight="1">
      <c r="A34" s="52" t="s">
        <v>78</v>
      </c>
      <c r="B34" s="53" t="s">
        <v>79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50">
        <v>0</v>
      </c>
      <c r="N34" s="48">
        <f t="shared" si="0"/>
        <v>0</v>
      </c>
      <c r="O34" s="49">
        <v>315</v>
      </c>
      <c r="P34" s="49">
        <v>0</v>
      </c>
      <c r="Q34" s="49">
        <v>0</v>
      </c>
      <c r="R34" s="49">
        <v>0</v>
      </c>
      <c r="S34" s="49">
        <v>0</v>
      </c>
      <c r="T34" s="50">
        <v>0</v>
      </c>
      <c r="U34" s="48">
        <f t="shared" si="1"/>
        <v>315</v>
      </c>
      <c r="V34" s="51">
        <f t="shared" si="2"/>
        <v>315</v>
      </c>
      <c r="Y34" s="15"/>
    </row>
    <row r="35" spans="1:25" s="19" customFormat="1" ht="14.25" customHeight="1">
      <c r="A35" s="54" t="s">
        <v>80</v>
      </c>
      <c r="B35" s="70" t="s">
        <v>81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3">
        <v>0</v>
      </c>
      <c r="N35" s="41">
        <f t="shared" si="0"/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1">
        <f t="shared" si="1"/>
        <v>0</v>
      </c>
      <c r="V35" s="44">
        <f t="shared" si="2"/>
        <v>0</v>
      </c>
      <c r="Y35" s="15"/>
    </row>
    <row r="36" spans="1:25" s="19" customFormat="1" ht="25.5">
      <c r="A36" s="54" t="s">
        <v>82</v>
      </c>
      <c r="B36" s="70" t="s">
        <v>83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3">
        <v>0</v>
      </c>
      <c r="N36" s="41">
        <f t="shared" si="0"/>
        <v>0</v>
      </c>
      <c r="O36" s="42">
        <v>65126</v>
      </c>
      <c r="P36" s="42">
        <v>42636</v>
      </c>
      <c r="Q36" s="42">
        <v>192462</v>
      </c>
      <c r="R36" s="42">
        <v>61108</v>
      </c>
      <c r="S36" s="42">
        <v>21531</v>
      </c>
      <c r="T36" s="43">
        <v>0</v>
      </c>
      <c r="U36" s="41">
        <f t="shared" si="1"/>
        <v>382863</v>
      </c>
      <c r="V36" s="44">
        <f t="shared" si="2"/>
        <v>382863</v>
      </c>
      <c r="Y36" s="15"/>
    </row>
    <row r="37" spans="1:25" s="19" customFormat="1" ht="14.25" customHeight="1">
      <c r="A37" s="54" t="s">
        <v>84</v>
      </c>
      <c r="B37" s="70" t="s">
        <v>85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43">
        <v>0</v>
      </c>
      <c r="N37" s="41">
        <f t="shared" si="0"/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3">
        <v>0</v>
      </c>
      <c r="U37" s="41">
        <f t="shared" si="1"/>
        <v>0</v>
      </c>
      <c r="V37" s="44">
        <f t="shared" si="2"/>
        <v>0</v>
      </c>
      <c r="Y37" s="15"/>
    </row>
    <row r="38" spans="1:25" s="19" customFormat="1" ht="14.25" customHeight="1">
      <c r="A38" s="54" t="s">
        <v>86</v>
      </c>
      <c r="B38" s="70" t="s">
        <v>87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3">
        <v>0</v>
      </c>
      <c r="N38" s="41">
        <f t="shared" si="0"/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3">
        <v>0</v>
      </c>
      <c r="U38" s="41">
        <f t="shared" si="1"/>
        <v>0</v>
      </c>
      <c r="V38" s="44">
        <f t="shared" si="2"/>
        <v>0</v>
      </c>
      <c r="Y38" s="15"/>
    </row>
    <row r="39" spans="1:25" s="19" customFormat="1" ht="14.25" customHeight="1">
      <c r="A39" s="54" t="s">
        <v>88</v>
      </c>
      <c r="B39" s="55" t="s">
        <v>89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43">
        <v>0</v>
      </c>
      <c r="N39" s="41">
        <f t="shared" si="0"/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3">
        <v>0</v>
      </c>
      <c r="U39" s="41">
        <f t="shared" si="1"/>
        <v>0</v>
      </c>
      <c r="V39" s="44">
        <f t="shared" si="2"/>
        <v>0</v>
      </c>
      <c r="Y39" s="15"/>
    </row>
    <row r="40" spans="1:25" s="19" customFormat="1" ht="14.25" customHeight="1">
      <c r="A40" s="54" t="s">
        <v>90</v>
      </c>
      <c r="B40" s="70" t="s">
        <v>91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60">
        <v>0</v>
      </c>
      <c r="N40" s="41">
        <f t="shared" si="0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60">
        <v>0</v>
      </c>
      <c r="U40" s="58">
        <f t="shared" si="1"/>
        <v>0</v>
      </c>
      <c r="V40" s="61">
        <f t="shared" si="2"/>
        <v>0</v>
      </c>
      <c r="Y40" s="15"/>
    </row>
    <row r="41" spans="1:25" s="19" customFormat="1" ht="14.25" customHeight="1">
      <c r="A41" s="71" t="s">
        <v>20</v>
      </c>
      <c r="B41" s="72" t="s">
        <v>92</v>
      </c>
      <c r="C41" s="64">
        <f aca="true" t="shared" si="5" ref="C41:M41">C31+SUM(C35:C40)</f>
        <v>0</v>
      </c>
      <c r="D41" s="64">
        <f t="shared" si="5"/>
        <v>0</v>
      </c>
      <c r="E41" s="64">
        <f t="shared" si="5"/>
        <v>0</v>
      </c>
      <c r="F41" s="64">
        <f t="shared" si="5"/>
        <v>0</v>
      </c>
      <c r="G41" s="64">
        <f t="shared" si="5"/>
        <v>0</v>
      </c>
      <c r="H41" s="64">
        <f t="shared" si="5"/>
        <v>0</v>
      </c>
      <c r="I41" s="64">
        <f t="shared" si="5"/>
        <v>0</v>
      </c>
      <c r="J41" s="64">
        <f t="shared" si="5"/>
        <v>0</v>
      </c>
      <c r="K41" s="64">
        <f t="shared" si="5"/>
        <v>0</v>
      </c>
      <c r="L41" s="64">
        <f t="shared" si="5"/>
        <v>0</v>
      </c>
      <c r="M41" s="64">
        <f t="shared" si="5"/>
        <v>0</v>
      </c>
      <c r="N41" s="65">
        <f t="shared" si="0"/>
        <v>0</v>
      </c>
      <c r="O41" s="64">
        <f aca="true" t="shared" si="6" ref="O41:T41">O31+SUM(O35:O40)</f>
        <v>501386</v>
      </c>
      <c r="P41" s="64">
        <f t="shared" si="6"/>
        <v>338814</v>
      </c>
      <c r="Q41" s="64">
        <f t="shared" si="6"/>
        <v>344593</v>
      </c>
      <c r="R41" s="64">
        <f t="shared" si="6"/>
        <v>201531</v>
      </c>
      <c r="S41" s="64">
        <f t="shared" si="6"/>
        <v>315183</v>
      </c>
      <c r="T41" s="64">
        <f t="shared" si="6"/>
        <v>0</v>
      </c>
      <c r="U41" s="65">
        <f t="shared" si="1"/>
        <v>1701507</v>
      </c>
      <c r="V41" s="66">
        <f t="shared" si="2"/>
        <v>1701507</v>
      </c>
      <c r="Y41" s="15"/>
    </row>
    <row r="42" spans="1:25" s="19" customFormat="1" ht="14.25" customHeight="1" thickBot="1">
      <c r="A42" s="73" t="s">
        <v>21</v>
      </c>
      <c r="B42" s="74" t="s">
        <v>93</v>
      </c>
      <c r="C42" s="75">
        <f aca="true" t="shared" si="7" ref="C42:V42">C30+C41</f>
        <v>895672</v>
      </c>
      <c r="D42" s="75">
        <f t="shared" si="7"/>
        <v>1152060</v>
      </c>
      <c r="E42" s="75">
        <f t="shared" si="7"/>
        <v>960361</v>
      </c>
      <c r="F42" s="75">
        <f t="shared" si="7"/>
        <v>806368</v>
      </c>
      <c r="G42" s="75">
        <f t="shared" si="7"/>
        <v>878640</v>
      </c>
      <c r="H42" s="75">
        <f t="shared" si="7"/>
        <v>1069581</v>
      </c>
      <c r="I42" s="75">
        <f t="shared" si="7"/>
        <v>384749</v>
      </c>
      <c r="J42" s="75">
        <f t="shared" si="7"/>
        <v>975419</v>
      </c>
      <c r="K42" s="75">
        <f t="shared" si="7"/>
        <v>583900</v>
      </c>
      <c r="L42" s="75">
        <f t="shared" si="7"/>
        <v>592521</v>
      </c>
      <c r="M42" s="75">
        <f t="shared" si="7"/>
        <v>822636</v>
      </c>
      <c r="N42" s="75">
        <f t="shared" si="7"/>
        <v>9121907</v>
      </c>
      <c r="O42" s="75">
        <f t="shared" si="7"/>
        <v>501386</v>
      </c>
      <c r="P42" s="75">
        <f t="shared" si="7"/>
        <v>338814</v>
      </c>
      <c r="Q42" s="75">
        <f t="shared" si="7"/>
        <v>344593</v>
      </c>
      <c r="R42" s="75">
        <f t="shared" si="7"/>
        <v>201531</v>
      </c>
      <c r="S42" s="75">
        <f t="shared" si="7"/>
        <v>315183</v>
      </c>
      <c r="T42" s="75">
        <f t="shared" si="7"/>
        <v>0</v>
      </c>
      <c r="U42" s="75">
        <f t="shared" si="7"/>
        <v>1701507</v>
      </c>
      <c r="V42" s="76">
        <f t="shared" si="7"/>
        <v>10823414</v>
      </c>
      <c r="Y42" s="15"/>
    </row>
    <row r="43" spans="1:25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Y43" s="15"/>
    </row>
    <row r="44" spans="1:25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Y44" s="15"/>
    </row>
    <row r="45" spans="1:25" s="19" customFormat="1" ht="44.1" customHeight="1">
      <c r="A45" s="13"/>
      <c r="B45" s="12"/>
      <c r="C45" s="77" t="str">
        <f aca="true" t="shared" si="8" ref="C45:M45">C4</f>
        <v>Makedonija</v>
      </c>
      <c r="D45" s="77" t="str">
        <f t="shared" si="8"/>
        <v>Triglav jojetë</v>
      </c>
      <c r="E45" s="77" t="str">
        <f t="shared" si="8"/>
        <v>Sava</v>
      </c>
      <c r="F45" s="77" t="str">
        <f t="shared" si="8"/>
        <v>Evroins</v>
      </c>
      <c r="G45" s="77" t="str">
        <f t="shared" si="8"/>
        <v>Viner jojetë</v>
      </c>
      <c r="H45" s="77" t="str">
        <f t="shared" si="8"/>
        <v>Eurolink</v>
      </c>
      <c r="I45" s="77" t="str">
        <f t="shared" si="8"/>
        <v>Grave jojetë</v>
      </c>
      <c r="J45" s="77" t="str">
        <f t="shared" si="8"/>
        <v>Unika</v>
      </c>
      <c r="K45" s="77" t="str">
        <f t="shared" si="8"/>
        <v>Osiguritelna polisa</v>
      </c>
      <c r="L45" s="77" t="str">
        <f t="shared" si="8"/>
        <v>Halk</v>
      </c>
      <c r="M45" s="77" t="str">
        <f t="shared" si="8"/>
        <v>Kroacija jojetë</v>
      </c>
      <c r="N45" s="78"/>
      <c r="O45" s="77" t="str">
        <f aca="true" t="shared" si="9" ref="O45:T45">O4</f>
        <v>Kroacia jetë</v>
      </c>
      <c r="P45" s="77" t="str">
        <f t="shared" si="9"/>
        <v>Grave jetë</v>
      </c>
      <c r="Q45" s="77" t="str">
        <f t="shared" si="9"/>
        <v>Viner jetë</v>
      </c>
      <c r="R45" s="77" t="str">
        <f t="shared" si="9"/>
        <v>Unika jetë</v>
      </c>
      <c r="S45" s="77" t="str">
        <f t="shared" si="9"/>
        <v>Triglav jetë</v>
      </c>
      <c r="T45" s="77" t="str">
        <f t="shared" si="9"/>
        <v>PRVA JETË</v>
      </c>
      <c r="U45" s="79"/>
      <c r="V45" s="15"/>
      <c r="Y45" s="15"/>
    </row>
    <row r="46" spans="1:25" s="19" customFormat="1" ht="17.45" customHeight="1" thickBot="1">
      <c r="A46" s="11" t="s">
        <v>94</v>
      </c>
      <c r="B46" s="10"/>
      <c r="C46" s="80">
        <f>C42/$N$42</f>
        <v>0.09818911769216677</v>
      </c>
      <c r="D46" s="80">
        <f aca="true" t="shared" si="10" ref="D46:M46">D42/$N$42</f>
        <v>0.12629595982506728</v>
      </c>
      <c r="E46" s="80">
        <f t="shared" si="10"/>
        <v>0.1052807269357164</v>
      </c>
      <c r="F46" s="80">
        <f t="shared" si="10"/>
        <v>0.08839905953875653</v>
      </c>
      <c r="G46" s="80">
        <f t="shared" si="10"/>
        <v>0.09632196425593903</v>
      </c>
      <c r="H46" s="80">
        <f t="shared" si="10"/>
        <v>0.11725410048578658</v>
      </c>
      <c r="I46" s="80">
        <f t="shared" si="10"/>
        <v>0.04217857077472945</v>
      </c>
      <c r="J46" s="80">
        <f t="shared" si="10"/>
        <v>0.10693147825339591</v>
      </c>
      <c r="K46" s="80">
        <f t="shared" si="10"/>
        <v>0.0640107381055299</v>
      </c>
      <c r="L46" s="80">
        <f t="shared" si="10"/>
        <v>0.0649558255746304</v>
      </c>
      <c r="M46" s="80">
        <f t="shared" si="10"/>
        <v>0.09018245855828173</v>
      </c>
      <c r="N46" s="81"/>
      <c r="O46" s="80">
        <f>O42/$U$42</f>
        <v>0.2946717233605269</v>
      </c>
      <c r="P46" s="80">
        <f aca="true" t="shared" si="11" ref="P46:T46">P42/$U$42</f>
        <v>0.19912583374620263</v>
      </c>
      <c r="Q46" s="80">
        <f t="shared" si="11"/>
        <v>0.2025222347013559</v>
      </c>
      <c r="R46" s="80">
        <f t="shared" si="11"/>
        <v>0.11844265113220222</v>
      </c>
      <c r="S46" s="80">
        <f t="shared" si="11"/>
        <v>0.18523755705971237</v>
      </c>
      <c r="T46" s="80">
        <f t="shared" si="11"/>
        <v>0</v>
      </c>
      <c r="U46" s="79"/>
      <c r="V46" s="15"/>
      <c r="Y46" s="15"/>
    </row>
    <row r="47" spans="1:25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Y47" s="15"/>
    </row>
    <row r="48" spans="1:25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Y48" s="15"/>
    </row>
    <row r="49" spans="2:12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E6A73-E400-4266-8AFF-AC0674F07C8C}">
  <dimension ref="A1:R54"/>
  <sheetViews>
    <sheetView showGridLines="0" zoomScale="90" zoomScaleNormal="90" workbookViewId="0" topLeftCell="A1">
      <selection activeCell="D7" sqref="D7"/>
    </sheetView>
  </sheetViews>
  <sheetFormatPr defaultColWidth="9.140625" defaultRowHeight="15"/>
  <cols>
    <col min="1" max="1" width="30.8515625" style="82" customWidth="1"/>
    <col min="2" max="2" width="5.7109375" style="82" customWidth="1"/>
    <col min="3" max="4" width="21.421875" style="83" customWidth="1"/>
    <col min="5" max="6" width="21.421875" style="82" customWidth="1"/>
    <col min="7" max="7" width="15.00390625" style="82" customWidth="1"/>
    <col min="8" max="8" width="16.7109375" style="82" customWidth="1"/>
    <col min="9" max="9" width="20.140625" style="82" customWidth="1"/>
    <col min="10" max="10" width="13.140625" style="82" customWidth="1"/>
    <col min="11" max="12" width="22.140625" style="20" customWidth="1"/>
    <col min="13" max="13" width="14.8515625" style="20" customWidth="1"/>
    <col min="14" max="14" width="16.7109375" style="20" customWidth="1"/>
    <col min="15" max="15" width="24.57421875" style="82" customWidth="1"/>
    <col min="16" max="16" width="25.8515625" style="82" customWidth="1"/>
    <col min="17" max="17" width="19.140625" style="82" customWidth="1"/>
    <col min="18" max="18" width="18.28125" style="82" customWidth="1"/>
    <col min="19" max="19" width="9.140625" style="82" customWidth="1"/>
    <col min="20" max="20" width="17.57421875" style="82" customWidth="1"/>
    <col min="21" max="21" width="19.421875" style="82" customWidth="1"/>
    <col min="22" max="22" width="19.00390625" style="82" customWidth="1"/>
    <col min="23" max="23" width="15.00390625" style="82" customWidth="1"/>
    <col min="24" max="24" width="14.8515625" style="82" customWidth="1"/>
    <col min="25" max="25" width="20.421875" style="82" customWidth="1"/>
    <col min="26" max="34" width="9.140625" style="82" customWidth="1"/>
    <col min="35" max="35" width="16.28125" style="82" customWidth="1"/>
    <col min="36" max="42" width="9.140625" style="82" customWidth="1"/>
    <col min="43" max="43" width="12.8515625" style="82" customWidth="1"/>
    <col min="44" max="44" width="10.140625" style="82" customWidth="1"/>
    <col min="45" max="45" width="9.140625" style="82" customWidth="1"/>
    <col min="46" max="16384" width="9.140625" style="82" customWidth="1"/>
  </cols>
  <sheetData>
    <row r="1" spans="2:6" s="18" customFormat="1" ht="15" customHeight="1">
      <c r="B1" s="84"/>
      <c r="C1" s="84"/>
      <c r="D1" s="84"/>
      <c r="E1" s="84"/>
      <c r="F1" s="84"/>
    </row>
    <row r="2" s="18" customFormat="1" ht="15" customHeight="1">
      <c r="A2" s="85" t="s">
        <v>95</v>
      </c>
    </row>
    <row r="3" spans="1:6" s="18" customFormat="1" ht="15" customHeight="1" thickBot="1">
      <c r="A3" s="86"/>
      <c r="B3" s="87"/>
      <c r="C3" s="88"/>
      <c r="D3" s="88"/>
      <c r="E3" s="88"/>
      <c r="F3" s="89" t="s">
        <v>96</v>
      </c>
    </row>
    <row r="4" spans="1:6" s="18" customFormat="1" ht="66.75" customHeight="1">
      <c r="A4" s="90" t="s">
        <v>97</v>
      </c>
      <c r="B4" s="91" t="s">
        <v>98</v>
      </c>
      <c r="C4" s="91" t="s">
        <v>99</v>
      </c>
      <c r="D4" s="91" t="s">
        <v>100</v>
      </c>
      <c r="E4" s="91" t="s">
        <v>101</v>
      </c>
      <c r="F4" s="92" t="s">
        <v>102</v>
      </c>
    </row>
    <row r="5" spans="1:6" s="18" customFormat="1" ht="14.25" customHeight="1">
      <c r="A5" s="93"/>
      <c r="B5" s="94"/>
      <c r="C5" s="95">
        <v>1</v>
      </c>
      <c r="D5" s="95">
        <v>2</v>
      </c>
      <c r="E5" s="95">
        <v>3</v>
      </c>
      <c r="F5" s="96">
        <v>4</v>
      </c>
    </row>
    <row r="6" spans="1:6" s="18" customFormat="1" ht="15.6" customHeight="1">
      <c r="A6" s="97" t="s">
        <v>103</v>
      </c>
      <c r="B6" s="98">
        <f aca="true" t="shared" si="0" ref="B6:B25">ROW()-ROW($A$5)</f>
        <v>1</v>
      </c>
      <c r="C6" s="99">
        <f>SUM(C7:C17)</f>
        <v>9121903</v>
      </c>
      <c r="D6" s="99">
        <f>SUM(D7:D17)</f>
        <v>1948079</v>
      </c>
      <c r="E6" s="99">
        <f>SUM(E7:E17)</f>
        <v>6428593</v>
      </c>
      <c r="F6" s="100">
        <f>SUM(F7:F17)</f>
        <v>2693310</v>
      </c>
    </row>
    <row r="7" spans="1:6" ht="15">
      <c r="A7" s="101" t="s">
        <v>2</v>
      </c>
      <c r="B7" s="98">
        <f t="shared" si="0"/>
        <v>2</v>
      </c>
      <c r="C7" s="102">
        <v>895671</v>
      </c>
      <c r="D7" s="102">
        <v>251113</v>
      </c>
      <c r="E7" s="102">
        <v>616350</v>
      </c>
      <c r="F7" s="103">
        <f aca="true" t="shared" si="1" ref="F7:F17">C7-E7</f>
        <v>279321</v>
      </c>
    </row>
    <row r="8" spans="1:6" s="18" customFormat="1" ht="15" customHeight="1">
      <c r="A8" s="101" t="s">
        <v>3</v>
      </c>
      <c r="B8" s="98">
        <f t="shared" si="0"/>
        <v>3</v>
      </c>
      <c r="C8" s="102">
        <v>1152059</v>
      </c>
      <c r="D8" s="102">
        <v>337243</v>
      </c>
      <c r="E8" s="102">
        <v>823981</v>
      </c>
      <c r="F8" s="103">
        <f t="shared" si="1"/>
        <v>328078</v>
      </c>
    </row>
    <row r="9" spans="1:6" s="18" customFormat="1" ht="15" customHeight="1">
      <c r="A9" s="101" t="s">
        <v>4</v>
      </c>
      <c r="B9" s="98">
        <f t="shared" si="0"/>
        <v>4</v>
      </c>
      <c r="C9" s="102">
        <v>960360</v>
      </c>
      <c r="D9" s="102">
        <v>116892</v>
      </c>
      <c r="E9" s="102">
        <v>749248</v>
      </c>
      <c r="F9" s="103">
        <f t="shared" si="1"/>
        <v>211112</v>
      </c>
    </row>
    <row r="10" spans="1:6" s="18" customFormat="1" ht="15" customHeight="1">
      <c r="A10" s="101" t="s">
        <v>5</v>
      </c>
      <c r="B10" s="98">
        <f t="shared" si="0"/>
        <v>5</v>
      </c>
      <c r="C10" s="102">
        <v>806368</v>
      </c>
      <c r="D10" s="102">
        <v>52362</v>
      </c>
      <c r="E10" s="102">
        <v>558855</v>
      </c>
      <c r="F10" s="103">
        <f t="shared" si="1"/>
        <v>247513</v>
      </c>
    </row>
    <row r="11" spans="1:6" s="18" customFormat="1" ht="15" customHeight="1">
      <c r="A11" s="101" t="s">
        <v>6</v>
      </c>
      <c r="B11" s="98">
        <f t="shared" si="0"/>
        <v>6</v>
      </c>
      <c r="C11" s="102">
        <v>878640</v>
      </c>
      <c r="D11" s="102">
        <v>412155</v>
      </c>
      <c r="E11" s="102">
        <v>630358</v>
      </c>
      <c r="F11" s="103">
        <f t="shared" si="1"/>
        <v>248282</v>
      </c>
    </row>
    <row r="12" spans="1:6" s="18" customFormat="1" ht="15" customHeight="1">
      <c r="A12" s="101" t="s">
        <v>7</v>
      </c>
      <c r="B12" s="98">
        <f t="shared" si="0"/>
        <v>7</v>
      </c>
      <c r="C12" s="102">
        <v>1069581</v>
      </c>
      <c r="D12" s="102">
        <v>333216</v>
      </c>
      <c r="E12" s="102">
        <v>821307</v>
      </c>
      <c r="F12" s="103">
        <f t="shared" si="1"/>
        <v>248274</v>
      </c>
    </row>
    <row r="13" spans="1:6" s="18" customFormat="1" ht="15" customHeight="1">
      <c r="A13" s="101" t="s">
        <v>8</v>
      </c>
      <c r="B13" s="98">
        <f t="shared" si="0"/>
        <v>8</v>
      </c>
      <c r="C13" s="102">
        <v>384748</v>
      </c>
      <c r="D13" s="102">
        <v>18567</v>
      </c>
      <c r="E13" s="102">
        <v>272902</v>
      </c>
      <c r="F13" s="103">
        <f t="shared" si="1"/>
        <v>111846</v>
      </c>
    </row>
    <row r="14" spans="1:6" s="18" customFormat="1" ht="15" customHeight="1">
      <c r="A14" s="101" t="s">
        <v>9</v>
      </c>
      <c r="B14" s="98">
        <f t="shared" si="0"/>
        <v>9</v>
      </c>
      <c r="C14" s="102">
        <v>975419</v>
      </c>
      <c r="D14" s="102">
        <v>147068</v>
      </c>
      <c r="E14" s="102">
        <v>724214</v>
      </c>
      <c r="F14" s="103">
        <f t="shared" si="1"/>
        <v>251205</v>
      </c>
    </row>
    <row r="15" spans="1:6" s="18" customFormat="1" ht="15" customHeight="1">
      <c r="A15" s="101" t="s">
        <v>10</v>
      </c>
      <c r="B15" s="98">
        <f t="shared" si="0"/>
        <v>10</v>
      </c>
      <c r="C15" s="102">
        <v>583900</v>
      </c>
      <c r="D15" s="102">
        <v>80911</v>
      </c>
      <c r="E15" s="102">
        <v>417378</v>
      </c>
      <c r="F15" s="103">
        <f t="shared" si="1"/>
        <v>166522</v>
      </c>
    </row>
    <row r="16" spans="1:6" s="18" customFormat="1" ht="15" customHeight="1">
      <c r="A16" s="101" t="s">
        <v>11</v>
      </c>
      <c r="B16" s="98">
        <f t="shared" si="0"/>
        <v>11</v>
      </c>
      <c r="C16" s="102">
        <v>592521</v>
      </c>
      <c r="D16" s="102">
        <v>150984</v>
      </c>
      <c r="E16" s="102">
        <v>215064</v>
      </c>
      <c r="F16" s="103">
        <f t="shared" si="1"/>
        <v>377457</v>
      </c>
    </row>
    <row r="17" spans="1:6" ht="15">
      <c r="A17" s="101" t="s">
        <v>12</v>
      </c>
      <c r="B17" s="98">
        <f t="shared" si="0"/>
        <v>12</v>
      </c>
      <c r="C17" s="102">
        <v>822636</v>
      </c>
      <c r="D17" s="102">
        <v>47568</v>
      </c>
      <c r="E17" s="102">
        <v>598936</v>
      </c>
      <c r="F17" s="103">
        <f t="shared" si="1"/>
        <v>223700</v>
      </c>
    </row>
    <row r="18" spans="1:6" s="18" customFormat="1" ht="15.6" customHeight="1">
      <c r="A18" s="97" t="s">
        <v>104</v>
      </c>
      <c r="B18" s="98">
        <f t="shared" si="0"/>
        <v>13</v>
      </c>
      <c r="C18" s="99">
        <f>SUM(C19:C24)</f>
        <v>1701507</v>
      </c>
      <c r="D18" s="99">
        <f>SUM(D19:D24)</f>
        <v>39085</v>
      </c>
      <c r="E18" s="99">
        <f>SUM(E19:E24)</f>
        <v>1294284</v>
      </c>
      <c r="F18" s="100">
        <f>SUM(F19:F24)</f>
        <v>407223</v>
      </c>
    </row>
    <row r="19" spans="1:6" ht="15">
      <c r="A19" s="101" t="s">
        <v>14</v>
      </c>
      <c r="B19" s="98">
        <f t="shared" si="0"/>
        <v>14</v>
      </c>
      <c r="C19" s="102">
        <v>501386</v>
      </c>
      <c r="D19" s="102">
        <v>1445</v>
      </c>
      <c r="E19" s="102">
        <v>348852</v>
      </c>
      <c r="F19" s="103">
        <f aca="true" t="shared" si="2" ref="F19:F24">C19-E19</f>
        <v>152534</v>
      </c>
    </row>
    <row r="20" spans="1:6" s="18" customFormat="1" ht="15" customHeight="1">
      <c r="A20" s="101" t="s">
        <v>15</v>
      </c>
      <c r="B20" s="98">
        <f t="shared" si="0"/>
        <v>15</v>
      </c>
      <c r="C20" s="102">
        <v>338814</v>
      </c>
      <c r="D20" s="102">
        <v>22716</v>
      </c>
      <c r="E20" s="102">
        <v>269169</v>
      </c>
      <c r="F20" s="103">
        <f t="shared" si="2"/>
        <v>69645</v>
      </c>
    </row>
    <row r="21" spans="1:6" s="18" customFormat="1" ht="15" customHeight="1">
      <c r="A21" s="101" t="s">
        <v>16</v>
      </c>
      <c r="B21" s="98">
        <f t="shared" si="0"/>
        <v>16</v>
      </c>
      <c r="C21" s="102">
        <v>344593</v>
      </c>
      <c r="D21" s="102">
        <v>11887</v>
      </c>
      <c r="E21" s="102">
        <v>277204</v>
      </c>
      <c r="F21" s="103">
        <f t="shared" si="2"/>
        <v>67389</v>
      </c>
    </row>
    <row r="22" spans="1:6" s="18" customFormat="1" ht="15" customHeight="1">
      <c r="A22" s="101" t="s">
        <v>17</v>
      </c>
      <c r="B22" s="98">
        <f t="shared" si="0"/>
        <v>17</v>
      </c>
      <c r="C22" s="102">
        <v>201531</v>
      </c>
      <c r="D22" s="102">
        <v>999</v>
      </c>
      <c r="E22" s="102">
        <v>168223</v>
      </c>
      <c r="F22" s="103">
        <f t="shared" si="2"/>
        <v>33308</v>
      </c>
    </row>
    <row r="23" spans="1:6" s="18" customFormat="1" ht="15" customHeight="1">
      <c r="A23" s="101" t="s">
        <v>18</v>
      </c>
      <c r="B23" s="98">
        <f t="shared" si="0"/>
        <v>18</v>
      </c>
      <c r="C23" s="102">
        <v>315183</v>
      </c>
      <c r="D23" s="102">
        <v>2038</v>
      </c>
      <c r="E23" s="102">
        <v>230836</v>
      </c>
      <c r="F23" s="103">
        <f t="shared" si="2"/>
        <v>84347</v>
      </c>
    </row>
    <row r="24" spans="1:6" ht="15">
      <c r="A24" s="101" t="s">
        <v>19</v>
      </c>
      <c r="B24" s="98">
        <f t="shared" si="0"/>
        <v>19</v>
      </c>
      <c r="C24" s="102">
        <v>0</v>
      </c>
      <c r="D24" s="102">
        <v>0</v>
      </c>
      <c r="E24" s="102">
        <v>0</v>
      </c>
      <c r="F24" s="103">
        <f t="shared" si="2"/>
        <v>0</v>
      </c>
    </row>
    <row r="25" spans="1:6" s="18" customFormat="1" ht="16.15" customHeight="1" thickBot="1">
      <c r="A25" s="97" t="s">
        <v>105</v>
      </c>
      <c r="B25" s="104">
        <f t="shared" si="0"/>
        <v>20</v>
      </c>
      <c r="C25" s="105">
        <f>C6+C18</f>
        <v>10823410</v>
      </c>
      <c r="D25" s="105">
        <f>D6+D18</f>
        <v>1987164</v>
      </c>
      <c r="E25" s="105">
        <f>E6+E18</f>
        <v>7722877</v>
      </c>
      <c r="F25" s="106">
        <f>F6+F18</f>
        <v>3100533</v>
      </c>
    </row>
    <row r="26" s="18" customFormat="1" ht="96" customHeight="1"/>
    <row r="27" s="18" customFormat="1" ht="24" customHeight="1"/>
    <row r="39" spans="9:18" s="83" customFormat="1" ht="15" customHeight="1">
      <c r="I39" s="82"/>
      <c r="J39" s="82"/>
      <c r="K39" s="20"/>
      <c r="L39" s="20"/>
      <c r="M39" s="20"/>
      <c r="N39" s="20"/>
      <c r="O39" s="82"/>
      <c r="P39" s="82"/>
      <c r="Q39" s="82"/>
      <c r="R39" s="82"/>
    </row>
    <row r="40" spans="9:18" s="83" customFormat="1" ht="15" customHeight="1">
      <c r="I40" s="82"/>
      <c r="J40" s="82"/>
      <c r="K40" s="20"/>
      <c r="L40" s="20"/>
      <c r="M40" s="20"/>
      <c r="N40" s="20"/>
      <c r="O40" s="82"/>
      <c r="P40" s="82"/>
      <c r="Q40" s="82"/>
      <c r="R40" s="82"/>
    </row>
    <row r="41" spans="9:18" s="83" customFormat="1" ht="15" customHeight="1">
      <c r="I41" s="82"/>
      <c r="J41" s="82"/>
      <c r="K41" s="20"/>
      <c r="L41" s="20"/>
      <c r="M41" s="20"/>
      <c r="N41" s="20"/>
      <c r="O41" s="82"/>
      <c r="P41" s="82"/>
      <c r="Q41" s="82"/>
      <c r="R41" s="82"/>
    </row>
    <row r="42" spans="9:18" s="83" customFormat="1" ht="15" customHeight="1">
      <c r="I42" s="82"/>
      <c r="J42" s="82"/>
      <c r="K42" s="20"/>
      <c r="L42" s="20"/>
      <c r="M42" s="20"/>
      <c r="N42" s="20"/>
      <c r="O42" s="82"/>
      <c r="P42" s="82"/>
      <c r="Q42" s="82"/>
      <c r="R42" s="82"/>
    </row>
    <row r="43" spans="9:18" s="83" customFormat="1" ht="15" customHeight="1">
      <c r="I43" s="82"/>
      <c r="J43" s="82"/>
      <c r="K43" s="20"/>
      <c r="L43" s="20"/>
      <c r="M43" s="20"/>
      <c r="N43" s="20"/>
      <c r="O43" s="82"/>
      <c r="P43" s="82"/>
      <c r="Q43" s="82"/>
      <c r="R43" s="82"/>
    </row>
    <row r="44" spans="9:18" s="83" customFormat="1" ht="15" customHeight="1">
      <c r="I44" s="82"/>
      <c r="J44" s="82"/>
      <c r="K44" s="20"/>
      <c r="L44" s="20"/>
      <c r="M44" s="20"/>
      <c r="N44" s="20"/>
      <c r="O44" s="82"/>
      <c r="P44" s="82"/>
      <c r="Q44" s="82"/>
      <c r="R44" s="82"/>
    </row>
    <row r="45" spans="9:18" s="83" customFormat="1" ht="15" customHeight="1">
      <c r="I45" s="82"/>
      <c r="J45" s="82"/>
      <c r="K45" s="20"/>
      <c r="L45" s="20"/>
      <c r="M45" s="20"/>
      <c r="N45" s="20"/>
      <c r="O45" s="82"/>
      <c r="P45" s="82"/>
      <c r="Q45" s="82"/>
      <c r="R45" s="82"/>
    </row>
    <row r="46" spans="9:18" s="83" customFormat="1" ht="15" customHeight="1">
      <c r="I46" s="82"/>
      <c r="J46" s="82"/>
      <c r="K46" s="20"/>
      <c r="L46" s="20"/>
      <c r="M46" s="20"/>
      <c r="N46" s="20"/>
      <c r="O46" s="82"/>
      <c r="P46" s="82"/>
      <c r="Q46" s="82"/>
      <c r="R46" s="82"/>
    </row>
    <row r="47" spans="9:18" s="83" customFormat="1" ht="15" customHeight="1">
      <c r="I47" s="82"/>
      <c r="J47" s="82"/>
      <c r="K47" s="20"/>
      <c r="L47" s="20"/>
      <c r="M47" s="20"/>
      <c r="N47" s="20"/>
      <c r="O47" s="82"/>
      <c r="P47" s="82"/>
      <c r="Q47" s="82"/>
      <c r="R47" s="82"/>
    </row>
    <row r="48" spans="9:18" s="83" customFormat="1" ht="15" customHeight="1">
      <c r="I48" s="82"/>
      <c r="J48" s="82"/>
      <c r="K48" s="20"/>
      <c r="L48" s="20"/>
      <c r="M48" s="20"/>
      <c r="N48" s="20"/>
      <c r="O48" s="82"/>
      <c r="P48" s="82"/>
      <c r="Q48" s="82"/>
      <c r="R48" s="82"/>
    </row>
    <row r="49" spans="9:18" s="83" customFormat="1" ht="15" customHeight="1">
      <c r="I49" s="82"/>
      <c r="J49" s="82"/>
      <c r="K49" s="20"/>
      <c r="L49" s="20"/>
      <c r="M49" s="20"/>
      <c r="N49" s="20"/>
      <c r="O49" s="82"/>
      <c r="P49" s="82"/>
      <c r="Q49" s="82"/>
      <c r="R49" s="82"/>
    </row>
    <row r="50" spans="9:18" s="83" customFormat="1" ht="15" customHeight="1">
      <c r="I50" s="82"/>
      <c r="J50" s="82"/>
      <c r="K50" s="20"/>
      <c r="L50" s="20"/>
      <c r="M50" s="20"/>
      <c r="N50" s="20"/>
      <c r="O50" s="82"/>
      <c r="P50" s="82"/>
      <c r="Q50" s="82"/>
      <c r="R50" s="82"/>
    </row>
    <row r="51" spans="9:18" s="83" customFormat="1" ht="15" customHeight="1">
      <c r="I51" s="82"/>
      <c r="J51" s="82"/>
      <c r="K51" s="20"/>
      <c r="L51" s="20"/>
      <c r="M51" s="20"/>
      <c r="N51" s="20"/>
      <c r="O51" s="82"/>
      <c r="P51" s="82"/>
      <c r="Q51" s="82"/>
      <c r="R51" s="82"/>
    </row>
    <row r="52" spans="9:18" s="83" customFormat="1" ht="15" customHeight="1">
      <c r="I52" s="82"/>
      <c r="J52" s="82"/>
      <c r="K52" s="20"/>
      <c r="L52" s="20"/>
      <c r="M52" s="20"/>
      <c r="N52" s="20"/>
      <c r="O52" s="82"/>
      <c r="P52" s="82"/>
      <c r="Q52" s="82"/>
      <c r="R52" s="82"/>
    </row>
    <row r="53" spans="9:18" s="83" customFormat="1" ht="15" customHeight="1">
      <c r="I53" s="82"/>
      <c r="J53" s="82"/>
      <c r="K53" s="20"/>
      <c r="L53" s="20"/>
      <c r="M53" s="20"/>
      <c r="N53" s="20"/>
      <c r="O53" s="82"/>
      <c r="P53" s="82"/>
      <c r="Q53" s="82"/>
      <c r="R53" s="82"/>
    </row>
    <row r="54" spans="9:18" s="83" customFormat="1" ht="15" customHeight="1">
      <c r="I54" s="82"/>
      <c r="J54" s="82"/>
      <c r="K54" s="20"/>
      <c r="L54" s="20"/>
      <c r="M54" s="20"/>
      <c r="N54" s="20"/>
      <c r="O54" s="82"/>
      <c r="P54" s="82"/>
      <c r="Q54" s="82"/>
      <c r="R54" s="82"/>
    </row>
  </sheetData>
  <printOptions horizontalCentered="1"/>
  <pageMargins left="0" right="0" top="1.968503937007874" bottom="0" header="0.31496062992125984" footer="0.31496062992125984"/>
  <pageSetup horizontalDpi="600" verticalDpi="600" orientation="landscape" paperSize="9" r:id="rId1"/>
  <headerFooter>
    <oddHeader>&amp;L&amp;G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469C1-0FFD-4CC9-9662-F379FAC21784}">
  <dimension ref="A1:F35"/>
  <sheetViews>
    <sheetView showGridLines="0" zoomScale="90" zoomScaleNormal="90" workbookViewId="0" topLeftCell="A1">
      <selection activeCell="C23" sqref="C23"/>
    </sheetView>
  </sheetViews>
  <sheetFormatPr defaultColWidth="9.140625" defaultRowHeight="15"/>
  <cols>
    <col min="1" max="1" width="40.421875" style="82" customWidth="1"/>
    <col min="2" max="2" width="6.140625" style="82" customWidth="1"/>
    <col min="3" max="3" width="17.8515625" style="83" customWidth="1"/>
    <col min="4" max="6" width="17.8515625" style="82" customWidth="1"/>
    <col min="7" max="7" width="9.140625" style="82" customWidth="1"/>
    <col min="8" max="16384" width="9.140625" style="82" customWidth="1"/>
  </cols>
  <sheetData>
    <row r="1" spans="1:6" s="18" customFormat="1" ht="13.5" customHeight="1">
      <c r="A1" s="107"/>
      <c r="B1" s="107"/>
      <c r="C1" s="107"/>
      <c r="D1" s="107"/>
      <c r="E1" s="107"/>
      <c r="F1" s="107"/>
    </row>
    <row r="2" spans="1:6" s="18" customFormat="1" ht="13.5" customHeight="1">
      <c r="A2" s="85" t="s">
        <v>106</v>
      </c>
      <c r="B2" s="108"/>
      <c r="C2" s="108"/>
      <c r="D2" s="108"/>
      <c r="E2" s="108"/>
      <c r="F2" s="108"/>
    </row>
    <row r="3" spans="1:6" s="18" customFormat="1" ht="13.5" customHeight="1" thickBot="1">
      <c r="A3" s="109"/>
      <c r="B3" s="87"/>
      <c r="C3" s="88"/>
      <c r="D3" s="88"/>
      <c r="E3" s="88"/>
      <c r="F3" s="89" t="s">
        <v>96</v>
      </c>
    </row>
    <row r="4" spans="1:6" s="18" customFormat="1" ht="66.75" customHeight="1">
      <c r="A4" s="90" t="s">
        <v>107</v>
      </c>
      <c r="B4" s="91" t="s">
        <v>108</v>
      </c>
      <c r="C4" s="91" t="s">
        <v>99</v>
      </c>
      <c r="D4" s="91" t="s">
        <v>109</v>
      </c>
      <c r="E4" s="91" t="s">
        <v>101</v>
      </c>
      <c r="F4" s="92" t="s">
        <v>102</v>
      </c>
    </row>
    <row r="5" spans="1:6" s="18" customFormat="1" ht="14.25" customHeight="1">
      <c r="A5" s="93"/>
      <c r="B5" s="94"/>
      <c r="C5" s="95">
        <v>1</v>
      </c>
      <c r="D5" s="95">
        <v>2</v>
      </c>
      <c r="E5" s="95">
        <v>3</v>
      </c>
      <c r="F5" s="96">
        <v>4</v>
      </c>
    </row>
    <row r="6" spans="1:6" s="18" customFormat="1" ht="15" customHeight="1">
      <c r="A6" s="110" t="s">
        <v>22</v>
      </c>
      <c r="B6" s="98">
        <v>1</v>
      </c>
      <c r="C6" s="111">
        <v>558033</v>
      </c>
      <c r="D6" s="111">
        <v>29244</v>
      </c>
      <c r="E6" s="111">
        <v>407333</v>
      </c>
      <c r="F6" s="112">
        <f aca="true" t="shared" si="0" ref="F6:F30">C6-E6</f>
        <v>150700</v>
      </c>
    </row>
    <row r="7" spans="1:6" s="18" customFormat="1" ht="15" customHeight="1">
      <c r="A7" s="110" t="s">
        <v>24</v>
      </c>
      <c r="B7" s="98">
        <v>2</v>
      </c>
      <c r="C7" s="111">
        <v>814083</v>
      </c>
      <c r="D7" s="111">
        <v>36192</v>
      </c>
      <c r="E7" s="111">
        <v>604548</v>
      </c>
      <c r="F7" s="112">
        <f t="shared" si="0"/>
        <v>209535</v>
      </c>
    </row>
    <row r="8" spans="1:6" s="18" customFormat="1" ht="15" customHeight="1">
      <c r="A8" s="110" t="s">
        <v>26</v>
      </c>
      <c r="B8" s="98">
        <v>3</v>
      </c>
      <c r="C8" s="111">
        <v>871843</v>
      </c>
      <c r="D8" s="111">
        <v>92383</v>
      </c>
      <c r="E8" s="111">
        <v>636760</v>
      </c>
      <c r="F8" s="112">
        <f t="shared" si="0"/>
        <v>235083</v>
      </c>
    </row>
    <row r="9" spans="1:6" s="18" customFormat="1" ht="15" customHeight="1">
      <c r="A9" s="110" t="s">
        <v>28</v>
      </c>
      <c r="B9" s="98">
        <v>4</v>
      </c>
      <c r="C9" s="111">
        <v>0</v>
      </c>
      <c r="D9" s="111">
        <v>0</v>
      </c>
      <c r="E9" s="111">
        <v>0</v>
      </c>
      <c r="F9" s="112">
        <f t="shared" si="0"/>
        <v>0</v>
      </c>
    </row>
    <row r="10" spans="1:6" s="18" customFormat="1" ht="15" customHeight="1">
      <c r="A10" s="110" t="s">
        <v>30</v>
      </c>
      <c r="B10" s="98">
        <v>5</v>
      </c>
      <c r="C10" s="111">
        <v>81166</v>
      </c>
      <c r="D10" s="111">
        <v>80002</v>
      </c>
      <c r="E10" s="111">
        <v>60885</v>
      </c>
      <c r="F10" s="112">
        <f t="shared" si="0"/>
        <v>20281</v>
      </c>
    </row>
    <row r="11" spans="1:6" s="18" customFormat="1" ht="15" customHeight="1">
      <c r="A11" s="110" t="s">
        <v>32</v>
      </c>
      <c r="B11" s="98">
        <v>6</v>
      </c>
      <c r="C11" s="111">
        <v>1639</v>
      </c>
      <c r="D11" s="111">
        <v>196</v>
      </c>
      <c r="E11" s="111">
        <v>1290</v>
      </c>
      <c r="F11" s="112">
        <f t="shared" si="0"/>
        <v>349</v>
      </c>
    </row>
    <row r="12" spans="1:6" s="18" customFormat="1" ht="15" customHeight="1">
      <c r="A12" s="110" t="s">
        <v>34</v>
      </c>
      <c r="B12" s="98">
        <v>7</v>
      </c>
      <c r="C12" s="111">
        <v>83274</v>
      </c>
      <c r="D12" s="111">
        <v>36368</v>
      </c>
      <c r="E12" s="111">
        <v>59524</v>
      </c>
      <c r="F12" s="112">
        <f t="shared" si="0"/>
        <v>23750</v>
      </c>
    </row>
    <row r="13" spans="1:6" s="18" customFormat="1" ht="15" customHeight="1">
      <c r="A13" s="110" t="s">
        <v>36</v>
      </c>
      <c r="B13" s="98">
        <v>8</v>
      </c>
      <c r="C13" s="111">
        <v>656293</v>
      </c>
      <c r="D13" s="111">
        <v>355592</v>
      </c>
      <c r="E13" s="111">
        <v>463387</v>
      </c>
      <c r="F13" s="112">
        <f t="shared" si="0"/>
        <v>192906</v>
      </c>
    </row>
    <row r="14" spans="1:6" s="18" customFormat="1" ht="15" customHeight="1">
      <c r="A14" s="110" t="s">
        <v>38</v>
      </c>
      <c r="B14" s="98">
        <v>9</v>
      </c>
      <c r="C14" s="111">
        <v>1210653</v>
      </c>
      <c r="D14" s="111">
        <v>463265</v>
      </c>
      <c r="E14" s="111">
        <v>830321</v>
      </c>
      <c r="F14" s="112">
        <f t="shared" si="0"/>
        <v>380332</v>
      </c>
    </row>
    <row r="15" spans="1:6" s="18" customFormat="1" ht="15" customHeight="1">
      <c r="A15" s="110" t="s">
        <v>110</v>
      </c>
      <c r="B15" s="98">
        <v>10</v>
      </c>
      <c r="C15" s="111">
        <v>4241453</v>
      </c>
      <c r="D15" s="111">
        <v>600435</v>
      </c>
      <c r="E15" s="111">
        <v>2943313</v>
      </c>
      <c r="F15" s="112">
        <f t="shared" si="0"/>
        <v>1298140</v>
      </c>
    </row>
    <row r="16" spans="1:6" s="18" customFormat="1" ht="15" customHeight="1">
      <c r="A16" s="110" t="s">
        <v>54</v>
      </c>
      <c r="B16" s="98">
        <v>11</v>
      </c>
      <c r="C16" s="111">
        <v>9738</v>
      </c>
      <c r="D16" s="111">
        <v>10554</v>
      </c>
      <c r="E16" s="111">
        <v>7406</v>
      </c>
      <c r="F16" s="112">
        <f t="shared" si="0"/>
        <v>2332</v>
      </c>
    </row>
    <row r="17" spans="1:6" s="18" customFormat="1" ht="15" customHeight="1">
      <c r="A17" s="110" t="s">
        <v>56</v>
      </c>
      <c r="B17" s="98">
        <v>12</v>
      </c>
      <c r="C17" s="111">
        <v>4250</v>
      </c>
      <c r="D17" s="111">
        <v>299</v>
      </c>
      <c r="E17" s="111">
        <v>3219</v>
      </c>
      <c r="F17" s="112">
        <f t="shared" si="0"/>
        <v>1031</v>
      </c>
    </row>
    <row r="18" spans="1:6" s="18" customFormat="1" ht="15" customHeight="1">
      <c r="A18" s="110" t="s">
        <v>58</v>
      </c>
      <c r="B18" s="98">
        <v>13</v>
      </c>
      <c r="C18" s="111">
        <v>259994</v>
      </c>
      <c r="D18" s="111">
        <v>155792</v>
      </c>
      <c r="E18" s="111">
        <v>197596</v>
      </c>
      <c r="F18" s="112">
        <f t="shared" si="0"/>
        <v>62398</v>
      </c>
    </row>
    <row r="19" spans="1:6" s="18" customFormat="1" ht="15" customHeight="1">
      <c r="A19" s="110" t="s">
        <v>60</v>
      </c>
      <c r="B19" s="98">
        <v>14</v>
      </c>
      <c r="C19" s="111">
        <v>44974</v>
      </c>
      <c r="D19" s="111">
        <v>25027</v>
      </c>
      <c r="E19" s="111">
        <v>29796</v>
      </c>
      <c r="F19" s="112">
        <f t="shared" si="0"/>
        <v>15178</v>
      </c>
    </row>
    <row r="20" spans="1:6" s="18" customFormat="1" ht="15" customHeight="1">
      <c r="A20" s="110" t="s">
        <v>62</v>
      </c>
      <c r="B20" s="98">
        <v>15</v>
      </c>
      <c r="C20" s="111">
        <v>316</v>
      </c>
      <c r="D20" s="111">
        <v>234</v>
      </c>
      <c r="E20" s="111">
        <v>249</v>
      </c>
      <c r="F20" s="112">
        <f t="shared" si="0"/>
        <v>67</v>
      </c>
    </row>
    <row r="21" spans="1:6" s="18" customFormat="1" ht="15" customHeight="1">
      <c r="A21" s="110" t="s">
        <v>64</v>
      </c>
      <c r="B21" s="98">
        <v>16</v>
      </c>
      <c r="C21" s="111">
        <v>56522</v>
      </c>
      <c r="D21" s="111">
        <v>56834</v>
      </c>
      <c r="E21" s="111">
        <v>43872</v>
      </c>
      <c r="F21" s="112">
        <f t="shared" si="0"/>
        <v>12650</v>
      </c>
    </row>
    <row r="22" spans="1:6" s="18" customFormat="1" ht="15" customHeight="1">
      <c r="A22" s="110" t="s">
        <v>66</v>
      </c>
      <c r="B22" s="98">
        <v>17</v>
      </c>
      <c r="C22" s="111">
        <v>2</v>
      </c>
      <c r="D22" s="111">
        <v>0</v>
      </c>
      <c r="E22" s="111">
        <v>1</v>
      </c>
      <c r="F22" s="112">
        <f t="shared" si="0"/>
        <v>1</v>
      </c>
    </row>
    <row r="23" spans="1:6" s="18" customFormat="1" ht="15" customHeight="1">
      <c r="A23" s="110" t="s">
        <v>68</v>
      </c>
      <c r="B23" s="98">
        <v>18</v>
      </c>
      <c r="C23" s="111">
        <v>227671</v>
      </c>
      <c r="D23" s="111">
        <v>5662</v>
      </c>
      <c r="E23" s="111">
        <v>139092</v>
      </c>
      <c r="F23" s="112">
        <f t="shared" si="0"/>
        <v>88579</v>
      </c>
    </row>
    <row r="24" spans="1:6" s="18" customFormat="1" ht="15" customHeight="1">
      <c r="A24" s="110" t="s">
        <v>72</v>
      </c>
      <c r="B24" s="98">
        <v>19</v>
      </c>
      <c r="C24" s="111">
        <v>1318644</v>
      </c>
      <c r="D24" s="111">
        <v>38688</v>
      </c>
      <c r="E24" s="111">
        <v>991982</v>
      </c>
      <c r="F24" s="112">
        <f t="shared" si="0"/>
        <v>326662</v>
      </c>
    </row>
    <row r="25" spans="1:6" s="18" customFormat="1" ht="15" customHeight="1">
      <c r="A25" s="110" t="s">
        <v>80</v>
      </c>
      <c r="B25" s="98">
        <v>20</v>
      </c>
      <c r="C25" s="111">
        <v>0</v>
      </c>
      <c r="D25" s="111">
        <v>0</v>
      </c>
      <c r="E25" s="111">
        <v>1576</v>
      </c>
      <c r="F25" s="112">
        <f t="shared" si="0"/>
        <v>-1576</v>
      </c>
    </row>
    <row r="26" spans="1:6" s="18" customFormat="1" ht="27.75" customHeight="1">
      <c r="A26" s="110" t="s">
        <v>82</v>
      </c>
      <c r="B26" s="98">
        <v>21</v>
      </c>
      <c r="C26" s="111">
        <v>382863</v>
      </c>
      <c r="D26" s="111">
        <v>396</v>
      </c>
      <c r="E26" s="111">
        <v>300726</v>
      </c>
      <c r="F26" s="112">
        <f t="shared" si="0"/>
        <v>82137</v>
      </c>
    </row>
    <row r="27" spans="1:6" s="18" customFormat="1" ht="15" customHeight="1">
      <c r="A27" s="110" t="s">
        <v>84</v>
      </c>
      <c r="B27" s="98">
        <v>22</v>
      </c>
      <c r="C27" s="111">
        <v>0</v>
      </c>
      <c r="D27" s="111">
        <v>0</v>
      </c>
      <c r="E27" s="111">
        <v>0</v>
      </c>
      <c r="F27" s="112">
        <f t="shared" si="0"/>
        <v>0</v>
      </c>
    </row>
    <row r="28" spans="1:6" s="18" customFormat="1" ht="15" customHeight="1">
      <c r="A28" s="110" t="s">
        <v>86</v>
      </c>
      <c r="B28" s="98">
        <v>23</v>
      </c>
      <c r="C28" s="111">
        <v>0</v>
      </c>
      <c r="D28" s="111">
        <v>0</v>
      </c>
      <c r="E28" s="111">
        <v>0</v>
      </c>
      <c r="F28" s="112">
        <f t="shared" si="0"/>
        <v>0</v>
      </c>
    </row>
    <row r="29" spans="1:6" s="18" customFormat="1" ht="15" customHeight="1">
      <c r="A29" s="110" t="s">
        <v>88</v>
      </c>
      <c r="B29" s="98">
        <v>24</v>
      </c>
      <c r="C29" s="111">
        <v>0</v>
      </c>
      <c r="D29" s="111">
        <v>0</v>
      </c>
      <c r="E29" s="111">
        <v>0</v>
      </c>
      <c r="F29" s="112">
        <f t="shared" si="0"/>
        <v>0</v>
      </c>
    </row>
    <row r="30" spans="1:6" s="18" customFormat="1" ht="15" customHeight="1">
      <c r="A30" s="110" t="s">
        <v>111</v>
      </c>
      <c r="B30" s="98">
        <v>25</v>
      </c>
      <c r="C30" s="111">
        <v>0</v>
      </c>
      <c r="D30" s="111">
        <v>0</v>
      </c>
      <c r="E30" s="111">
        <v>0</v>
      </c>
      <c r="F30" s="112">
        <f t="shared" si="0"/>
        <v>0</v>
      </c>
    </row>
    <row r="31" spans="1:6" s="18" customFormat="1" ht="16.15" customHeight="1" thickBot="1">
      <c r="A31" s="113" t="s">
        <v>21</v>
      </c>
      <c r="B31" s="104" t="s">
        <v>93</v>
      </c>
      <c r="C31" s="105">
        <f>SUM(C6:C30)</f>
        <v>10823411</v>
      </c>
      <c r="D31" s="105">
        <f>SUM(D6:D30)</f>
        <v>1987163</v>
      </c>
      <c r="E31" s="105">
        <f>SUM(E6:E30)</f>
        <v>7722876</v>
      </c>
      <c r="F31" s="106">
        <f>SUM(F6:F30)</f>
        <v>3100535</v>
      </c>
    </row>
    <row r="32" spans="1:6" s="83" customFormat="1" ht="15" customHeight="1">
      <c r="A32" s="82"/>
      <c r="B32" s="114"/>
      <c r="D32" s="82"/>
      <c r="E32" s="82"/>
      <c r="F32" s="82"/>
    </row>
    <row r="33" spans="1:6" s="83" customFormat="1" ht="15" customHeight="1">
      <c r="A33" s="82"/>
      <c r="B33" s="82"/>
      <c r="D33" s="82"/>
      <c r="E33" s="82"/>
      <c r="F33" s="82"/>
    </row>
    <row r="34" spans="1:6" s="83" customFormat="1" ht="15" customHeight="1">
      <c r="A34" s="82"/>
      <c r="B34" s="82"/>
      <c r="D34" s="82"/>
      <c r="E34" s="82"/>
      <c r="F34" s="82"/>
    </row>
    <row r="35" spans="1:6" s="83" customFormat="1" ht="15" customHeight="1">
      <c r="A35" s="82"/>
      <c r="B35" s="82"/>
      <c r="D35" s="82"/>
      <c r="E35" s="82"/>
      <c r="F35" s="82"/>
    </row>
  </sheetData>
  <printOptions horizontalCentered="1"/>
  <pageMargins left="0" right="0" top="1.968503937007874" bottom="0" header="0.31496062992125984" footer="0.31496062992125984"/>
  <pageSetup horizontalDpi="600" verticalDpi="600" orientation="landscape" paperSize="9" scale="86" r:id="rId1"/>
  <headerFooter>
    <oddHeader>&amp;L&amp;G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423FA-416B-49C1-87C0-D77929CA0B70}">
  <dimension ref="A1:Y59"/>
  <sheetViews>
    <sheetView showGridLines="0" zoomScale="90" zoomScaleNormal="90" workbookViewId="0" topLeftCell="E1">
      <selection activeCell="G17" sqref="G17"/>
    </sheetView>
  </sheetViews>
  <sheetFormatPr defaultColWidth="9.140625" defaultRowHeight="15"/>
  <cols>
    <col min="1" max="1" width="61.421875" style="15" customWidth="1"/>
    <col min="2" max="2" width="7.421875" style="16" customWidth="1"/>
    <col min="3" max="3" width="14.28125" style="17" customWidth="1"/>
    <col min="4" max="12" width="14.28125" style="18" customWidth="1"/>
    <col min="13" max="15" width="14.28125" style="15" customWidth="1"/>
    <col min="16" max="19" width="14.28125" style="18" customWidth="1"/>
    <col min="20" max="22" width="14.28125" style="15" customWidth="1"/>
    <col min="23" max="24" width="9.140625" style="19" customWidth="1"/>
    <col min="25" max="25" width="9.140625" style="15" customWidth="1"/>
    <col min="26" max="16384" width="9.140625" style="15" customWidth="1"/>
  </cols>
  <sheetData>
    <row r="1" spans="1:12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3" s="23" customFormat="1" ht="14.25" customHeight="1">
      <c r="A2" s="24" t="s">
        <v>112</v>
      </c>
      <c r="B2" s="2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3" customFormat="1" ht="14.25" customHeight="1" thickBot="1">
      <c r="A3" s="20"/>
      <c r="B3" s="22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5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7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7" t="s">
        <v>20</v>
      </c>
      <c r="V4" s="28" t="s">
        <v>21</v>
      </c>
      <c r="W4" s="19"/>
      <c r="X4" s="29"/>
      <c r="Y4" s="15"/>
    </row>
    <row r="5" spans="1:25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3">
        <v>100</v>
      </c>
      <c r="O5" s="32">
        <v>101</v>
      </c>
      <c r="P5" s="32">
        <v>102</v>
      </c>
      <c r="Q5" s="32">
        <v>103</v>
      </c>
      <c r="R5" s="32">
        <v>104</v>
      </c>
      <c r="S5" s="32">
        <v>105</v>
      </c>
      <c r="T5" s="32">
        <v>106</v>
      </c>
      <c r="U5" s="33">
        <v>200</v>
      </c>
      <c r="V5" s="34">
        <v>300</v>
      </c>
      <c r="W5" s="19"/>
      <c r="X5" s="29"/>
      <c r="Y5" s="15"/>
    </row>
    <row r="6" spans="1:25" s="17" customFormat="1" ht="14.25" customHeight="1">
      <c r="A6" s="35" t="s">
        <v>22</v>
      </c>
      <c r="B6" s="36" t="s">
        <v>23</v>
      </c>
      <c r="C6" s="37">
        <v>27179</v>
      </c>
      <c r="D6" s="37">
        <v>38478</v>
      </c>
      <c r="E6" s="37">
        <v>109495</v>
      </c>
      <c r="F6" s="37">
        <v>26427</v>
      </c>
      <c r="G6" s="37">
        <v>62830</v>
      </c>
      <c r="H6" s="37">
        <v>40200</v>
      </c>
      <c r="I6" s="37">
        <v>38378</v>
      </c>
      <c r="J6" s="37">
        <v>56685</v>
      </c>
      <c r="K6" s="37">
        <v>44634</v>
      </c>
      <c r="L6" s="37">
        <v>47174</v>
      </c>
      <c r="M6" s="37">
        <v>88952</v>
      </c>
      <c r="N6" s="38">
        <f aca="true" t="shared" si="0" ref="N6:N41">SUM(C6:M6)</f>
        <v>580432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9">
        <v>0</v>
      </c>
      <c r="U6" s="38">
        <f aca="true" t="shared" si="1" ref="U6:U41">SUM(O6:T6)</f>
        <v>0</v>
      </c>
      <c r="V6" s="40">
        <f aca="true" t="shared" si="2" ref="V6:V41">N6+U6</f>
        <v>580432</v>
      </c>
      <c r="W6" s="19"/>
      <c r="X6" s="29"/>
      <c r="Y6" s="15"/>
    </row>
    <row r="7" spans="1:22" s="18" customFormat="1" ht="14.25" customHeight="1">
      <c r="A7" s="35" t="s">
        <v>24</v>
      </c>
      <c r="B7" s="36" t="s">
        <v>25</v>
      </c>
      <c r="C7" s="37">
        <v>746</v>
      </c>
      <c r="D7" s="37">
        <v>11292</v>
      </c>
      <c r="E7" s="37">
        <v>9579</v>
      </c>
      <c r="F7" s="37">
        <v>1435</v>
      </c>
      <c r="G7" s="37">
        <v>175</v>
      </c>
      <c r="H7" s="37">
        <v>1062</v>
      </c>
      <c r="I7" s="37">
        <v>0</v>
      </c>
      <c r="J7" s="37">
        <v>265</v>
      </c>
      <c r="K7" s="37">
        <v>0</v>
      </c>
      <c r="L7" s="37">
        <v>447</v>
      </c>
      <c r="M7" s="37">
        <v>2118</v>
      </c>
      <c r="N7" s="41">
        <f t="shared" si="0"/>
        <v>27119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3">
        <v>0</v>
      </c>
      <c r="U7" s="41">
        <f t="shared" si="1"/>
        <v>0</v>
      </c>
      <c r="V7" s="44">
        <f t="shared" si="2"/>
        <v>27119</v>
      </c>
    </row>
    <row r="8" spans="1:22" s="18" customFormat="1" ht="14.25" customHeight="1">
      <c r="A8" s="35" t="s">
        <v>26</v>
      </c>
      <c r="B8" s="36" t="s">
        <v>27</v>
      </c>
      <c r="C8" s="37">
        <v>2084</v>
      </c>
      <c r="D8" s="37">
        <v>5140</v>
      </c>
      <c r="E8" s="37">
        <v>6198</v>
      </c>
      <c r="F8" s="37">
        <v>7996</v>
      </c>
      <c r="G8" s="37">
        <v>3099</v>
      </c>
      <c r="H8" s="37">
        <v>3684</v>
      </c>
      <c r="I8" s="37">
        <v>700</v>
      </c>
      <c r="J8" s="37">
        <v>2457</v>
      </c>
      <c r="K8" s="37">
        <v>4167</v>
      </c>
      <c r="L8" s="37">
        <v>3435</v>
      </c>
      <c r="M8" s="37">
        <v>3071</v>
      </c>
      <c r="N8" s="41">
        <f t="shared" si="0"/>
        <v>42031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3">
        <v>0</v>
      </c>
      <c r="U8" s="41">
        <f t="shared" si="1"/>
        <v>0</v>
      </c>
      <c r="V8" s="44">
        <f t="shared" si="2"/>
        <v>42031</v>
      </c>
    </row>
    <row r="9" spans="1:22" s="18" customFormat="1" ht="14.25" customHeight="1">
      <c r="A9" s="35" t="s">
        <v>28</v>
      </c>
      <c r="B9" s="36" t="s">
        <v>29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41">
        <f t="shared" si="0"/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3">
        <v>0</v>
      </c>
      <c r="U9" s="41">
        <f t="shared" si="1"/>
        <v>0</v>
      </c>
      <c r="V9" s="44">
        <f t="shared" si="2"/>
        <v>0</v>
      </c>
    </row>
    <row r="10" spans="1:22" s="18" customFormat="1" ht="14.25" customHeight="1">
      <c r="A10" s="35" t="s">
        <v>30</v>
      </c>
      <c r="B10" s="36" t="s">
        <v>31</v>
      </c>
      <c r="C10" s="37">
        <v>0</v>
      </c>
      <c r="D10" s="37">
        <v>1</v>
      </c>
      <c r="E10" s="37">
        <v>0</v>
      </c>
      <c r="F10" s="37">
        <v>0</v>
      </c>
      <c r="G10" s="37">
        <v>1</v>
      </c>
      <c r="H10" s="37">
        <v>2</v>
      </c>
      <c r="I10" s="37">
        <v>0</v>
      </c>
      <c r="J10" s="37">
        <v>0</v>
      </c>
      <c r="K10" s="37">
        <v>17</v>
      </c>
      <c r="L10" s="37">
        <v>1</v>
      </c>
      <c r="M10" s="37">
        <v>0</v>
      </c>
      <c r="N10" s="41">
        <f t="shared" si="0"/>
        <v>22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1">
        <f t="shared" si="1"/>
        <v>0</v>
      </c>
      <c r="V10" s="44">
        <f t="shared" si="2"/>
        <v>22</v>
      </c>
    </row>
    <row r="11" spans="1:22" s="18" customFormat="1" ht="14.25" customHeight="1">
      <c r="A11" s="35" t="s">
        <v>32</v>
      </c>
      <c r="B11" s="36" t="s">
        <v>33</v>
      </c>
      <c r="C11" s="37">
        <v>1</v>
      </c>
      <c r="D11" s="37">
        <v>5</v>
      </c>
      <c r="E11" s="37">
        <v>23</v>
      </c>
      <c r="F11" s="37">
        <v>2</v>
      </c>
      <c r="G11" s="37">
        <v>4</v>
      </c>
      <c r="H11" s="37">
        <v>4</v>
      </c>
      <c r="I11" s="37">
        <v>0</v>
      </c>
      <c r="J11" s="37">
        <v>3</v>
      </c>
      <c r="K11" s="37">
        <v>10</v>
      </c>
      <c r="L11" s="37">
        <v>4</v>
      </c>
      <c r="M11" s="37">
        <v>0</v>
      </c>
      <c r="N11" s="41">
        <f t="shared" si="0"/>
        <v>56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1">
        <f t="shared" si="1"/>
        <v>0</v>
      </c>
      <c r="V11" s="44">
        <f t="shared" si="2"/>
        <v>56</v>
      </c>
    </row>
    <row r="12" spans="1:22" s="18" customFormat="1" ht="14.25" customHeight="1">
      <c r="A12" s="35" t="s">
        <v>34</v>
      </c>
      <c r="B12" s="36" t="s">
        <v>35</v>
      </c>
      <c r="C12" s="37">
        <v>210</v>
      </c>
      <c r="D12" s="37">
        <v>722</v>
      </c>
      <c r="E12" s="37">
        <v>99</v>
      </c>
      <c r="F12" s="37">
        <v>211</v>
      </c>
      <c r="G12" s="37">
        <v>210</v>
      </c>
      <c r="H12" s="37">
        <v>521</v>
      </c>
      <c r="I12" s="37">
        <v>0</v>
      </c>
      <c r="J12" s="37">
        <v>153</v>
      </c>
      <c r="K12" s="37">
        <v>295</v>
      </c>
      <c r="L12" s="37">
        <v>138</v>
      </c>
      <c r="M12" s="37">
        <v>38</v>
      </c>
      <c r="N12" s="41">
        <f t="shared" si="0"/>
        <v>2597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1">
        <f t="shared" si="1"/>
        <v>0</v>
      </c>
      <c r="V12" s="44">
        <f t="shared" si="2"/>
        <v>2597</v>
      </c>
    </row>
    <row r="13" spans="1:22" s="18" customFormat="1" ht="14.25" customHeight="1">
      <c r="A13" s="35" t="s">
        <v>36</v>
      </c>
      <c r="B13" s="36" t="s">
        <v>37</v>
      </c>
      <c r="C13" s="37">
        <v>8517</v>
      </c>
      <c r="D13" s="37">
        <v>13667</v>
      </c>
      <c r="E13" s="37">
        <v>17262</v>
      </c>
      <c r="F13" s="37">
        <v>5372</v>
      </c>
      <c r="G13" s="37">
        <v>3700</v>
      </c>
      <c r="H13" s="37">
        <v>11650</v>
      </c>
      <c r="I13" s="37">
        <v>599</v>
      </c>
      <c r="J13" s="37">
        <v>3000</v>
      </c>
      <c r="K13" s="37">
        <v>5396</v>
      </c>
      <c r="L13" s="37">
        <v>5963</v>
      </c>
      <c r="M13" s="37">
        <v>14676</v>
      </c>
      <c r="N13" s="41">
        <f t="shared" si="0"/>
        <v>89802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1">
        <f t="shared" si="1"/>
        <v>0</v>
      </c>
      <c r="V13" s="44">
        <f t="shared" si="2"/>
        <v>89802</v>
      </c>
    </row>
    <row r="14" spans="1:22" s="18" customFormat="1" ht="14.25" customHeight="1">
      <c r="A14" s="35" t="s">
        <v>38</v>
      </c>
      <c r="B14" s="36" t="s">
        <v>39</v>
      </c>
      <c r="C14" s="37">
        <v>9282</v>
      </c>
      <c r="D14" s="37">
        <v>15933</v>
      </c>
      <c r="E14" s="37">
        <v>28789</v>
      </c>
      <c r="F14" s="37">
        <v>2784</v>
      </c>
      <c r="G14" s="37">
        <v>4083</v>
      </c>
      <c r="H14" s="37">
        <v>10119</v>
      </c>
      <c r="I14" s="37">
        <v>425</v>
      </c>
      <c r="J14" s="37">
        <v>2152</v>
      </c>
      <c r="K14" s="37">
        <v>2587</v>
      </c>
      <c r="L14" s="37">
        <v>1850</v>
      </c>
      <c r="M14" s="37">
        <v>8414</v>
      </c>
      <c r="N14" s="41">
        <f t="shared" si="0"/>
        <v>86418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1">
        <f t="shared" si="1"/>
        <v>0</v>
      </c>
      <c r="V14" s="44">
        <f t="shared" si="2"/>
        <v>86418</v>
      </c>
    </row>
    <row r="15" spans="1:22" s="18" customFormat="1" ht="14.25" customHeight="1">
      <c r="A15" s="35" t="s">
        <v>40</v>
      </c>
      <c r="B15" s="36" t="s">
        <v>41</v>
      </c>
      <c r="C15" s="37">
        <v>9285</v>
      </c>
      <c r="D15" s="37">
        <v>15933</v>
      </c>
      <c r="E15" s="37">
        <v>29035</v>
      </c>
      <c r="F15" s="37">
        <v>5712</v>
      </c>
      <c r="G15" s="37">
        <v>4083</v>
      </c>
      <c r="H15" s="37">
        <v>11925</v>
      </c>
      <c r="I15" s="37">
        <v>1024</v>
      </c>
      <c r="J15" s="37">
        <v>3923</v>
      </c>
      <c r="K15" s="37">
        <v>5963</v>
      </c>
      <c r="L15" s="37">
        <v>6558</v>
      </c>
      <c r="M15" s="37">
        <v>15519</v>
      </c>
      <c r="N15" s="41">
        <f t="shared" si="0"/>
        <v>108960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1">
        <f t="shared" si="1"/>
        <v>0</v>
      </c>
      <c r="V15" s="44">
        <f t="shared" si="2"/>
        <v>108960</v>
      </c>
    </row>
    <row r="16" spans="1:22" s="18" customFormat="1" ht="14.25" customHeight="1">
      <c r="A16" s="45" t="s">
        <v>42</v>
      </c>
      <c r="B16" s="46" t="s">
        <v>43</v>
      </c>
      <c r="C16" s="47">
        <v>6555</v>
      </c>
      <c r="D16" s="47">
        <v>12505</v>
      </c>
      <c r="E16" s="47">
        <v>24644</v>
      </c>
      <c r="F16" s="47">
        <v>4602</v>
      </c>
      <c r="G16" s="47">
        <v>2678</v>
      </c>
      <c r="H16" s="47">
        <v>9629</v>
      </c>
      <c r="I16" s="47">
        <v>727</v>
      </c>
      <c r="J16" s="47">
        <v>2243</v>
      </c>
      <c r="K16" s="47">
        <v>4132</v>
      </c>
      <c r="L16" s="47">
        <v>1693</v>
      </c>
      <c r="M16" s="47">
        <v>13673</v>
      </c>
      <c r="N16" s="48">
        <f t="shared" si="0"/>
        <v>83081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50">
        <v>0</v>
      </c>
      <c r="U16" s="48">
        <f t="shared" si="1"/>
        <v>0</v>
      </c>
      <c r="V16" s="51">
        <f t="shared" si="2"/>
        <v>83081</v>
      </c>
    </row>
    <row r="17" spans="1:25" s="19" customFormat="1" ht="14.25" customHeight="1">
      <c r="A17" s="52" t="s">
        <v>44</v>
      </c>
      <c r="B17" s="53" t="s">
        <v>45</v>
      </c>
      <c r="C17" s="47">
        <v>2730</v>
      </c>
      <c r="D17" s="47">
        <v>3428</v>
      </c>
      <c r="E17" s="47">
        <v>4391</v>
      </c>
      <c r="F17" s="47">
        <v>1110</v>
      </c>
      <c r="G17" s="47">
        <v>1405</v>
      </c>
      <c r="H17" s="47">
        <v>2296</v>
      </c>
      <c r="I17" s="47">
        <v>297</v>
      </c>
      <c r="J17" s="47">
        <v>1680</v>
      </c>
      <c r="K17" s="47">
        <v>1831</v>
      </c>
      <c r="L17" s="47">
        <v>4865</v>
      </c>
      <c r="M17" s="47">
        <v>1846</v>
      </c>
      <c r="N17" s="48">
        <f t="shared" si="0"/>
        <v>25879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50">
        <v>0</v>
      </c>
      <c r="U17" s="48">
        <f t="shared" si="1"/>
        <v>0</v>
      </c>
      <c r="V17" s="51">
        <f t="shared" si="2"/>
        <v>25879</v>
      </c>
      <c r="Y17" s="15"/>
    </row>
    <row r="18" spans="1:25" s="19" customFormat="1" ht="14.25" customHeight="1">
      <c r="A18" s="54" t="s">
        <v>46</v>
      </c>
      <c r="B18" s="55" t="s">
        <v>47</v>
      </c>
      <c r="C18" s="37">
        <v>41726</v>
      </c>
      <c r="D18" s="37">
        <v>65750</v>
      </c>
      <c r="E18" s="37">
        <v>66757</v>
      </c>
      <c r="F18" s="37">
        <v>78778</v>
      </c>
      <c r="G18" s="37">
        <v>102278</v>
      </c>
      <c r="H18" s="37">
        <v>62524</v>
      </c>
      <c r="I18" s="37">
        <v>64627</v>
      </c>
      <c r="J18" s="37">
        <v>106736</v>
      </c>
      <c r="K18" s="37">
        <v>69642</v>
      </c>
      <c r="L18" s="37">
        <v>47583</v>
      </c>
      <c r="M18" s="37">
        <v>74311</v>
      </c>
      <c r="N18" s="41">
        <f t="shared" si="0"/>
        <v>780712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1">
        <f t="shared" si="1"/>
        <v>0</v>
      </c>
      <c r="V18" s="44">
        <f t="shared" si="2"/>
        <v>780712</v>
      </c>
      <c r="Y18" s="15"/>
    </row>
    <row r="19" spans="1:25" s="19" customFormat="1" ht="14.25" customHeight="1">
      <c r="A19" s="52" t="s">
        <v>48</v>
      </c>
      <c r="B19" s="53" t="s">
        <v>49</v>
      </c>
      <c r="C19" s="47">
        <v>28603</v>
      </c>
      <c r="D19" s="47">
        <v>44172</v>
      </c>
      <c r="E19" s="47">
        <v>43766</v>
      </c>
      <c r="F19" s="47">
        <v>33488</v>
      </c>
      <c r="G19" s="47">
        <v>73246</v>
      </c>
      <c r="H19" s="47">
        <v>43313</v>
      </c>
      <c r="I19" s="47">
        <v>47112</v>
      </c>
      <c r="J19" s="47">
        <v>74985</v>
      </c>
      <c r="K19" s="47">
        <v>49983</v>
      </c>
      <c r="L19" s="47">
        <v>31978</v>
      </c>
      <c r="M19" s="47">
        <v>53149</v>
      </c>
      <c r="N19" s="48">
        <f t="shared" si="0"/>
        <v>523795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50">
        <v>0</v>
      </c>
      <c r="U19" s="48">
        <f t="shared" si="1"/>
        <v>0</v>
      </c>
      <c r="V19" s="51">
        <f t="shared" si="2"/>
        <v>523795</v>
      </c>
      <c r="Y19" s="15"/>
    </row>
    <row r="20" spans="1:25" s="19" customFormat="1" ht="14.25" customHeight="1">
      <c r="A20" s="52" t="s">
        <v>50</v>
      </c>
      <c r="B20" s="53" t="s">
        <v>51</v>
      </c>
      <c r="C20" s="47">
        <v>9556</v>
      </c>
      <c r="D20" s="47">
        <v>20717</v>
      </c>
      <c r="E20" s="47">
        <v>20098</v>
      </c>
      <c r="F20" s="47">
        <v>12581</v>
      </c>
      <c r="G20" s="47">
        <v>28524</v>
      </c>
      <c r="H20" s="47">
        <v>18623</v>
      </c>
      <c r="I20" s="47">
        <v>17354</v>
      </c>
      <c r="J20" s="47">
        <v>30866</v>
      </c>
      <c r="K20" s="47">
        <v>19254</v>
      </c>
      <c r="L20" s="47">
        <v>13572</v>
      </c>
      <c r="M20" s="47">
        <v>20822</v>
      </c>
      <c r="N20" s="48">
        <f t="shared" si="0"/>
        <v>211967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50">
        <v>0</v>
      </c>
      <c r="U20" s="48">
        <f t="shared" si="1"/>
        <v>0</v>
      </c>
      <c r="V20" s="51">
        <f t="shared" si="2"/>
        <v>211967</v>
      </c>
      <c r="Y20" s="15"/>
    </row>
    <row r="21" spans="1:25" s="19" customFormat="1" ht="14.25" customHeight="1">
      <c r="A21" s="52" t="s">
        <v>52</v>
      </c>
      <c r="B21" s="53" t="s">
        <v>53</v>
      </c>
      <c r="C21" s="47">
        <v>3328</v>
      </c>
      <c r="D21" s="47">
        <v>261</v>
      </c>
      <c r="E21" s="47">
        <v>2252</v>
      </c>
      <c r="F21" s="47">
        <v>32467</v>
      </c>
      <c r="G21" s="47">
        <v>269</v>
      </c>
      <c r="H21" s="47">
        <v>348</v>
      </c>
      <c r="I21" s="47">
        <v>161</v>
      </c>
      <c r="J21" s="47">
        <v>716</v>
      </c>
      <c r="K21" s="47">
        <v>99</v>
      </c>
      <c r="L21" s="47">
        <v>1459</v>
      </c>
      <c r="M21" s="47">
        <v>88</v>
      </c>
      <c r="N21" s="48">
        <f t="shared" si="0"/>
        <v>41448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50">
        <v>0</v>
      </c>
      <c r="U21" s="48">
        <f t="shared" si="1"/>
        <v>0</v>
      </c>
      <c r="V21" s="51">
        <f t="shared" si="2"/>
        <v>41448</v>
      </c>
      <c r="Y21" s="15"/>
    </row>
    <row r="22" spans="1:25" s="19" customFormat="1" ht="14.25" customHeight="1">
      <c r="A22" s="54" t="s">
        <v>54</v>
      </c>
      <c r="B22" s="55" t="s">
        <v>55</v>
      </c>
      <c r="C22" s="37">
        <v>0</v>
      </c>
      <c r="D22" s="37">
        <v>9</v>
      </c>
      <c r="E22" s="37">
        <v>0</v>
      </c>
      <c r="F22" s="37">
        <v>0</v>
      </c>
      <c r="G22" s="37">
        <v>23</v>
      </c>
      <c r="H22" s="37">
        <v>4</v>
      </c>
      <c r="I22" s="37">
        <v>0</v>
      </c>
      <c r="J22" s="37">
        <v>0</v>
      </c>
      <c r="K22" s="37">
        <v>33</v>
      </c>
      <c r="L22" s="37">
        <v>1</v>
      </c>
      <c r="M22" s="37">
        <v>0</v>
      </c>
      <c r="N22" s="41">
        <f t="shared" si="0"/>
        <v>70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1">
        <f t="shared" si="1"/>
        <v>0</v>
      </c>
      <c r="V22" s="44">
        <f t="shared" si="2"/>
        <v>70</v>
      </c>
      <c r="Y22" s="15"/>
    </row>
    <row r="23" spans="1:25" s="19" customFormat="1" ht="14.25" customHeight="1">
      <c r="A23" s="54" t="s">
        <v>56</v>
      </c>
      <c r="B23" s="55" t="s">
        <v>57</v>
      </c>
      <c r="C23" s="37">
        <v>84</v>
      </c>
      <c r="D23" s="37">
        <v>65</v>
      </c>
      <c r="E23" s="37">
        <v>248</v>
      </c>
      <c r="F23" s="37">
        <v>14</v>
      </c>
      <c r="G23" s="37">
        <v>119</v>
      </c>
      <c r="H23" s="37">
        <v>132</v>
      </c>
      <c r="I23" s="37">
        <v>0</v>
      </c>
      <c r="J23" s="37">
        <v>87</v>
      </c>
      <c r="K23" s="37">
        <v>178</v>
      </c>
      <c r="L23" s="37">
        <v>62</v>
      </c>
      <c r="M23" s="37">
        <v>28</v>
      </c>
      <c r="N23" s="41">
        <f t="shared" si="0"/>
        <v>1017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3">
        <v>0</v>
      </c>
      <c r="U23" s="41">
        <f t="shared" si="1"/>
        <v>0</v>
      </c>
      <c r="V23" s="44">
        <f t="shared" si="2"/>
        <v>1017</v>
      </c>
      <c r="Y23" s="15"/>
    </row>
    <row r="24" spans="1:25" s="19" customFormat="1" ht="14.25" customHeight="1">
      <c r="A24" s="54" t="s">
        <v>58</v>
      </c>
      <c r="B24" s="55" t="s">
        <v>59</v>
      </c>
      <c r="C24" s="37">
        <v>2809</v>
      </c>
      <c r="D24" s="37">
        <v>5380</v>
      </c>
      <c r="E24" s="37">
        <v>11042</v>
      </c>
      <c r="F24" s="37">
        <v>1032</v>
      </c>
      <c r="G24" s="37">
        <v>3730</v>
      </c>
      <c r="H24" s="37">
        <v>10890</v>
      </c>
      <c r="I24" s="37">
        <v>201</v>
      </c>
      <c r="J24" s="37">
        <v>1567</v>
      </c>
      <c r="K24" s="37">
        <v>3004</v>
      </c>
      <c r="L24" s="37">
        <v>317</v>
      </c>
      <c r="M24" s="37">
        <v>7921</v>
      </c>
      <c r="N24" s="41">
        <f t="shared" si="0"/>
        <v>47893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3">
        <v>0</v>
      </c>
      <c r="U24" s="41">
        <f t="shared" si="1"/>
        <v>0</v>
      </c>
      <c r="V24" s="44">
        <f t="shared" si="2"/>
        <v>47893</v>
      </c>
      <c r="Y24" s="15"/>
    </row>
    <row r="25" spans="1:25" s="19" customFormat="1" ht="14.25" customHeight="1">
      <c r="A25" s="54" t="s">
        <v>60</v>
      </c>
      <c r="B25" s="55" t="s">
        <v>61</v>
      </c>
      <c r="C25" s="37">
        <v>1</v>
      </c>
      <c r="D25" s="37">
        <v>5921</v>
      </c>
      <c r="E25" s="37">
        <v>26</v>
      </c>
      <c r="F25" s="37">
        <v>26</v>
      </c>
      <c r="G25" s="37">
        <v>1303</v>
      </c>
      <c r="H25" s="37">
        <v>0</v>
      </c>
      <c r="I25" s="37">
        <v>0</v>
      </c>
      <c r="J25" s="37">
        <v>0</v>
      </c>
      <c r="K25" s="37">
        <v>0</v>
      </c>
      <c r="L25" s="37">
        <v>58</v>
      </c>
      <c r="M25" s="37">
        <v>291</v>
      </c>
      <c r="N25" s="41">
        <f t="shared" si="0"/>
        <v>7626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1">
        <f t="shared" si="1"/>
        <v>0</v>
      </c>
      <c r="V25" s="44">
        <f t="shared" si="2"/>
        <v>7626</v>
      </c>
      <c r="Y25" s="15"/>
    </row>
    <row r="26" spans="1:25" s="19" customFormat="1" ht="14.25" customHeight="1">
      <c r="A26" s="54" t="s">
        <v>62</v>
      </c>
      <c r="B26" s="55" t="s">
        <v>63</v>
      </c>
      <c r="C26" s="37">
        <v>1</v>
      </c>
      <c r="D26" s="37">
        <v>3</v>
      </c>
      <c r="E26" s="37">
        <v>0</v>
      </c>
      <c r="F26" s="37">
        <v>0</v>
      </c>
      <c r="G26" s="37">
        <v>0</v>
      </c>
      <c r="H26" s="37">
        <v>4</v>
      </c>
      <c r="I26" s="37">
        <v>0</v>
      </c>
      <c r="J26" s="37">
        <v>0</v>
      </c>
      <c r="K26" s="37">
        <v>2</v>
      </c>
      <c r="L26" s="37">
        <v>15</v>
      </c>
      <c r="M26" s="37">
        <v>0</v>
      </c>
      <c r="N26" s="41">
        <f t="shared" si="0"/>
        <v>25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1">
        <f t="shared" si="1"/>
        <v>0</v>
      </c>
      <c r="V26" s="44">
        <f t="shared" si="2"/>
        <v>25</v>
      </c>
      <c r="Y26" s="15"/>
    </row>
    <row r="27" spans="1:25" s="19" customFormat="1" ht="14.25" customHeight="1">
      <c r="A27" s="54" t="s">
        <v>64</v>
      </c>
      <c r="B27" s="55" t="s">
        <v>65</v>
      </c>
      <c r="C27" s="37">
        <v>35</v>
      </c>
      <c r="D27" s="37">
        <v>41</v>
      </c>
      <c r="E27" s="37">
        <v>128</v>
      </c>
      <c r="F27" s="37">
        <v>3</v>
      </c>
      <c r="G27" s="37">
        <v>0</v>
      </c>
      <c r="H27" s="37">
        <v>820</v>
      </c>
      <c r="I27" s="37">
        <v>0</v>
      </c>
      <c r="J27" s="37">
        <v>24</v>
      </c>
      <c r="K27" s="37">
        <v>0</v>
      </c>
      <c r="L27" s="37">
        <v>6</v>
      </c>
      <c r="M27" s="37">
        <v>9</v>
      </c>
      <c r="N27" s="41">
        <f t="shared" si="0"/>
        <v>1066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1">
        <f t="shared" si="1"/>
        <v>0</v>
      </c>
      <c r="V27" s="44">
        <f t="shared" si="2"/>
        <v>1066</v>
      </c>
      <c r="Y27" s="15"/>
    </row>
    <row r="28" spans="1:25" s="19" customFormat="1" ht="14.25" customHeight="1">
      <c r="A28" s="54" t="s">
        <v>66</v>
      </c>
      <c r="B28" s="55" t="s">
        <v>67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3</v>
      </c>
      <c r="N28" s="41">
        <f t="shared" si="0"/>
        <v>3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1">
        <f t="shared" si="1"/>
        <v>0</v>
      </c>
      <c r="V28" s="44">
        <f t="shared" si="2"/>
        <v>3</v>
      </c>
      <c r="Y28" s="15"/>
    </row>
    <row r="29" spans="1:25" s="19" customFormat="1" ht="14.25" customHeight="1">
      <c r="A29" s="56" t="s">
        <v>68</v>
      </c>
      <c r="B29" s="57" t="s">
        <v>69</v>
      </c>
      <c r="C29" s="37">
        <v>11678</v>
      </c>
      <c r="D29" s="37">
        <v>76475</v>
      </c>
      <c r="E29" s="37">
        <v>63326</v>
      </c>
      <c r="F29" s="37">
        <v>14780</v>
      </c>
      <c r="G29" s="37">
        <v>21561</v>
      </c>
      <c r="H29" s="37">
        <v>85194</v>
      </c>
      <c r="I29" s="37">
        <v>7459</v>
      </c>
      <c r="J29" s="37">
        <v>37725</v>
      </c>
      <c r="K29" s="37">
        <v>29514</v>
      </c>
      <c r="L29" s="37">
        <v>15512</v>
      </c>
      <c r="M29" s="37">
        <v>37739</v>
      </c>
      <c r="N29" s="58">
        <f t="shared" si="0"/>
        <v>400963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60">
        <v>0</v>
      </c>
      <c r="U29" s="58">
        <f t="shared" si="1"/>
        <v>0</v>
      </c>
      <c r="V29" s="61">
        <f t="shared" si="2"/>
        <v>400963</v>
      </c>
      <c r="Y29" s="15"/>
    </row>
    <row r="30" spans="1:25" s="19" customFormat="1" ht="14.25" customHeight="1">
      <c r="A30" s="62" t="s">
        <v>70</v>
      </c>
      <c r="B30" s="63" t="s">
        <v>71</v>
      </c>
      <c r="C30" s="64">
        <v>67011</v>
      </c>
      <c r="D30" s="64">
        <v>183238</v>
      </c>
      <c r="E30" s="64">
        <v>188055</v>
      </c>
      <c r="F30" s="64">
        <v>109396</v>
      </c>
      <c r="G30" s="64">
        <v>135670</v>
      </c>
      <c r="H30" s="64">
        <v>174638</v>
      </c>
      <c r="I30" s="64">
        <v>73372</v>
      </c>
      <c r="J30" s="64">
        <v>152485</v>
      </c>
      <c r="K30" s="64">
        <v>111339</v>
      </c>
      <c r="L30" s="64">
        <v>92980</v>
      </c>
      <c r="M30" s="64">
        <v>177400</v>
      </c>
      <c r="N30" s="65">
        <f t="shared" si="0"/>
        <v>1465584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f t="shared" si="1"/>
        <v>0</v>
      </c>
      <c r="V30" s="66">
        <f t="shared" si="2"/>
        <v>1465584</v>
      </c>
      <c r="Y30" s="15"/>
    </row>
    <row r="31" spans="1:25" s="19" customFormat="1" ht="14.25" customHeight="1">
      <c r="A31" s="67" t="s">
        <v>72</v>
      </c>
      <c r="B31" s="68" t="s">
        <v>73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9">
        <v>0</v>
      </c>
      <c r="N31" s="38">
        <f t="shared" si="0"/>
        <v>0</v>
      </c>
      <c r="O31" s="37">
        <v>3251</v>
      </c>
      <c r="P31" s="37">
        <v>973</v>
      </c>
      <c r="Q31" s="37">
        <v>1148</v>
      </c>
      <c r="R31" s="37">
        <v>7919</v>
      </c>
      <c r="S31" s="37">
        <v>36348</v>
      </c>
      <c r="T31" s="39">
        <v>0</v>
      </c>
      <c r="U31" s="38">
        <f t="shared" si="1"/>
        <v>49639</v>
      </c>
      <c r="V31" s="40">
        <f t="shared" si="2"/>
        <v>49639</v>
      </c>
      <c r="Y31" s="15"/>
    </row>
    <row r="32" spans="1:25" s="19" customFormat="1" ht="14.25" customHeight="1">
      <c r="A32" s="52" t="s">
        <v>74</v>
      </c>
      <c r="B32" s="69" t="s">
        <v>75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50">
        <v>0</v>
      </c>
      <c r="N32" s="48">
        <f t="shared" si="0"/>
        <v>0</v>
      </c>
      <c r="O32" s="49">
        <v>3249</v>
      </c>
      <c r="P32" s="49">
        <v>973</v>
      </c>
      <c r="Q32" s="49">
        <v>1148</v>
      </c>
      <c r="R32" s="49">
        <v>7919</v>
      </c>
      <c r="S32" s="49">
        <v>36348</v>
      </c>
      <c r="T32" s="50">
        <v>0</v>
      </c>
      <c r="U32" s="48">
        <f t="shared" si="1"/>
        <v>49637</v>
      </c>
      <c r="V32" s="51">
        <f t="shared" si="2"/>
        <v>49637</v>
      </c>
      <c r="Y32" s="15"/>
    </row>
    <row r="33" spans="1:25" s="19" customFormat="1" ht="14.25" customHeight="1">
      <c r="A33" s="52" t="s">
        <v>76</v>
      </c>
      <c r="B33" s="53" t="s">
        <v>77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50">
        <v>0</v>
      </c>
      <c r="N33" s="48">
        <f t="shared" si="0"/>
        <v>0</v>
      </c>
      <c r="O33" s="49">
        <v>860</v>
      </c>
      <c r="P33" s="49">
        <v>951</v>
      </c>
      <c r="Q33" s="49">
        <v>186</v>
      </c>
      <c r="R33" s="49">
        <v>12446</v>
      </c>
      <c r="S33" s="49">
        <v>447</v>
      </c>
      <c r="T33" s="50">
        <v>0</v>
      </c>
      <c r="U33" s="48">
        <f t="shared" si="1"/>
        <v>14890</v>
      </c>
      <c r="V33" s="51">
        <f t="shared" si="2"/>
        <v>14890</v>
      </c>
      <c r="Y33" s="15"/>
    </row>
    <row r="34" spans="1:25" s="19" customFormat="1" ht="14.25" customHeight="1">
      <c r="A34" s="52" t="s">
        <v>78</v>
      </c>
      <c r="B34" s="53" t="s">
        <v>79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50">
        <v>0</v>
      </c>
      <c r="N34" s="48">
        <f t="shared" si="0"/>
        <v>0</v>
      </c>
      <c r="O34" s="49">
        <v>2</v>
      </c>
      <c r="P34" s="49">
        <v>0</v>
      </c>
      <c r="Q34" s="49">
        <v>0</v>
      </c>
      <c r="R34" s="49">
        <v>0</v>
      </c>
      <c r="S34" s="49">
        <v>0</v>
      </c>
      <c r="T34" s="50">
        <v>0</v>
      </c>
      <c r="U34" s="48">
        <f t="shared" si="1"/>
        <v>2</v>
      </c>
      <c r="V34" s="51">
        <f t="shared" si="2"/>
        <v>2</v>
      </c>
      <c r="Y34" s="15"/>
    </row>
    <row r="35" spans="1:25" s="19" customFormat="1" ht="14.25" customHeight="1">
      <c r="A35" s="54" t="s">
        <v>80</v>
      </c>
      <c r="B35" s="70" t="s">
        <v>81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3">
        <v>0</v>
      </c>
      <c r="N35" s="41">
        <f t="shared" si="0"/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1">
        <f t="shared" si="1"/>
        <v>0</v>
      </c>
      <c r="V35" s="44">
        <f t="shared" si="2"/>
        <v>0</v>
      </c>
      <c r="Y35" s="15"/>
    </row>
    <row r="36" spans="1:25" s="19" customFormat="1" ht="25.5">
      <c r="A36" s="54" t="s">
        <v>82</v>
      </c>
      <c r="B36" s="70" t="s">
        <v>83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3">
        <v>0</v>
      </c>
      <c r="N36" s="41">
        <f t="shared" si="0"/>
        <v>0</v>
      </c>
      <c r="O36" s="42">
        <v>587</v>
      </c>
      <c r="P36" s="42">
        <v>345</v>
      </c>
      <c r="Q36" s="42">
        <v>1439</v>
      </c>
      <c r="R36" s="42">
        <v>223</v>
      </c>
      <c r="S36" s="42">
        <v>89</v>
      </c>
      <c r="T36" s="43">
        <v>0</v>
      </c>
      <c r="U36" s="41">
        <f t="shared" si="1"/>
        <v>2683</v>
      </c>
      <c r="V36" s="44">
        <f t="shared" si="2"/>
        <v>2683</v>
      </c>
      <c r="Y36" s="15"/>
    </row>
    <row r="37" spans="1:25" s="19" customFormat="1" ht="14.25" customHeight="1">
      <c r="A37" s="54" t="s">
        <v>84</v>
      </c>
      <c r="B37" s="70" t="s">
        <v>85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43">
        <v>0</v>
      </c>
      <c r="N37" s="41">
        <f t="shared" si="0"/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3">
        <v>0</v>
      </c>
      <c r="U37" s="41">
        <f t="shared" si="1"/>
        <v>0</v>
      </c>
      <c r="V37" s="44">
        <f t="shared" si="2"/>
        <v>0</v>
      </c>
      <c r="Y37" s="15"/>
    </row>
    <row r="38" spans="1:25" s="19" customFormat="1" ht="14.25" customHeight="1">
      <c r="A38" s="54" t="s">
        <v>86</v>
      </c>
      <c r="B38" s="70" t="s">
        <v>87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3">
        <v>0</v>
      </c>
      <c r="N38" s="41">
        <f t="shared" si="0"/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3">
        <v>0</v>
      </c>
      <c r="U38" s="41">
        <f t="shared" si="1"/>
        <v>0</v>
      </c>
      <c r="V38" s="44">
        <f t="shared" si="2"/>
        <v>0</v>
      </c>
      <c r="Y38" s="15"/>
    </row>
    <row r="39" spans="1:25" s="19" customFormat="1" ht="14.25" customHeight="1">
      <c r="A39" s="54" t="s">
        <v>88</v>
      </c>
      <c r="B39" s="55" t="s">
        <v>89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43">
        <v>0</v>
      </c>
      <c r="N39" s="41">
        <f t="shared" si="0"/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3">
        <v>0</v>
      </c>
      <c r="U39" s="41">
        <f t="shared" si="1"/>
        <v>0</v>
      </c>
      <c r="V39" s="44">
        <f t="shared" si="2"/>
        <v>0</v>
      </c>
      <c r="Y39" s="15"/>
    </row>
    <row r="40" spans="1:25" s="19" customFormat="1" ht="14.25" customHeight="1">
      <c r="A40" s="54" t="s">
        <v>90</v>
      </c>
      <c r="B40" s="70" t="s">
        <v>91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60">
        <v>0</v>
      </c>
      <c r="N40" s="41">
        <f t="shared" si="0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60">
        <v>0</v>
      </c>
      <c r="U40" s="58">
        <f t="shared" si="1"/>
        <v>0</v>
      </c>
      <c r="V40" s="61">
        <f t="shared" si="2"/>
        <v>0</v>
      </c>
      <c r="Y40" s="15"/>
    </row>
    <row r="41" spans="1:25" s="19" customFormat="1" ht="14.25" customHeight="1">
      <c r="A41" s="71" t="s">
        <v>20</v>
      </c>
      <c r="B41" s="72" t="s">
        <v>92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5">
        <f t="shared" si="0"/>
        <v>0</v>
      </c>
      <c r="O41" s="64">
        <v>3838</v>
      </c>
      <c r="P41" s="64">
        <v>1318</v>
      </c>
      <c r="Q41" s="64">
        <v>2587</v>
      </c>
      <c r="R41" s="64">
        <v>8142</v>
      </c>
      <c r="S41" s="64">
        <v>36437</v>
      </c>
      <c r="T41" s="64">
        <v>0</v>
      </c>
      <c r="U41" s="65">
        <f t="shared" si="1"/>
        <v>52322</v>
      </c>
      <c r="V41" s="66">
        <f t="shared" si="2"/>
        <v>52322</v>
      </c>
      <c r="Y41" s="15"/>
    </row>
    <row r="42" spans="1:25" s="19" customFormat="1" ht="14.25" customHeight="1" thickBot="1">
      <c r="A42" s="73" t="s">
        <v>21</v>
      </c>
      <c r="B42" s="74" t="s">
        <v>93</v>
      </c>
      <c r="C42" s="75">
        <f aca="true" t="shared" si="3" ref="C42:V42">C30+C41</f>
        <v>67011</v>
      </c>
      <c r="D42" s="75">
        <f t="shared" si="3"/>
        <v>183238</v>
      </c>
      <c r="E42" s="75">
        <f t="shared" si="3"/>
        <v>188055</v>
      </c>
      <c r="F42" s="75">
        <f t="shared" si="3"/>
        <v>109396</v>
      </c>
      <c r="G42" s="75">
        <f t="shared" si="3"/>
        <v>135670</v>
      </c>
      <c r="H42" s="75">
        <f t="shared" si="3"/>
        <v>174638</v>
      </c>
      <c r="I42" s="75">
        <f t="shared" si="3"/>
        <v>73372</v>
      </c>
      <c r="J42" s="75">
        <f t="shared" si="3"/>
        <v>152485</v>
      </c>
      <c r="K42" s="75">
        <f t="shared" si="3"/>
        <v>111339</v>
      </c>
      <c r="L42" s="75">
        <f t="shared" si="3"/>
        <v>92980</v>
      </c>
      <c r="M42" s="75">
        <f t="shared" si="3"/>
        <v>177400</v>
      </c>
      <c r="N42" s="75">
        <f t="shared" si="3"/>
        <v>1465584</v>
      </c>
      <c r="O42" s="75">
        <f t="shared" si="3"/>
        <v>3838</v>
      </c>
      <c r="P42" s="75">
        <f t="shared" si="3"/>
        <v>1318</v>
      </c>
      <c r="Q42" s="75">
        <f t="shared" si="3"/>
        <v>2587</v>
      </c>
      <c r="R42" s="75">
        <f t="shared" si="3"/>
        <v>8142</v>
      </c>
      <c r="S42" s="75">
        <f t="shared" si="3"/>
        <v>36437</v>
      </c>
      <c r="T42" s="75">
        <f t="shared" si="3"/>
        <v>0</v>
      </c>
      <c r="U42" s="75">
        <f t="shared" si="3"/>
        <v>52322</v>
      </c>
      <c r="V42" s="76">
        <f t="shared" si="3"/>
        <v>1517906</v>
      </c>
      <c r="Y42" s="15"/>
    </row>
    <row r="43" spans="1:25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Y43" s="15"/>
    </row>
    <row r="44" spans="1:25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Y44" s="15"/>
    </row>
    <row r="45" spans="1:25" s="19" customFormat="1" ht="44.1" customHeight="1">
      <c r="A45" s="13"/>
      <c r="B45" s="12"/>
      <c r="C45" s="77" t="str">
        <f aca="true" t="shared" si="4" ref="C45:M45">C4</f>
        <v>Makedonija</v>
      </c>
      <c r="D45" s="77" t="str">
        <f t="shared" si="4"/>
        <v>Triglav jojetë</v>
      </c>
      <c r="E45" s="77" t="str">
        <f t="shared" si="4"/>
        <v>Sava</v>
      </c>
      <c r="F45" s="77" t="str">
        <f t="shared" si="4"/>
        <v>Evroins</v>
      </c>
      <c r="G45" s="77" t="str">
        <f t="shared" si="4"/>
        <v>Viner jojetë</v>
      </c>
      <c r="H45" s="77" t="str">
        <f t="shared" si="4"/>
        <v>Eurolink</v>
      </c>
      <c r="I45" s="77" t="str">
        <f t="shared" si="4"/>
        <v>Grave jojetë</v>
      </c>
      <c r="J45" s="77" t="str">
        <f t="shared" si="4"/>
        <v>Unika</v>
      </c>
      <c r="K45" s="77" t="str">
        <f t="shared" si="4"/>
        <v>Osiguritelna polisa</v>
      </c>
      <c r="L45" s="77" t="str">
        <f t="shared" si="4"/>
        <v>Halk</v>
      </c>
      <c r="M45" s="77" t="str">
        <f t="shared" si="4"/>
        <v>Kroacija jojetë</v>
      </c>
      <c r="N45" s="78"/>
      <c r="O45" s="77" t="str">
        <f aca="true" t="shared" si="5" ref="O45:T45">O4</f>
        <v>Kroacia jetë</v>
      </c>
      <c r="P45" s="77" t="str">
        <f t="shared" si="5"/>
        <v>Grave jetë</v>
      </c>
      <c r="Q45" s="77" t="str">
        <f t="shared" si="5"/>
        <v>Viner jetë</v>
      </c>
      <c r="R45" s="77" t="str">
        <f t="shared" si="5"/>
        <v>Unika jetë</v>
      </c>
      <c r="S45" s="77" t="str">
        <f t="shared" si="5"/>
        <v>Triglav jetë</v>
      </c>
      <c r="T45" s="77" t="str">
        <f t="shared" si="5"/>
        <v>PRVA JETË</v>
      </c>
      <c r="U45" s="79"/>
      <c r="V45" s="15"/>
      <c r="Y45" s="15"/>
    </row>
    <row r="46" spans="1:25" s="19" customFormat="1" ht="17.45" customHeight="1" thickBot="1">
      <c r="A46" s="11" t="s">
        <v>94</v>
      </c>
      <c r="B46" s="10"/>
      <c r="C46" s="80">
        <f>C42/$N$42</f>
        <v>0.045723070120852846</v>
      </c>
      <c r="D46" s="80">
        <f aca="true" t="shared" si="6" ref="D46:M46">D42/$N$42</f>
        <v>0.12502729287437636</v>
      </c>
      <c r="E46" s="80">
        <f t="shared" si="6"/>
        <v>0.12831403727114926</v>
      </c>
      <c r="F46" s="80">
        <f t="shared" si="6"/>
        <v>0.07464328213190101</v>
      </c>
      <c r="G46" s="80">
        <f t="shared" si="6"/>
        <v>0.09257060666601163</v>
      </c>
      <c r="H46" s="80">
        <f t="shared" si="6"/>
        <v>0.11915932488345943</v>
      </c>
      <c r="I46" s="80">
        <f t="shared" si="6"/>
        <v>0.05006331946855315</v>
      </c>
      <c r="J46" s="80">
        <f t="shared" si="6"/>
        <v>0.10404384873197306</v>
      </c>
      <c r="K46" s="80">
        <f t="shared" si="6"/>
        <v>0.07596903350473258</v>
      </c>
      <c r="L46" s="80">
        <f t="shared" si="6"/>
        <v>0.06344228648784375</v>
      </c>
      <c r="M46" s="80">
        <f t="shared" si="6"/>
        <v>0.12104389785914693</v>
      </c>
      <c r="N46" s="81"/>
      <c r="O46" s="80">
        <f>O42/$U$42</f>
        <v>0.07335346508161003</v>
      </c>
      <c r="P46" s="80">
        <f aca="true" t="shared" si="7" ref="P46:T46">P42/$U$42</f>
        <v>0.025190168571537785</v>
      </c>
      <c r="Q46" s="80">
        <f t="shared" si="7"/>
        <v>0.049443828599824165</v>
      </c>
      <c r="R46" s="80">
        <f t="shared" si="7"/>
        <v>0.15561331753373342</v>
      </c>
      <c r="S46" s="80">
        <f t="shared" si="7"/>
        <v>0.6963992202132946</v>
      </c>
      <c r="T46" s="80">
        <f t="shared" si="7"/>
        <v>0</v>
      </c>
      <c r="U46" s="79"/>
      <c r="V46" s="15"/>
      <c r="Y46" s="15"/>
    </row>
    <row r="47" spans="1:25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Y47" s="15"/>
    </row>
    <row r="48" spans="1:25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Y48" s="15"/>
    </row>
    <row r="49" spans="2:12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F64E1-B612-4F18-922A-3181B1AF09A0}">
  <dimension ref="A1:Y59"/>
  <sheetViews>
    <sheetView showGridLines="0" zoomScale="90" zoomScaleNormal="90" workbookViewId="0" topLeftCell="C37">
      <selection activeCell="O50" sqref="O50"/>
    </sheetView>
  </sheetViews>
  <sheetFormatPr defaultColWidth="9.140625" defaultRowHeight="15"/>
  <cols>
    <col min="1" max="1" width="61.421875" style="15" customWidth="1"/>
    <col min="2" max="2" width="7.421875" style="16" customWidth="1"/>
    <col min="3" max="3" width="14.28125" style="17" customWidth="1"/>
    <col min="4" max="12" width="14.28125" style="18" customWidth="1"/>
    <col min="13" max="15" width="14.28125" style="15" customWidth="1"/>
    <col min="16" max="19" width="14.28125" style="18" customWidth="1"/>
    <col min="20" max="22" width="14.28125" style="15" customWidth="1"/>
    <col min="23" max="24" width="9.140625" style="19" customWidth="1"/>
    <col min="25" max="25" width="9.140625" style="15" customWidth="1"/>
    <col min="26" max="16384" width="9.140625" style="15" customWidth="1"/>
  </cols>
  <sheetData>
    <row r="1" spans="1:12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3" s="23" customFormat="1" ht="14.25" customHeight="1">
      <c r="A2" s="24" t="s">
        <v>113</v>
      </c>
      <c r="B2" s="2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3" customFormat="1" ht="14.25" customHeight="1" thickBot="1">
      <c r="A3" s="20"/>
      <c r="B3" s="22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5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7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7" t="s">
        <v>20</v>
      </c>
      <c r="V4" s="28" t="s">
        <v>21</v>
      </c>
      <c r="W4" s="19"/>
      <c r="X4" s="29"/>
      <c r="Y4" s="15"/>
    </row>
    <row r="5" spans="1:25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3">
        <v>100</v>
      </c>
      <c r="O5" s="32">
        <v>101</v>
      </c>
      <c r="P5" s="32">
        <v>102</v>
      </c>
      <c r="Q5" s="32">
        <v>103</v>
      </c>
      <c r="R5" s="32">
        <v>104</v>
      </c>
      <c r="S5" s="32">
        <v>105</v>
      </c>
      <c r="T5" s="32">
        <v>106</v>
      </c>
      <c r="U5" s="33">
        <v>200</v>
      </c>
      <c r="V5" s="34">
        <v>300</v>
      </c>
      <c r="W5" s="19"/>
      <c r="X5" s="29"/>
      <c r="Y5" s="15"/>
    </row>
    <row r="6" spans="1:25" s="17" customFormat="1" ht="14.25" customHeight="1">
      <c r="A6" s="35" t="s">
        <v>22</v>
      </c>
      <c r="B6" s="36" t="s">
        <v>23</v>
      </c>
      <c r="C6" s="37">
        <v>24925</v>
      </c>
      <c r="D6" s="37">
        <v>35347</v>
      </c>
      <c r="E6" s="37">
        <v>13984</v>
      </c>
      <c r="F6" s="37">
        <v>4254</v>
      </c>
      <c r="G6" s="37">
        <v>14901</v>
      </c>
      <c r="H6" s="37">
        <v>32124</v>
      </c>
      <c r="I6" s="37">
        <v>3928</v>
      </c>
      <c r="J6" s="37">
        <v>12440</v>
      </c>
      <c r="K6" s="37">
        <v>11074</v>
      </c>
      <c r="L6" s="37">
        <v>27842</v>
      </c>
      <c r="M6" s="37">
        <v>35629</v>
      </c>
      <c r="N6" s="38">
        <f aca="true" t="shared" si="0" ref="N6:N41">SUM(C6:M6)</f>
        <v>216448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9">
        <v>0</v>
      </c>
      <c r="U6" s="38">
        <f aca="true" t="shared" si="1" ref="U6:U41">SUM(O6:T6)</f>
        <v>0</v>
      </c>
      <c r="V6" s="40">
        <f aca="true" t="shared" si="2" ref="V6:V41">N6+U6</f>
        <v>216448</v>
      </c>
      <c r="W6" s="19"/>
      <c r="X6" s="29"/>
      <c r="Y6" s="15"/>
    </row>
    <row r="7" spans="1:22" s="18" customFormat="1" ht="14.25" customHeight="1">
      <c r="A7" s="35" t="s">
        <v>24</v>
      </c>
      <c r="B7" s="36" t="s">
        <v>25</v>
      </c>
      <c r="C7" s="37">
        <v>67553</v>
      </c>
      <c r="D7" s="37">
        <v>71771</v>
      </c>
      <c r="E7" s="37">
        <v>43904</v>
      </c>
      <c r="F7" s="37">
        <v>12193</v>
      </c>
      <c r="G7" s="37">
        <v>4574</v>
      </c>
      <c r="H7" s="37">
        <v>97818</v>
      </c>
      <c r="I7" s="37">
        <v>0</v>
      </c>
      <c r="J7" s="37">
        <v>19701</v>
      </c>
      <c r="K7" s="37">
        <v>0</v>
      </c>
      <c r="L7" s="37">
        <v>35471</v>
      </c>
      <c r="M7" s="37">
        <v>103078</v>
      </c>
      <c r="N7" s="41">
        <f t="shared" si="0"/>
        <v>456063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3">
        <v>0</v>
      </c>
      <c r="U7" s="41">
        <f t="shared" si="1"/>
        <v>0</v>
      </c>
      <c r="V7" s="44">
        <f t="shared" si="2"/>
        <v>456063</v>
      </c>
    </row>
    <row r="8" spans="1:22" s="18" customFormat="1" ht="14.25" customHeight="1">
      <c r="A8" s="35" t="s">
        <v>26</v>
      </c>
      <c r="B8" s="36" t="s">
        <v>27</v>
      </c>
      <c r="C8" s="37">
        <v>25671</v>
      </c>
      <c r="D8" s="37">
        <v>80070</v>
      </c>
      <c r="E8" s="37">
        <v>99157</v>
      </c>
      <c r="F8" s="37">
        <v>21752</v>
      </c>
      <c r="G8" s="37">
        <v>49518</v>
      </c>
      <c r="H8" s="37">
        <v>41073</v>
      </c>
      <c r="I8" s="37">
        <v>6878</v>
      </c>
      <c r="J8" s="37">
        <v>38690</v>
      </c>
      <c r="K8" s="37">
        <v>58368</v>
      </c>
      <c r="L8" s="37">
        <v>55736</v>
      </c>
      <c r="M8" s="37">
        <v>38570</v>
      </c>
      <c r="N8" s="41">
        <f t="shared" si="0"/>
        <v>515483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3">
        <v>0</v>
      </c>
      <c r="U8" s="41">
        <f t="shared" si="1"/>
        <v>0</v>
      </c>
      <c r="V8" s="44">
        <f t="shared" si="2"/>
        <v>515483</v>
      </c>
    </row>
    <row r="9" spans="1:22" s="18" customFormat="1" ht="14.25" customHeight="1">
      <c r="A9" s="35" t="s">
        <v>28</v>
      </c>
      <c r="B9" s="36" t="s">
        <v>29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41">
        <f t="shared" si="0"/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3">
        <v>0</v>
      </c>
      <c r="U9" s="41">
        <f t="shared" si="1"/>
        <v>0</v>
      </c>
      <c r="V9" s="44">
        <f t="shared" si="2"/>
        <v>0</v>
      </c>
    </row>
    <row r="10" spans="1:22" s="18" customFormat="1" ht="14.25" customHeight="1">
      <c r="A10" s="35" t="s">
        <v>30</v>
      </c>
      <c r="B10" s="36" t="s">
        <v>31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41">
        <f t="shared" si="0"/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1">
        <f t="shared" si="1"/>
        <v>0</v>
      </c>
      <c r="V10" s="44">
        <f t="shared" si="2"/>
        <v>0</v>
      </c>
    </row>
    <row r="11" spans="1:22" s="18" customFormat="1" ht="14.25" customHeight="1">
      <c r="A11" s="35" t="s">
        <v>32</v>
      </c>
      <c r="B11" s="36" t="s">
        <v>33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41">
        <f t="shared" si="0"/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1">
        <f t="shared" si="1"/>
        <v>0</v>
      </c>
      <c r="V11" s="44">
        <f t="shared" si="2"/>
        <v>0</v>
      </c>
    </row>
    <row r="12" spans="1:22" s="18" customFormat="1" ht="14.25" customHeight="1">
      <c r="A12" s="35" t="s">
        <v>34</v>
      </c>
      <c r="B12" s="36" t="s">
        <v>35</v>
      </c>
      <c r="C12" s="37">
        <v>348</v>
      </c>
      <c r="D12" s="37">
        <v>18</v>
      </c>
      <c r="E12" s="37">
        <v>56</v>
      </c>
      <c r="F12" s="37">
        <v>54</v>
      </c>
      <c r="G12" s="37">
        <v>1072</v>
      </c>
      <c r="H12" s="37">
        <v>559</v>
      </c>
      <c r="I12" s="37">
        <v>0</v>
      </c>
      <c r="J12" s="37">
        <v>44</v>
      </c>
      <c r="K12" s="37">
        <v>38</v>
      </c>
      <c r="L12" s="37">
        <v>0</v>
      </c>
      <c r="M12" s="37">
        <v>183</v>
      </c>
      <c r="N12" s="41">
        <f t="shared" si="0"/>
        <v>2372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1">
        <f t="shared" si="1"/>
        <v>0</v>
      </c>
      <c r="V12" s="44">
        <f t="shared" si="2"/>
        <v>2372</v>
      </c>
    </row>
    <row r="13" spans="1:22" s="18" customFormat="1" ht="14.25" customHeight="1">
      <c r="A13" s="35" t="s">
        <v>36</v>
      </c>
      <c r="B13" s="36" t="s">
        <v>37</v>
      </c>
      <c r="C13" s="37">
        <v>48512</v>
      </c>
      <c r="D13" s="37">
        <v>3672</v>
      </c>
      <c r="E13" s="37">
        <v>21370</v>
      </c>
      <c r="F13" s="37">
        <v>785</v>
      </c>
      <c r="G13" s="37">
        <v>1937</v>
      </c>
      <c r="H13" s="37">
        <v>13185</v>
      </c>
      <c r="I13" s="37">
        <v>104</v>
      </c>
      <c r="J13" s="37">
        <v>3487</v>
      </c>
      <c r="K13" s="37">
        <v>2502</v>
      </c>
      <c r="L13" s="37">
        <v>6895</v>
      </c>
      <c r="M13" s="37">
        <v>80344</v>
      </c>
      <c r="N13" s="41">
        <f t="shared" si="0"/>
        <v>182793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1">
        <f t="shared" si="1"/>
        <v>0</v>
      </c>
      <c r="V13" s="44">
        <f t="shared" si="2"/>
        <v>182793</v>
      </c>
    </row>
    <row r="14" spans="1:22" s="18" customFormat="1" ht="14.25" customHeight="1">
      <c r="A14" s="35" t="s">
        <v>38</v>
      </c>
      <c r="B14" s="36" t="s">
        <v>39</v>
      </c>
      <c r="C14" s="37">
        <v>57200</v>
      </c>
      <c r="D14" s="37">
        <v>26937</v>
      </c>
      <c r="E14" s="37">
        <v>49115</v>
      </c>
      <c r="F14" s="37">
        <v>118356</v>
      </c>
      <c r="G14" s="37">
        <v>10593</v>
      </c>
      <c r="H14" s="37">
        <v>10822</v>
      </c>
      <c r="I14" s="37">
        <v>16</v>
      </c>
      <c r="J14" s="37">
        <v>34517</v>
      </c>
      <c r="K14" s="37">
        <v>2948</v>
      </c>
      <c r="L14" s="37">
        <v>16842</v>
      </c>
      <c r="M14" s="37">
        <v>6261</v>
      </c>
      <c r="N14" s="41">
        <f t="shared" si="0"/>
        <v>333607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1">
        <f t="shared" si="1"/>
        <v>0</v>
      </c>
      <c r="V14" s="44">
        <f t="shared" si="2"/>
        <v>333607</v>
      </c>
    </row>
    <row r="15" spans="1:22" s="18" customFormat="1" ht="14.25" customHeight="1">
      <c r="A15" s="35" t="s">
        <v>40</v>
      </c>
      <c r="B15" s="36" t="s">
        <v>41</v>
      </c>
      <c r="C15" s="37">
        <v>105712</v>
      </c>
      <c r="D15" s="37">
        <v>30609</v>
      </c>
      <c r="E15" s="37">
        <v>70485</v>
      </c>
      <c r="F15" s="37">
        <v>119141</v>
      </c>
      <c r="G15" s="37">
        <v>12530</v>
      </c>
      <c r="H15" s="37">
        <v>24007</v>
      </c>
      <c r="I15" s="37">
        <v>120</v>
      </c>
      <c r="J15" s="37">
        <v>38004</v>
      </c>
      <c r="K15" s="37">
        <v>5450</v>
      </c>
      <c r="L15" s="37">
        <v>23738</v>
      </c>
      <c r="M15" s="37">
        <v>86605</v>
      </c>
      <c r="N15" s="41">
        <f t="shared" si="0"/>
        <v>516401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1">
        <f t="shared" si="1"/>
        <v>0</v>
      </c>
      <c r="V15" s="44">
        <f t="shared" si="2"/>
        <v>516401</v>
      </c>
    </row>
    <row r="16" spans="1:22" s="18" customFormat="1" ht="14.25" customHeight="1">
      <c r="A16" s="45" t="s">
        <v>42</v>
      </c>
      <c r="B16" s="46" t="s">
        <v>43</v>
      </c>
      <c r="C16" s="47">
        <v>7646</v>
      </c>
      <c r="D16" s="47">
        <v>13151</v>
      </c>
      <c r="E16" s="47">
        <v>38599</v>
      </c>
      <c r="F16" s="47">
        <v>97788</v>
      </c>
      <c r="G16" s="47">
        <v>1334</v>
      </c>
      <c r="H16" s="47">
        <v>10590</v>
      </c>
      <c r="I16" s="47">
        <v>104</v>
      </c>
      <c r="J16" s="47">
        <v>1397</v>
      </c>
      <c r="K16" s="47">
        <v>2838</v>
      </c>
      <c r="L16" s="47">
        <v>1403</v>
      </c>
      <c r="M16" s="47">
        <v>2936</v>
      </c>
      <c r="N16" s="48">
        <f t="shared" si="0"/>
        <v>177786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50">
        <v>0</v>
      </c>
      <c r="U16" s="48">
        <f t="shared" si="1"/>
        <v>0</v>
      </c>
      <c r="V16" s="51">
        <f t="shared" si="2"/>
        <v>177786</v>
      </c>
    </row>
    <row r="17" spans="1:25" s="19" customFormat="1" ht="14.25" customHeight="1">
      <c r="A17" s="52" t="s">
        <v>44</v>
      </c>
      <c r="B17" s="53" t="s">
        <v>45</v>
      </c>
      <c r="C17" s="47">
        <v>98067</v>
      </c>
      <c r="D17" s="47">
        <v>17458</v>
      </c>
      <c r="E17" s="47">
        <v>31886</v>
      </c>
      <c r="F17" s="47">
        <v>21353</v>
      </c>
      <c r="G17" s="47">
        <v>11196</v>
      </c>
      <c r="H17" s="47">
        <v>13417</v>
      </c>
      <c r="I17" s="47">
        <v>16</v>
      </c>
      <c r="J17" s="47">
        <v>36607</v>
      </c>
      <c r="K17" s="47">
        <v>2612</v>
      </c>
      <c r="L17" s="47">
        <v>22335</v>
      </c>
      <c r="M17" s="47">
        <v>83669</v>
      </c>
      <c r="N17" s="48">
        <f t="shared" si="0"/>
        <v>338616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50">
        <v>0</v>
      </c>
      <c r="U17" s="48">
        <f t="shared" si="1"/>
        <v>0</v>
      </c>
      <c r="V17" s="51">
        <f t="shared" si="2"/>
        <v>338616</v>
      </c>
      <c r="Y17" s="15"/>
    </row>
    <row r="18" spans="1:25" s="19" customFormat="1" ht="14.25" customHeight="1">
      <c r="A18" s="54" t="s">
        <v>46</v>
      </c>
      <c r="B18" s="55" t="s">
        <v>47</v>
      </c>
      <c r="C18" s="37">
        <v>96849</v>
      </c>
      <c r="D18" s="37">
        <v>161738</v>
      </c>
      <c r="E18" s="37">
        <v>156635</v>
      </c>
      <c r="F18" s="37">
        <v>94374</v>
      </c>
      <c r="G18" s="37">
        <v>216935</v>
      </c>
      <c r="H18" s="37">
        <v>108967</v>
      </c>
      <c r="I18" s="37">
        <v>272518</v>
      </c>
      <c r="J18" s="37">
        <v>236764</v>
      </c>
      <c r="K18" s="37">
        <v>108763</v>
      </c>
      <c r="L18" s="37">
        <v>152746</v>
      </c>
      <c r="M18" s="37">
        <v>143255</v>
      </c>
      <c r="N18" s="41">
        <f t="shared" si="0"/>
        <v>1749544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1">
        <f t="shared" si="1"/>
        <v>0</v>
      </c>
      <c r="V18" s="44">
        <f t="shared" si="2"/>
        <v>1749544</v>
      </c>
      <c r="Y18" s="15"/>
    </row>
    <row r="19" spans="1:25" s="19" customFormat="1" ht="14.25" customHeight="1">
      <c r="A19" s="52" t="s">
        <v>48</v>
      </c>
      <c r="B19" s="53" t="s">
        <v>49</v>
      </c>
      <c r="C19" s="47">
        <v>82073</v>
      </c>
      <c r="D19" s="47">
        <v>121621</v>
      </c>
      <c r="E19" s="47">
        <v>116429</v>
      </c>
      <c r="F19" s="47">
        <v>80528</v>
      </c>
      <c r="G19" s="47">
        <v>198514</v>
      </c>
      <c r="H19" s="47">
        <v>99202</v>
      </c>
      <c r="I19" s="47">
        <v>70847</v>
      </c>
      <c r="J19" s="47">
        <v>211785</v>
      </c>
      <c r="K19" s="47">
        <v>90500</v>
      </c>
      <c r="L19" s="47">
        <v>112921</v>
      </c>
      <c r="M19" s="47">
        <v>123434</v>
      </c>
      <c r="N19" s="48">
        <f t="shared" si="0"/>
        <v>1307854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50">
        <v>0</v>
      </c>
      <c r="U19" s="48">
        <f t="shared" si="1"/>
        <v>0</v>
      </c>
      <c r="V19" s="51">
        <f t="shared" si="2"/>
        <v>1307854</v>
      </c>
      <c r="Y19" s="15"/>
    </row>
    <row r="20" spans="1:25" s="19" customFormat="1" ht="14.25" customHeight="1">
      <c r="A20" s="52" t="s">
        <v>50</v>
      </c>
      <c r="B20" s="53" t="s">
        <v>51</v>
      </c>
      <c r="C20" s="47">
        <v>12054</v>
      </c>
      <c r="D20" s="47">
        <v>38396</v>
      </c>
      <c r="E20" s="47">
        <v>37940</v>
      </c>
      <c r="F20" s="47">
        <v>10682</v>
      </c>
      <c r="G20" s="47">
        <v>15760</v>
      </c>
      <c r="H20" s="47">
        <v>8601</v>
      </c>
      <c r="I20" s="47">
        <v>201671</v>
      </c>
      <c r="J20" s="47">
        <v>24525</v>
      </c>
      <c r="K20" s="47">
        <v>17369</v>
      </c>
      <c r="L20" s="47">
        <v>37271</v>
      </c>
      <c r="M20" s="47">
        <v>19362</v>
      </c>
      <c r="N20" s="48">
        <f t="shared" si="0"/>
        <v>423631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50">
        <v>0</v>
      </c>
      <c r="U20" s="48">
        <f t="shared" si="1"/>
        <v>0</v>
      </c>
      <c r="V20" s="51">
        <f t="shared" si="2"/>
        <v>423631</v>
      </c>
      <c r="Y20" s="15"/>
    </row>
    <row r="21" spans="1:25" s="19" customFormat="1" ht="14.25" customHeight="1">
      <c r="A21" s="52" t="s">
        <v>52</v>
      </c>
      <c r="B21" s="53" t="s">
        <v>53</v>
      </c>
      <c r="C21" s="47">
        <v>334</v>
      </c>
      <c r="D21" s="47">
        <v>346</v>
      </c>
      <c r="E21" s="47">
        <v>135</v>
      </c>
      <c r="F21" s="47">
        <v>1974</v>
      </c>
      <c r="G21" s="47">
        <v>26</v>
      </c>
      <c r="H21" s="47">
        <v>480</v>
      </c>
      <c r="I21" s="47">
        <v>0</v>
      </c>
      <c r="J21" s="47">
        <v>185</v>
      </c>
      <c r="K21" s="47">
        <v>0</v>
      </c>
      <c r="L21" s="47">
        <v>0</v>
      </c>
      <c r="M21" s="47">
        <v>0</v>
      </c>
      <c r="N21" s="48">
        <f t="shared" si="0"/>
        <v>3480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50">
        <v>0</v>
      </c>
      <c r="U21" s="48">
        <f t="shared" si="1"/>
        <v>0</v>
      </c>
      <c r="V21" s="51">
        <f t="shared" si="2"/>
        <v>3480</v>
      </c>
      <c r="Y21" s="15"/>
    </row>
    <row r="22" spans="1:25" s="19" customFormat="1" ht="14.25" customHeight="1">
      <c r="A22" s="54" t="s">
        <v>54</v>
      </c>
      <c r="B22" s="55" t="s">
        <v>55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41">
        <f t="shared" si="0"/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1">
        <f t="shared" si="1"/>
        <v>0</v>
      </c>
      <c r="V22" s="44">
        <f t="shared" si="2"/>
        <v>0</v>
      </c>
      <c r="Y22" s="15"/>
    </row>
    <row r="23" spans="1:25" s="19" customFormat="1" ht="14.25" customHeight="1">
      <c r="A23" s="54" t="s">
        <v>56</v>
      </c>
      <c r="B23" s="55" t="s">
        <v>57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41">
        <f t="shared" si="0"/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3">
        <v>0</v>
      </c>
      <c r="U23" s="41">
        <f t="shared" si="1"/>
        <v>0</v>
      </c>
      <c r="V23" s="44">
        <f t="shared" si="2"/>
        <v>0</v>
      </c>
      <c r="Y23" s="15"/>
    </row>
    <row r="24" spans="1:25" s="19" customFormat="1" ht="14.25" customHeight="1">
      <c r="A24" s="54" t="s">
        <v>58</v>
      </c>
      <c r="B24" s="55" t="s">
        <v>59</v>
      </c>
      <c r="C24" s="37">
        <v>3686</v>
      </c>
      <c r="D24" s="37">
        <v>45</v>
      </c>
      <c r="E24" s="37">
        <v>1668</v>
      </c>
      <c r="F24" s="37">
        <v>528</v>
      </c>
      <c r="G24" s="37">
        <v>1395</v>
      </c>
      <c r="H24" s="37">
        <v>1114</v>
      </c>
      <c r="I24" s="37">
        <v>0</v>
      </c>
      <c r="J24" s="37">
        <v>2750</v>
      </c>
      <c r="K24" s="37">
        <v>656</v>
      </c>
      <c r="L24" s="37">
        <v>0</v>
      </c>
      <c r="M24" s="37">
        <v>281</v>
      </c>
      <c r="N24" s="41">
        <f t="shared" si="0"/>
        <v>12123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3">
        <v>0</v>
      </c>
      <c r="U24" s="41">
        <f t="shared" si="1"/>
        <v>0</v>
      </c>
      <c r="V24" s="44">
        <f t="shared" si="2"/>
        <v>12123</v>
      </c>
      <c r="Y24" s="15"/>
    </row>
    <row r="25" spans="1:25" s="19" customFormat="1" ht="14.25" customHeight="1">
      <c r="A25" s="54" t="s">
        <v>60</v>
      </c>
      <c r="B25" s="55" t="s">
        <v>61</v>
      </c>
      <c r="C25" s="37">
        <v>9</v>
      </c>
      <c r="D25" s="37">
        <v>98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18</v>
      </c>
      <c r="N25" s="41">
        <f t="shared" si="0"/>
        <v>125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1">
        <f t="shared" si="1"/>
        <v>0</v>
      </c>
      <c r="V25" s="44">
        <f t="shared" si="2"/>
        <v>125</v>
      </c>
      <c r="Y25" s="15"/>
    </row>
    <row r="26" spans="1:25" s="19" customFormat="1" ht="14.25" customHeight="1">
      <c r="A26" s="54" t="s">
        <v>62</v>
      </c>
      <c r="B26" s="55" t="s">
        <v>63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41">
        <f t="shared" si="0"/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1">
        <f t="shared" si="1"/>
        <v>0</v>
      </c>
      <c r="V26" s="44">
        <f t="shared" si="2"/>
        <v>0</v>
      </c>
      <c r="Y26" s="15"/>
    </row>
    <row r="27" spans="1:25" s="19" customFormat="1" ht="14.25" customHeight="1">
      <c r="A27" s="54" t="s">
        <v>64</v>
      </c>
      <c r="B27" s="55" t="s">
        <v>65</v>
      </c>
      <c r="C27" s="37">
        <v>50</v>
      </c>
      <c r="D27" s="37">
        <v>0</v>
      </c>
      <c r="E27" s="37">
        <v>427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41">
        <f t="shared" si="0"/>
        <v>477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1">
        <f t="shared" si="1"/>
        <v>0</v>
      </c>
      <c r="V27" s="44">
        <f t="shared" si="2"/>
        <v>477</v>
      </c>
      <c r="Y27" s="15"/>
    </row>
    <row r="28" spans="1:25" s="19" customFormat="1" ht="14.25" customHeight="1">
      <c r="A28" s="54" t="s">
        <v>66</v>
      </c>
      <c r="B28" s="55" t="s">
        <v>67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41">
        <f t="shared" si="0"/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1">
        <f t="shared" si="1"/>
        <v>0</v>
      </c>
      <c r="V28" s="44">
        <f t="shared" si="2"/>
        <v>0</v>
      </c>
      <c r="Y28" s="15"/>
    </row>
    <row r="29" spans="1:25" s="19" customFormat="1" ht="14.25" customHeight="1">
      <c r="A29" s="56" t="s">
        <v>68</v>
      </c>
      <c r="B29" s="57" t="s">
        <v>69</v>
      </c>
      <c r="C29" s="37">
        <v>2239</v>
      </c>
      <c r="D29" s="37">
        <v>17553</v>
      </c>
      <c r="E29" s="37">
        <v>11544</v>
      </c>
      <c r="F29" s="37">
        <v>2033</v>
      </c>
      <c r="G29" s="37">
        <v>3787</v>
      </c>
      <c r="H29" s="37">
        <v>9549</v>
      </c>
      <c r="I29" s="37">
        <v>1381</v>
      </c>
      <c r="J29" s="37">
        <v>2646</v>
      </c>
      <c r="K29" s="37">
        <v>2678</v>
      </c>
      <c r="L29" s="37">
        <v>1895</v>
      </c>
      <c r="M29" s="37">
        <v>3209</v>
      </c>
      <c r="N29" s="58">
        <f t="shared" si="0"/>
        <v>58514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60">
        <v>0</v>
      </c>
      <c r="U29" s="58">
        <f t="shared" si="1"/>
        <v>0</v>
      </c>
      <c r="V29" s="61">
        <f t="shared" si="2"/>
        <v>58514</v>
      </c>
      <c r="Y29" s="15"/>
    </row>
    <row r="30" spans="1:25" s="19" customFormat="1" ht="14.25" customHeight="1">
      <c r="A30" s="62" t="s">
        <v>70</v>
      </c>
      <c r="B30" s="63" t="s">
        <v>71</v>
      </c>
      <c r="C30" s="64">
        <f aca="true" t="shared" si="3" ref="C30:M30">SUM(C6:C14)+C18+SUM(C22:C29)</f>
        <v>327042</v>
      </c>
      <c r="D30" s="64">
        <f t="shared" si="3"/>
        <v>397249</v>
      </c>
      <c r="E30" s="64">
        <f t="shared" si="3"/>
        <v>397860</v>
      </c>
      <c r="F30" s="64">
        <f t="shared" si="3"/>
        <v>254329</v>
      </c>
      <c r="G30" s="64">
        <f t="shared" si="3"/>
        <v>304712</v>
      </c>
      <c r="H30" s="64">
        <f t="shared" si="3"/>
        <v>315211</v>
      </c>
      <c r="I30" s="64">
        <f t="shared" si="3"/>
        <v>284825</v>
      </c>
      <c r="J30" s="64">
        <f t="shared" si="3"/>
        <v>351039</v>
      </c>
      <c r="K30" s="64">
        <f t="shared" si="3"/>
        <v>187027</v>
      </c>
      <c r="L30" s="64">
        <f t="shared" si="3"/>
        <v>297427</v>
      </c>
      <c r="M30" s="64">
        <f t="shared" si="3"/>
        <v>410828</v>
      </c>
      <c r="N30" s="65">
        <f t="shared" si="0"/>
        <v>3527549</v>
      </c>
      <c r="O30" s="64">
        <f aca="true" t="shared" si="4" ref="O30:T30">SUM(O6:O14)+O18+SUM(O22:O29)</f>
        <v>0</v>
      </c>
      <c r="P30" s="64">
        <f t="shared" si="4"/>
        <v>0</v>
      </c>
      <c r="Q30" s="64">
        <f t="shared" si="4"/>
        <v>0</v>
      </c>
      <c r="R30" s="64">
        <f t="shared" si="4"/>
        <v>0</v>
      </c>
      <c r="S30" s="64">
        <f t="shared" si="4"/>
        <v>0</v>
      </c>
      <c r="T30" s="64">
        <f t="shared" si="4"/>
        <v>0</v>
      </c>
      <c r="U30" s="65">
        <f t="shared" si="1"/>
        <v>0</v>
      </c>
      <c r="V30" s="66">
        <f t="shared" si="2"/>
        <v>3527549</v>
      </c>
      <c r="Y30" s="15"/>
    </row>
    <row r="31" spans="1:25" s="19" customFormat="1" ht="14.25" customHeight="1">
      <c r="A31" s="67" t="s">
        <v>72</v>
      </c>
      <c r="B31" s="68" t="s">
        <v>73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9">
        <v>0</v>
      </c>
      <c r="N31" s="38">
        <f t="shared" si="0"/>
        <v>0</v>
      </c>
      <c r="O31" s="37">
        <v>238729</v>
      </c>
      <c r="P31" s="37">
        <v>149405</v>
      </c>
      <c r="Q31" s="37">
        <v>59123</v>
      </c>
      <c r="R31" s="37">
        <v>29127</v>
      </c>
      <c r="S31" s="37">
        <v>89181</v>
      </c>
      <c r="T31" s="39">
        <v>0</v>
      </c>
      <c r="U31" s="38">
        <f t="shared" si="1"/>
        <v>565565</v>
      </c>
      <c r="V31" s="40">
        <f t="shared" si="2"/>
        <v>565565</v>
      </c>
      <c r="Y31" s="15"/>
    </row>
    <row r="32" spans="1:25" s="19" customFormat="1" ht="14.25" customHeight="1">
      <c r="A32" s="52" t="s">
        <v>74</v>
      </c>
      <c r="B32" s="69" t="s">
        <v>75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50">
        <v>0</v>
      </c>
      <c r="N32" s="48">
        <f t="shared" si="0"/>
        <v>0</v>
      </c>
      <c r="O32" s="49">
        <v>231463</v>
      </c>
      <c r="P32" s="49">
        <v>143452</v>
      </c>
      <c r="Q32" s="49">
        <v>57440</v>
      </c>
      <c r="R32" s="49">
        <v>27293</v>
      </c>
      <c r="S32" s="49">
        <v>88218</v>
      </c>
      <c r="T32" s="50">
        <v>0</v>
      </c>
      <c r="U32" s="48">
        <f t="shared" si="1"/>
        <v>547866</v>
      </c>
      <c r="V32" s="51">
        <f t="shared" si="2"/>
        <v>547866</v>
      </c>
      <c r="Y32" s="15"/>
    </row>
    <row r="33" spans="1:25" s="19" customFormat="1" ht="14.25" customHeight="1">
      <c r="A33" s="52" t="s">
        <v>76</v>
      </c>
      <c r="B33" s="53" t="s">
        <v>77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50">
        <v>0</v>
      </c>
      <c r="N33" s="48">
        <f t="shared" si="0"/>
        <v>0</v>
      </c>
      <c r="O33" s="49">
        <v>7017</v>
      </c>
      <c r="P33" s="49">
        <v>5953</v>
      </c>
      <c r="Q33" s="49">
        <v>1541</v>
      </c>
      <c r="R33" s="49">
        <v>1834</v>
      </c>
      <c r="S33" s="49">
        <v>963</v>
      </c>
      <c r="T33" s="50">
        <v>0</v>
      </c>
      <c r="U33" s="48">
        <f t="shared" si="1"/>
        <v>17308</v>
      </c>
      <c r="V33" s="51">
        <f t="shared" si="2"/>
        <v>17308</v>
      </c>
      <c r="Y33" s="15"/>
    </row>
    <row r="34" spans="1:25" s="19" customFormat="1" ht="14.25" customHeight="1">
      <c r="A34" s="52" t="s">
        <v>78</v>
      </c>
      <c r="B34" s="53" t="s">
        <v>79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50">
        <v>0</v>
      </c>
      <c r="N34" s="48">
        <f t="shared" si="0"/>
        <v>0</v>
      </c>
      <c r="O34" s="49">
        <v>249</v>
      </c>
      <c r="P34" s="49">
        <v>0</v>
      </c>
      <c r="Q34" s="49">
        <v>142</v>
      </c>
      <c r="R34" s="49">
        <v>0</v>
      </c>
      <c r="S34" s="49">
        <v>0</v>
      </c>
      <c r="T34" s="50">
        <v>0</v>
      </c>
      <c r="U34" s="48">
        <f t="shared" si="1"/>
        <v>391</v>
      </c>
      <c r="V34" s="51">
        <f t="shared" si="2"/>
        <v>391</v>
      </c>
      <c r="Y34" s="15"/>
    </row>
    <row r="35" spans="1:25" s="19" customFormat="1" ht="14.25" customHeight="1">
      <c r="A35" s="54" t="s">
        <v>80</v>
      </c>
      <c r="B35" s="70" t="s">
        <v>81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3">
        <v>0</v>
      </c>
      <c r="N35" s="41">
        <f t="shared" si="0"/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1">
        <f t="shared" si="1"/>
        <v>0</v>
      </c>
      <c r="V35" s="44">
        <f t="shared" si="2"/>
        <v>0</v>
      </c>
      <c r="Y35" s="15"/>
    </row>
    <row r="36" spans="1:25" s="19" customFormat="1" ht="14.25" customHeight="1">
      <c r="A36" s="54" t="s">
        <v>82</v>
      </c>
      <c r="B36" s="70" t="s">
        <v>83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3">
        <v>0</v>
      </c>
      <c r="N36" s="41">
        <f t="shared" si="0"/>
        <v>0</v>
      </c>
      <c r="O36" s="42">
        <v>9039</v>
      </c>
      <c r="P36" s="42">
        <v>2391</v>
      </c>
      <c r="Q36" s="42">
        <v>22128</v>
      </c>
      <c r="R36" s="42">
        <v>4357</v>
      </c>
      <c r="S36" s="42">
        <v>0</v>
      </c>
      <c r="T36" s="43">
        <v>0</v>
      </c>
      <c r="U36" s="41">
        <f t="shared" si="1"/>
        <v>37915</v>
      </c>
      <c r="V36" s="44">
        <f t="shared" si="2"/>
        <v>37915</v>
      </c>
      <c r="Y36" s="15"/>
    </row>
    <row r="37" spans="1:25" s="19" customFormat="1" ht="14.25" customHeight="1">
      <c r="A37" s="54" t="s">
        <v>84</v>
      </c>
      <c r="B37" s="70" t="s">
        <v>85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43">
        <v>0</v>
      </c>
      <c r="N37" s="41">
        <f t="shared" si="0"/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3">
        <v>0</v>
      </c>
      <c r="U37" s="41">
        <f t="shared" si="1"/>
        <v>0</v>
      </c>
      <c r="V37" s="44">
        <f t="shared" si="2"/>
        <v>0</v>
      </c>
      <c r="Y37" s="15"/>
    </row>
    <row r="38" spans="1:25" s="19" customFormat="1" ht="14.25" customHeight="1">
      <c r="A38" s="54" t="s">
        <v>86</v>
      </c>
      <c r="B38" s="70" t="s">
        <v>87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3">
        <v>0</v>
      </c>
      <c r="N38" s="41">
        <f t="shared" si="0"/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3">
        <v>0</v>
      </c>
      <c r="U38" s="41">
        <f t="shared" si="1"/>
        <v>0</v>
      </c>
      <c r="V38" s="44">
        <f t="shared" si="2"/>
        <v>0</v>
      </c>
      <c r="Y38" s="15"/>
    </row>
    <row r="39" spans="1:25" s="19" customFormat="1" ht="14.25" customHeight="1">
      <c r="A39" s="54" t="s">
        <v>88</v>
      </c>
      <c r="B39" s="55" t="s">
        <v>89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43">
        <v>0</v>
      </c>
      <c r="N39" s="41">
        <f t="shared" si="0"/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3">
        <v>0</v>
      </c>
      <c r="U39" s="41">
        <f t="shared" si="1"/>
        <v>0</v>
      </c>
      <c r="V39" s="44">
        <f t="shared" si="2"/>
        <v>0</v>
      </c>
      <c r="Y39" s="15"/>
    </row>
    <row r="40" spans="1:25" s="19" customFormat="1" ht="14.25" customHeight="1">
      <c r="A40" s="54" t="s">
        <v>90</v>
      </c>
      <c r="B40" s="70" t="s">
        <v>91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60">
        <v>0</v>
      </c>
      <c r="N40" s="41">
        <f t="shared" si="0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60">
        <v>0</v>
      </c>
      <c r="U40" s="58">
        <f t="shared" si="1"/>
        <v>0</v>
      </c>
      <c r="V40" s="61">
        <f t="shared" si="2"/>
        <v>0</v>
      </c>
      <c r="Y40" s="15"/>
    </row>
    <row r="41" spans="1:25" s="19" customFormat="1" ht="14.25" customHeight="1">
      <c r="A41" s="71" t="s">
        <v>20</v>
      </c>
      <c r="B41" s="72" t="s">
        <v>92</v>
      </c>
      <c r="C41" s="64">
        <f aca="true" t="shared" si="5" ref="C41:M41">C31+SUM(C35:C40)</f>
        <v>0</v>
      </c>
      <c r="D41" s="64">
        <f t="shared" si="5"/>
        <v>0</v>
      </c>
      <c r="E41" s="64">
        <f t="shared" si="5"/>
        <v>0</v>
      </c>
      <c r="F41" s="64">
        <f t="shared" si="5"/>
        <v>0</v>
      </c>
      <c r="G41" s="64">
        <f t="shared" si="5"/>
        <v>0</v>
      </c>
      <c r="H41" s="64">
        <f t="shared" si="5"/>
        <v>0</v>
      </c>
      <c r="I41" s="64">
        <f t="shared" si="5"/>
        <v>0</v>
      </c>
      <c r="J41" s="64">
        <f t="shared" si="5"/>
        <v>0</v>
      </c>
      <c r="K41" s="64">
        <f t="shared" si="5"/>
        <v>0</v>
      </c>
      <c r="L41" s="64">
        <f t="shared" si="5"/>
        <v>0</v>
      </c>
      <c r="M41" s="64">
        <f t="shared" si="5"/>
        <v>0</v>
      </c>
      <c r="N41" s="65">
        <f t="shared" si="0"/>
        <v>0</v>
      </c>
      <c r="O41" s="64">
        <f aca="true" t="shared" si="6" ref="O41:T41">O31+SUM(O35:O40)</f>
        <v>247768</v>
      </c>
      <c r="P41" s="64">
        <f t="shared" si="6"/>
        <v>151796</v>
      </c>
      <c r="Q41" s="64">
        <f t="shared" si="6"/>
        <v>81251</v>
      </c>
      <c r="R41" s="64">
        <f t="shared" si="6"/>
        <v>33484</v>
      </c>
      <c r="S41" s="64">
        <f t="shared" si="6"/>
        <v>89181</v>
      </c>
      <c r="T41" s="64">
        <f t="shared" si="6"/>
        <v>0</v>
      </c>
      <c r="U41" s="65">
        <f t="shared" si="1"/>
        <v>603480</v>
      </c>
      <c r="V41" s="66">
        <f t="shared" si="2"/>
        <v>603480</v>
      </c>
      <c r="Y41" s="15"/>
    </row>
    <row r="42" spans="1:25" s="19" customFormat="1" ht="14.25" customHeight="1" thickBot="1">
      <c r="A42" s="73" t="s">
        <v>21</v>
      </c>
      <c r="B42" s="74" t="s">
        <v>93</v>
      </c>
      <c r="C42" s="75">
        <f aca="true" t="shared" si="7" ref="C42:V42">C30+C41</f>
        <v>327042</v>
      </c>
      <c r="D42" s="75">
        <f t="shared" si="7"/>
        <v>397249</v>
      </c>
      <c r="E42" s="75">
        <f t="shared" si="7"/>
        <v>397860</v>
      </c>
      <c r="F42" s="75">
        <f t="shared" si="7"/>
        <v>254329</v>
      </c>
      <c r="G42" s="75">
        <f t="shared" si="7"/>
        <v>304712</v>
      </c>
      <c r="H42" s="75">
        <f t="shared" si="7"/>
        <v>315211</v>
      </c>
      <c r="I42" s="75">
        <f t="shared" si="7"/>
        <v>284825</v>
      </c>
      <c r="J42" s="75">
        <f t="shared" si="7"/>
        <v>351039</v>
      </c>
      <c r="K42" s="75">
        <f t="shared" si="7"/>
        <v>187027</v>
      </c>
      <c r="L42" s="75">
        <f t="shared" si="7"/>
        <v>297427</v>
      </c>
      <c r="M42" s="75">
        <f t="shared" si="7"/>
        <v>410828</v>
      </c>
      <c r="N42" s="75">
        <f t="shared" si="7"/>
        <v>3527549</v>
      </c>
      <c r="O42" s="75">
        <f t="shared" si="7"/>
        <v>247768</v>
      </c>
      <c r="P42" s="75">
        <f t="shared" si="7"/>
        <v>151796</v>
      </c>
      <c r="Q42" s="75">
        <f t="shared" si="7"/>
        <v>81251</v>
      </c>
      <c r="R42" s="75">
        <f t="shared" si="7"/>
        <v>33484</v>
      </c>
      <c r="S42" s="75">
        <f t="shared" si="7"/>
        <v>89181</v>
      </c>
      <c r="T42" s="75">
        <f t="shared" si="7"/>
        <v>0</v>
      </c>
      <c r="U42" s="75">
        <f t="shared" si="7"/>
        <v>603480</v>
      </c>
      <c r="V42" s="76">
        <f t="shared" si="7"/>
        <v>4131029</v>
      </c>
      <c r="Y42" s="15"/>
    </row>
    <row r="43" spans="1:25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Y43" s="15"/>
    </row>
    <row r="44" spans="1:25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Y44" s="15"/>
    </row>
    <row r="45" spans="1:25" s="19" customFormat="1" ht="44.1" customHeight="1">
      <c r="A45" s="13"/>
      <c r="B45" s="12"/>
      <c r="C45" s="77" t="str">
        <f aca="true" t="shared" si="8" ref="C45:M45">C4</f>
        <v>Makedonija</v>
      </c>
      <c r="D45" s="77" t="str">
        <f t="shared" si="8"/>
        <v>Triglav jojetë</v>
      </c>
      <c r="E45" s="77" t="str">
        <f t="shared" si="8"/>
        <v>Sava</v>
      </c>
      <c r="F45" s="77" t="str">
        <f t="shared" si="8"/>
        <v>Evroins</v>
      </c>
      <c r="G45" s="77" t="str">
        <f t="shared" si="8"/>
        <v>Viner jojetë</v>
      </c>
      <c r="H45" s="77" t="str">
        <f t="shared" si="8"/>
        <v>Eurolink</v>
      </c>
      <c r="I45" s="77" t="str">
        <f t="shared" si="8"/>
        <v>Grave jojetë</v>
      </c>
      <c r="J45" s="77" t="str">
        <f t="shared" si="8"/>
        <v>Unika</v>
      </c>
      <c r="K45" s="77" t="str">
        <f t="shared" si="8"/>
        <v>Osiguritelna polisa</v>
      </c>
      <c r="L45" s="77" t="str">
        <f t="shared" si="8"/>
        <v>Halk</v>
      </c>
      <c r="M45" s="77" t="str">
        <f t="shared" si="8"/>
        <v>Kroacija jojetë</v>
      </c>
      <c r="N45" s="78"/>
      <c r="O45" s="77" t="str">
        <f aca="true" t="shared" si="9" ref="O45:T45">O4</f>
        <v>Kroacia jetë</v>
      </c>
      <c r="P45" s="77" t="str">
        <f t="shared" si="9"/>
        <v>Grave jetë</v>
      </c>
      <c r="Q45" s="77" t="str">
        <f t="shared" si="9"/>
        <v>Viner jetë</v>
      </c>
      <c r="R45" s="77" t="str">
        <f t="shared" si="9"/>
        <v>Unika jetë</v>
      </c>
      <c r="S45" s="77" t="str">
        <f t="shared" si="9"/>
        <v>Triglav jetë</v>
      </c>
      <c r="T45" s="77" t="str">
        <f t="shared" si="9"/>
        <v>PRVA JETË</v>
      </c>
      <c r="U45" s="79"/>
      <c r="V45" s="15"/>
      <c r="Y45" s="15"/>
    </row>
    <row r="46" spans="1:25" s="19" customFormat="1" ht="17.45" customHeight="1" thickBot="1">
      <c r="A46" s="11" t="s">
        <v>94</v>
      </c>
      <c r="B46" s="10"/>
      <c r="C46" s="80">
        <f>C42/$N$42</f>
        <v>0.09271083123154349</v>
      </c>
      <c r="D46" s="80">
        <f aca="true" t="shared" si="10" ref="D46:M46">D42/$N$42</f>
        <v>0.11261331876608943</v>
      </c>
      <c r="E46" s="80">
        <f t="shared" si="10"/>
        <v>0.1127865268490955</v>
      </c>
      <c r="F46" s="80">
        <f t="shared" si="10"/>
        <v>0.07209793542201681</v>
      </c>
      <c r="G46" s="80">
        <f t="shared" si="10"/>
        <v>0.08638065693772078</v>
      </c>
      <c r="H46" s="80">
        <f t="shared" si="10"/>
        <v>0.089356944439326</v>
      </c>
      <c r="I46" s="80">
        <f t="shared" si="10"/>
        <v>0.08074303149297146</v>
      </c>
      <c r="J46" s="80">
        <f t="shared" si="10"/>
        <v>0.09951357160453335</v>
      </c>
      <c r="K46" s="80">
        <f t="shared" si="10"/>
        <v>0.053018965859864736</v>
      </c>
      <c r="L46" s="80">
        <f t="shared" si="10"/>
        <v>0.08431548364034064</v>
      </c>
      <c r="M46" s="80">
        <f t="shared" si="10"/>
        <v>0.11646273375649778</v>
      </c>
      <c r="N46" s="81"/>
      <c r="O46" s="80">
        <f>O42/$U$42</f>
        <v>0.4105653874196328</v>
      </c>
      <c r="P46" s="80">
        <f aca="true" t="shared" si="11" ref="P46:T46">P42/$U$42</f>
        <v>0.25153443361834693</v>
      </c>
      <c r="Q46" s="80">
        <f t="shared" si="11"/>
        <v>0.1346374362033539</v>
      </c>
      <c r="R46" s="80">
        <f t="shared" si="11"/>
        <v>0.055484854510505735</v>
      </c>
      <c r="S46" s="80">
        <f t="shared" si="11"/>
        <v>0.14777788824816065</v>
      </c>
      <c r="T46" s="80">
        <f t="shared" si="11"/>
        <v>0</v>
      </c>
      <c r="U46" s="79"/>
      <c r="V46" s="15"/>
      <c r="Y46" s="15"/>
    </row>
    <row r="47" spans="1:25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Y47" s="15"/>
    </row>
    <row r="48" spans="1:25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Y48" s="15"/>
    </row>
    <row r="49" spans="2:12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</sheetData>
  <mergeCells count="2">
    <mergeCell ref="A45:B45"/>
    <mergeCell ref="A46:B46"/>
  </mergeCells>
  <printOptions/>
  <pageMargins left="0" right="0" top="0.75" bottom="0.75" header="0.3" footer="0.3"/>
  <pageSetup horizontalDpi="600" verticalDpi="600" orientation="landscape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2F502-02F9-419D-94E4-F5A4FEAD4752}">
  <dimension ref="A1:Y59"/>
  <sheetViews>
    <sheetView showGridLines="0" zoomScale="90" zoomScaleNormal="9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61.421875" style="15" customWidth="1"/>
    <col min="2" max="2" width="7.421875" style="16" customWidth="1"/>
    <col min="3" max="3" width="14.28125" style="17" customWidth="1"/>
    <col min="4" max="12" width="14.28125" style="18" customWidth="1"/>
    <col min="13" max="15" width="14.28125" style="15" customWidth="1"/>
    <col min="16" max="19" width="14.28125" style="18" customWidth="1"/>
    <col min="20" max="22" width="14.28125" style="15" customWidth="1"/>
    <col min="23" max="24" width="9.140625" style="19" customWidth="1"/>
    <col min="25" max="25" width="9.140625" style="15" customWidth="1"/>
    <col min="26" max="16384" width="9.140625" style="15" customWidth="1"/>
  </cols>
  <sheetData>
    <row r="1" spans="1:12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3" s="23" customFormat="1" ht="14.25" customHeight="1">
      <c r="A2" s="24" t="s">
        <v>114</v>
      </c>
      <c r="B2" s="2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3" customFormat="1" ht="14.25" customHeight="1" thickBot="1">
      <c r="A3" s="20"/>
      <c r="B3" s="22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5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7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7" t="s">
        <v>20</v>
      </c>
      <c r="V4" s="28" t="s">
        <v>21</v>
      </c>
      <c r="W4" s="19"/>
      <c r="X4" s="29"/>
      <c r="Y4" s="15"/>
    </row>
    <row r="5" spans="1:25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3">
        <v>100</v>
      </c>
      <c r="O5" s="32">
        <v>101</v>
      </c>
      <c r="P5" s="32">
        <v>102</v>
      </c>
      <c r="Q5" s="32">
        <v>103</v>
      </c>
      <c r="R5" s="32">
        <v>104</v>
      </c>
      <c r="S5" s="32">
        <v>105</v>
      </c>
      <c r="T5" s="32">
        <v>106</v>
      </c>
      <c r="U5" s="33">
        <v>200</v>
      </c>
      <c r="V5" s="34">
        <v>300</v>
      </c>
      <c r="W5" s="19"/>
      <c r="X5" s="29"/>
      <c r="Y5" s="15"/>
    </row>
    <row r="6" spans="1:25" s="17" customFormat="1" ht="14.25" customHeight="1">
      <c r="A6" s="35" t="s">
        <v>22</v>
      </c>
      <c r="B6" s="36" t="s">
        <v>23</v>
      </c>
      <c r="C6" s="37">
        <v>477</v>
      </c>
      <c r="D6" s="37">
        <v>1026</v>
      </c>
      <c r="E6" s="37">
        <v>754</v>
      </c>
      <c r="F6" s="37">
        <v>123</v>
      </c>
      <c r="G6" s="37">
        <v>553</v>
      </c>
      <c r="H6" s="37">
        <v>837</v>
      </c>
      <c r="I6" s="37">
        <v>213</v>
      </c>
      <c r="J6" s="37">
        <v>480</v>
      </c>
      <c r="K6" s="37">
        <v>225</v>
      </c>
      <c r="L6" s="37">
        <v>411</v>
      </c>
      <c r="M6" s="37">
        <v>760</v>
      </c>
      <c r="N6" s="38">
        <f aca="true" t="shared" si="0" ref="N6:N41">SUM(C6:M6)</f>
        <v>5859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9">
        <v>0</v>
      </c>
      <c r="U6" s="38">
        <f aca="true" t="shared" si="1" ref="U6:U41">SUM(O6:T6)</f>
        <v>0</v>
      </c>
      <c r="V6" s="40">
        <f aca="true" t="shared" si="2" ref="V6:V41">N6+U6</f>
        <v>5859</v>
      </c>
      <c r="W6" s="19"/>
      <c r="X6" s="29"/>
      <c r="Y6" s="15"/>
    </row>
    <row r="7" spans="1:22" s="18" customFormat="1" ht="14.25" customHeight="1">
      <c r="A7" s="35" t="s">
        <v>24</v>
      </c>
      <c r="B7" s="36" t="s">
        <v>25</v>
      </c>
      <c r="C7" s="37">
        <v>6407</v>
      </c>
      <c r="D7" s="37">
        <v>7438</v>
      </c>
      <c r="E7" s="37">
        <v>3358</v>
      </c>
      <c r="F7" s="37">
        <v>1265</v>
      </c>
      <c r="G7" s="37">
        <v>350</v>
      </c>
      <c r="H7" s="37">
        <v>9489</v>
      </c>
      <c r="I7" s="37">
        <v>0</v>
      </c>
      <c r="J7" s="37">
        <v>2251</v>
      </c>
      <c r="K7" s="37">
        <v>0</v>
      </c>
      <c r="L7" s="37">
        <v>3719</v>
      </c>
      <c r="M7" s="37">
        <v>14112</v>
      </c>
      <c r="N7" s="41">
        <f t="shared" si="0"/>
        <v>48389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3">
        <v>0</v>
      </c>
      <c r="U7" s="41">
        <f t="shared" si="1"/>
        <v>0</v>
      </c>
      <c r="V7" s="44">
        <f t="shared" si="2"/>
        <v>48389</v>
      </c>
    </row>
    <row r="8" spans="1:22" s="18" customFormat="1" ht="14.25" customHeight="1">
      <c r="A8" s="35" t="s">
        <v>26</v>
      </c>
      <c r="B8" s="36" t="s">
        <v>27</v>
      </c>
      <c r="C8" s="37">
        <v>327</v>
      </c>
      <c r="D8" s="37">
        <v>883</v>
      </c>
      <c r="E8" s="37">
        <v>1011</v>
      </c>
      <c r="F8" s="37">
        <v>431</v>
      </c>
      <c r="G8" s="37">
        <v>680</v>
      </c>
      <c r="H8" s="37">
        <v>464</v>
      </c>
      <c r="I8" s="37">
        <v>76</v>
      </c>
      <c r="J8" s="37">
        <v>483</v>
      </c>
      <c r="K8" s="37">
        <v>533</v>
      </c>
      <c r="L8" s="37">
        <v>859</v>
      </c>
      <c r="M8" s="37">
        <v>494</v>
      </c>
      <c r="N8" s="41">
        <f t="shared" si="0"/>
        <v>6241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3">
        <v>0</v>
      </c>
      <c r="U8" s="41">
        <f t="shared" si="1"/>
        <v>0</v>
      </c>
      <c r="V8" s="44">
        <f t="shared" si="2"/>
        <v>6241</v>
      </c>
    </row>
    <row r="9" spans="1:22" s="18" customFormat="1" ht="14.25" customHeight="1">
      <c r="A9" s="35" t="s">
        <v>28</v>
      </c>
      <c r="B9" s="36" t="s">
        <v>29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41">
        <f t="shared" si="0"/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3">
        <v>0</v>
      </c>
      <c r="U9" s="41">
        <f t="shared" si="1"/>
        <v>0</v>
      </c>
      <c r="V9" s="44">
        <f t="shared" si="2"/>
        <v>0</v>
      </c>
    </row>
    <row r="10" spans="1:22" s="18" customFormat="1" ht="14.25" customHeight="1">
      <c r="A10" s="35" t="s">
        <v>30</v>
      </c>
      <c r="B10" s="36" t="s">
        <v>31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41">
        <f t="shared" si="0"/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1">
        <f t="shared" si="1"/>
        <v>0</v>
      </c>
      <c r="V10" s="44">
        <f t="shared" si="2"/>
        <v>0</v>
      </c>
    </row>
    <row r="11" spans="1:22" s="18" customFormat="1" ht="14.25" customHeight="1">
      <c r="A11" s="35" t="s">
        <v>32</v>
      </c>
      <c r="B11" s="36" t="s">
        <v>33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41">
        <f t="shared" si="0"/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1">
        <f t="shared" si="1"/>
        <v>0</v>
      </c>
      <c r="V11" s="44">
        <f t="shared" si="2"/>
        <v>0</v>
      </c>
    </row>
    <row r="12" spans="1:22" s="18" customFormat="1" ht="14.25" customHeight="1">
      <c r="A12" s="35" t="s">
        <v>34</v>
      </c>
      <c r="B12" s="36" t="s">
        <v>35</v>
      </c>
      <c r="C12" s="37">
        <v>3</v>
      </c>
      <c r="D12" s="37">
        <v>1</v>
      </c>
      <c r="E12" s="37">
        <v>1</v>
      </c>
      <c r="F12" s="37">
        <v>1</v>
      </c>
      <c r="G12" s="37">
        <v>3</v>
      </c>
      <c r="H12" s="37">
        <v>2</v>
      </c>
      <c r="I12" s="37">
        <v>0</v>
      </c>
      <c r="J12" s="37">
        <v>3</v>
      </c>
      <c r="K12" s="37">
        <v>1</v>
      </c>
      <c r="L12" s="37">
        <v>0</v>
      </c>
      <c r="M12" s="37">
        <v>1</v>
      </c>
      <c r="N12" s="41">
        <f t="shared" si="0"/>
        <v>16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1">
        <f t="shared" si="1"/>
        <v>0</v>
      </c>
      <c r="V12" s="44">
        <f t="shared" si="2"/>
        <v>16</v>
      </c>
    </row>
    <row r="13" spans="1:22" s="18" customFormat="1" ht="14.25" customHeight="1">
      <c r="A13" s="35" t="s">
        <v>36</v>
      </c>
      <c r="B13" s="36" t="s">
        <v>37</v>
      </c>
      <c r="C13" s="37">
        <v>86</v>
      </c>
      <c r="D13" s="37">
        <v>35</v>
      </c>
      <c r="E13" s="37">
        <v>131</v>
      </c>
      <c r="F13" s="37">
        <v>16</v>
      </c>
      <c r="G13" s="37">
        <v>15</v>
      </c>
      <c r="H13" s="37">
        <v>300</v>
      </c>
      <c r="I13" s="37">
        <v>6</v>
      </c>
      <c r="J13" s="37">
        <v>9</v>
      </c>
      <c r="K13" s="37">
        <v>46</v>
      </c>
      <c r="L13" s="37">
        <v>23</v>
      </c>
      <c r="M13" s="37">
        <v>17</v>
      </c>
      <c r="N13" s="41">
        <f t="shared" si="0"/>
        <v>684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1">
        <f t="shared" si="1"/>
        <v>0</v>
      </c>
      <c r="V13" s="44">
        <f t="shared" si="2"/>
        <v>684</v>
      </c>
    </row>
    <row r="14" spans="1:22" s="18" customFormat="1" ht="14.25" customHeight="1">
      <c r="A14" s="35" t="s">
        <v>38</v>
      </c>
      <c r="B14" s="36" t="s">
        <v>39</v>
      </c>
      <c r="C14" s="37">
        <v>631</v>
      </c>
      <c r="D14" s="37">
        <v>670</v>
      </c>
      <c r="E14" s="37">
        <v>847</v>
      </c>
      <c r="F14" s="37">
        <v>1017</v>
      </c>
      <c r="G14" s="37">
        <v>299</v>
      </c>
      <c r="H14" s="37">
        <v>275</v>
      </c>
      <c r="I14" s="37">
        <v>3</v>
      </c>
      <c r="J14" s="37">
        <v>248</v>
      </c>
      <c r="K14" s="37">
        <v>89</v>
      </c>
      <c r="L14" s="37">
        <v>162</v>
      </c>
      <c r="M14" s="37">
        <v>153</v>
      </c>
      <c r="N14" s="41">
        <f t="shared" si="0"/>
        <v>4394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1">
        <f t="shared" si="1"/>
        <v>0</v>
      </c>
      <c r="V14" s="44">
        <f t="shared" si="2"/>
        <v>4394</v>
      </c>
    </row>
    <row r="15" spans="1:22" s="18" customFormat="1" ht="14.25" customHeight="1">
      <c r="A15" s="35" t="s">
        <v>40</v>
      </c>
      <c r="B15" s="36" t="s">
        <v>41</v>
      </c>
      <c r="C15" s="37">
        <v>717</v>
      </c>
      <c r="D15" s="37">
        <v>705</v>
      </c>
      <c r="E15" s="37">
        <v>978</v>
      </c>
      <c r="F15" s="37">
        <v>1033</v>
      </c>
      <c r="G15" s="37">
        <v>314</v>
      </c>
      <c r="H15" s="37">
        <v>575</v>
      </c>
      <c r="I15" s="37">
        <v>9</v>
      </c>
      <c r="J15" s="37">
        <v>257</v>
      </c>
      <c r="K15" s="37">
        <v>135</v>
      </c>
      <c r="L15" s="37">
        <v>185</v>
      </c>
      <c r="M15" s="37">
        <v>170</v>
      </c>
      <c r="N15" s="41">
        <f t="shared" si="0"/>
        <v>5078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1">
        <f t="shared" si="1"/>
        <v>0</v>
      </c>
      <c r="V15" s="44">
        <f t="shared" si="2"/>
        <v>5078</v>
      </c>
    </row>
    <row r="16" spans="1:22" s="18" customFormat="1" ht="14.25" customHeight="1">
      <c r="A16" s="45" t="s">
        <v>42</v>
      </c>
      <c r="B16" s="46" t="s">
        <v>43</v>
      </c>
      <c r="C16" s="47">
        <v>146</v>
      </c>
      <c r="D16" s="47">
        <v>349</v>
      </c>
      <c r="E16" s="47">
        <v>781</v>
      </c>
      <c r="F16" s="47">
        <v>687</v>
      </c>
      <c r="G16" s="47">
        <v>96</v>
      </c>
      <c r="H16" s="47">
        <v>399</v>
      </c>
      <c r="I16" s="47">
        <v>6</v>
      </c>
      <c r="J16" s="47">
        <v>47</v>
      </c>
      <c r="K16" s="47">
        <v>32</v>
      </c>
      <c r="L16" s="47">
        <v>26</v>
      </c>
      <c r="M16" s="47">
        <v>112</v>
      </c>
      <c r="N16" s="48">
        <f t="shared" si="0"/>
        <v>2681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50">
        <v>0</v>
      </c>
      <c r="U16" s="48">
        <f t="shared" si="1"/>
        <v>0</v>
      </c>
      <c r="V16" s="51">
        <f t="shared" si="2"/>
        <v>2681</v>
      </c>
    </row>
    <row r="17" spans="1:25" s="19" customFormat="1" ht="14.25" customHeight="1">
      <c r="A17" s="52" t="s">
        <v>44</v>
      </c>
      <c r="B17" s="53" t="s">
        <v>45</v>
      </c>
      <c r="C17" s="47">
        <v>571</v>
      </c>
      <c r="D17" s="47">
        <v>356</v>
      </c>
      <c r="E17" s="47">
        <v>197</v>
      </c>
      <c r="F17" s="47">
        <v>346</v>
      </c>
      <c r="G17" s="47">
        <v>218</v>
      </c>
      <c r="H17" s="47">
        <v>176</v>
      </c>
      <c r="I17" s="47">
        <v>3</v>
      </c>
      <c r="J17" s="47">
        <v>210</v>
      </c>
      <c r="K17" s="47">
        <v>103</v>
      </c>
      <c r="L17" s="47">
        <v>159</v>
      </c>
      <c r="M17" s="47">
        <v>58</v>
      </c>
      <c r="N17" s="48">
        <f t="shared" si="0"/>
        <v>2397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50">
        <v>0</v>
      </c>
      <c r="U17" s="48">
        <f t="shared" si="1"/>
        <v>0</v>
      </c>
      <c r="V17" s="51">
        <f t="shared" si="2"/>
        <v>2397</v>
      </c>
      <c r="Y17" s="15"/>
    </row>
    <row r="18" spans="1:25" s="19" customFormat="1" ht="14.25" customHeight="1">
      <c r="A18" s="54" t="s">
        <v>46</v>
      </c>
      <c r="B18" s="55" t="s">
        <v>47</v>
      </c>
      <c r="C18" s="37">
        <v>1128</v>
      </c>
      <c r="D18" s="37">
        <v>2168</v>
      </c>
      <c r="E18" s="37">
        <v>1918</v>
      </c>
      <c r="F18" s="37">
        <v>1577</v>
      </c>
      <c r="G18" s="37">
        <v>2995</v>
      </c>
      <c r="H18" s="37">
        <v>1638</v>
      </c>
      <c r="I18" s="37">
        <v>1716</v>
      </c>
      <c r="J18" s="37">
        <v>3311</v>
      </c>
      <c r="K18" s="37">
        <v>1745</v>
      </c>
      <c r="L18" s="37">
        <v>1499</v>
      </c>
      <c r="M18" s="37">
        <v>2039</v>
      </c>
      <c r="N18" s="41">
        <f t="shared" si="0"/>
        <v>21734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1">
        <f t="shared" si="1"/>
        <v>0</v>
      </c>
      <c r="V18" s="44">
        <f t="shared" si="2"/>
        <v>21734</v>
      </c>
      <c r="Y18" s="15"/>
    </row>
    <row r="19" spans="1:25" s="19" customFormat="1" ht="14.25" customHeight="1">
      <c r="A19" s="52" t="s">
        <v>48</v>
      </c>
      <c r="B19" s="53" t="s">
        <v>49</v>
      </c>
      <c r="C19" s="47">
        <v>1068</v>
      </c>
      <c r="D19" s="47">
        <v>1970</v>
      </c>
      <c r="E19" s="47">
        <v>1750</v>
      </c>
      <c r="F19" s="47">
        <v>1503</v>
      </c>
      <c r="G19" s="47">
        <v>2917</v>
      </c>
      <c r="H19" s="47">
        <v>1578</v>
      </c>
      <c r="I19" s="47">
        <v>1551</v>
      </c>
      <c r="J19" s="47">
        <v>3199</v>
      </c>
      <c r="K19" s="47">
        <v>1666</v>
      </c>
      <c r="L19" s="47">
        <v>1373</v>
      </c>
      <c r="M19" s="47">
        <v>1961</v>
      </c>
      <c r="N19" s="48">
        <f t="shared" si="0"/>
        <v>20536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50">
        <v>0</v>
      </c>
      <c r="U19" s="48">
        <f t="shared" si="1"/>
        <v>0</v>
      </c>
      <c r="V19" s="51">
        <f t="shared" si="2"/>
        <v>20536</v>
      </c>
      <c r="Y19" s="15"/>
    </row>
    <row r="20" spans="1:25" s="19" customFormat="1" ht="14.25" customHeight="1">
      <c r="A20" s="52" t="s">
        <v>50</v>
      </c>
      <c r="B20" s="53" t="s">
        <v>51</v>
      </c>
      <c r="C20" s="47">
        <v>44</v>
      </c>
      <c r="D20" s="47">
        <v>191</v>
      </c>
      <c r="E20" s="47">
        <v>136</v>
      </c>
      <c r="F20" s="47">
        <v>54</v>
      </c>
      <c r="G20" s="47">
        <v>75</v>
      </c>
      <c r="H20" s="47">
        <v>48</v>
      </c>
      <c r="I20" s="47">
        <v>165</v>
      </c>
      <c r="J20" s="47">
        <v>109</v>
      </c>
      <c r="K20" s="47">
        <v>75</v>
      </c>
      <c r="L20" s="47">
        <v>123</v>
      </c>
      <c r="M20" s="47">
        <v>76</v>
      </c>
      <c r="N20" s="48">
        <f t="shared" si="0"/>
        <v>1096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50">
        <v>0</v>
      </c>
      <c r="U20" s="48">
        <f t="shared" si="1"/>
        <v>0</v>
      </c>
      <c r="V20" s="51">
        <f t="shared" si="2"/>
        <v>1096</v>
      </c>
      <c r="Y20" s="15"/>
    </row>
    <row r="21" spans="1:25" s="19" customFormat="1" ht="14.25" customHeight="1">
      <c r="A21" s="52" t="s">
        <v>52</v>
      </c>
      <c r="B21" s="53" t="s">
        <v>53</v>
      </c>
      <c r="C21" s="47">
        <v>3</v>
      </c>
      <c r="D21" s="47">
        <v>0</v>
      </c>
      <c r="E21" s="47">
        <v>4</v>
      </c>
      <c r="F21" s="47">
        <v>10</v>
      </c>
      <c r="G21" s="47">
        <v>0</v>
      </c>
      <c r="H21" s="47">
        <v>5</v>
      </c>
      <c r="I21" s="47">
        <v>0</v>
      </c>
      <c r="J21" s="47">
        <v>2</v>
      </c>
      <c r="K21" s="47">
        <v>0</v>
      </c>
      <c r="L21" s="47">
        <v>0</v>
      </c>
      <c r="M21" s="47">
        <v>0</v>
      </c>
      <c r="N21" s="48">
        <f t="shared" si="0"/>
        <v>24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50">
        <v>0</v>
      </c>
      <c r="U21" s="48">
        <f t="shared" si="1"/>
        <v>0</v>
      </c>
      <c r="V21" s="51">
        <f t="shared" si="2"/>
        <v>24</v>
      </c>
      <c r="Y21" s="15"/>
    </row>
    <row r="22" spans="1:25" s="19" customFormat="1" ht="14.25" customHeight="1">
      <c r="A22" s="54" t="s">
        <v>54</v>
      </c>
      <c r="B22" s="55" t="s">
        <v>55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41">
        <f t="shared" si="0"/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1">
        <f t="shared" si="1"/>
        <v>0</v>
      </c>
      <c r="V22" s="44">
        <f t="shared" si="2"/>
        <v>0</v>
      </c>
      <c r="Y22" s="15"/>
    </row>
    <row r="23" spans="1:25" s="19" customFormat="1" ht="14.25" customHeight="1">
      <c r="A23" s="54" t="s">
        <v>56</v>
      </c>
      <c r="B23" s="55" t="s">
        <v>57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41">
        <f t="shared" si="0"/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3">
        <v>0</v>
      </c>
      <c r="U23" s="41">
        <f t="shared" si="1"/>
        <v>0</v>
      </c>
      <c r="V23" s="44">
        <f t="shared" si="2"/>
        <v>0</v>
      </c>
      <c r="Y23" s="15"/>
    </row>
    <row r="24" spans="1:25" s="19" customFormat="1" ht="14.25" customHeight="1">
      <c r="A24" s="54" t="s">
        <v>58</v>
      </c>
      <c r="B24" s="55" t="s">
        <v>59</v>
      </c>
      <c r="C24" s="37">
        <v>42</v>
      </c>
      <c r="D24" s="37">
        <v>1</v>
      </c>
      <c r="E24" s="37">
        <v>30</v>
      </c>
      <c r="F24" s="37">
        <v>15</v>
      </c>
      <c r="G24" s="37">
        <v>32</v>
      </c>
      <c r="H24" s="37">
        <v>32</v>
      </c>
      <c r="I24" s="37">
        <v>0</v>
      </c>
      <c r="J24" s="37">
        <v>14</v>
      </c>
      <c r="K24" s="37">
        <v>42</v>
      </c>
      <c r="L24" s="37">
        <v>0</v>
      </c>
      <c r="M24" s="37">
        <v>14</v>
      </c>
      <c r="N24" s="41">
        <f t="shared" si="0"/>
        <v>222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3">
        <v>0</v>
      </c>
      <c r="U24" s="41">
        <f t="shared" si="1"/>
        <v>0</v>
      </c>
      <c r="V24" s="44">
        <f t="shared" si="2"/>
        <v>222</v>
      </c>
      <c r="Y24" s="15"/>
    </row>
    <row r="25" spans="1:25" s="19" customFormat="1" ht="14.25" customHeight="1">
      <c r="A25" s="54" t="s">
        <v>60</v>
      </c>
      <c r="B25" s="55" t="s">
        <v>61</v>
      </c>
      <c r="C25" s="37">
        <v>0</v>
      </c>
      <c r="D25" s="37">
        <v>6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1</v>
      </c>
      <c r="N25" s="41">
        <f t="shared" si="0"/>
        <v>7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1">
        <f t="shared" si="1"/>
        <v>0</v>
      </c>
      <c r="V25" s="44">
        <f t="shared" si="2"/>
        <v>7</v>
      </c>
      <c r="Y25" s="15"/>
    </row>
    <row r="26" spans="1:25" s="19" customFormat="1" ht="14.25" customHeight="1">
      <c r="A26" s="54" t="s">
        <v>62</v>
      </c>
      <c r="B26" s="55" t="s">
        <v>63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41">
        <f t="shared" si="0"/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1">
        <f t="shared" si="1"/>
        <v>0</v>
      </c>
      <c r="V26" s="44">
        <f t="shared" si="2"/>
        <v>0</v>
      </c>
      <c r="Y26" s="15"/>
    </row>
    <row r="27" spans="1:25" s="19" customFormat="1" ht="14.25" customHeight="1">
      <c r="A27" s="54" t="s">
        <v>64</v>
      </c>
      <c r="B27" s="55" t="s">
        <v>65</v>
      </c>
      <c r="C27" s="37">
        <v>36</v>
      </c>
      <c r="D27" s="37">
        <v>0</v>
      </c>
      <c r="E27" s="37">
        <v>2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41">
        <f t="shared" si="0"/>
        <v>38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1">
        <f t="shared" si="1"/>
        <v>0</v>
      </c>
      <c r="V27" s="44">
        <f t="shared" si="2"/>
        <v>38</v>
      </c>
      <c r="Y27" s="15"/>
    </row>
    <row r="28" spans="1:25" s="19" customFormat="1" ht="14.25" customHeight="1">
      <c r="A28" s="54" t="s">
        <v>66</v>
      </c>
      <c r="B28" s="55" t="s">
        <v>67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41">
        <f t="shared" si="0"/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1">
        <f t="shared" si="1"/>
        <v>0</v>
      </c>
      <c r="V28" s="44">
        <f t="shared" si="2"/>
        <v>0</v>
      </c>
      <c r="Y28" s="15"/>
    </row>
    <row r="29" spans="1:25" s="19" customFormat="1" ht="14.25" customHeight="1">
      <c r="A29" s="56" t="s">
        <v>68</v>
      </c>
      <c r="B29" s="57" t="s">
        <v>69</v>
      </c>
      <c r="C29" s="37">
        <v>108</v>
      </c>
      <c r="D29" s="37">
        <v>735</v>
      </c>
      <c r="E29" s="37">
        <v>670</v>
      </c>
      <c r="F29" s="37">
        <v>96</v>
      </c>
      <c r="G29" s="37">
        <v>154</v>
      </c>
      <c r="H29" s="37">
        <v>425</v>
      </c>
      <c r="I29" s="37">
        <v>58</v>
      </c>
      <c r="J29" s="37">
        <v>196</v>
      </c>
      <c r="K29" s="37">
        <v>209</v>
      </c>
      <c r="L29" s="37">
        <v>82</v>
      </c>
      <c r="M29" s="37">
        <v>338</v>
      </c>
      <c r="N29" s="58">
        <f t="shared" si="0"/>
        <v>3071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60">
        <v>0</v>
      </c>
      <c r="U29" s="58">
        <f t="shared" si="1"/>
        <v>0</v>
      </c>
      <c r="V29" s="61">
        <f t="shared" si="2"/>
        <v>3071</v>
      </c>
      <c r="Y29" s="15"/>
    </row>
    <row r="30" spans="1:25" s="19" customFormat="1" ht="14.25" customHeight="1">
      <c r="A30" s="62" t="s">
        <v>70</v>
      </c>
      <c r="B30" s="63" t="s">
        <v>71</v>
      </c>
      <c r="C30" s="64">
        <v>9245</v>
      </c>
      <c r="D30" s="64">
        <v>12963</v>
      </c>
      <c r="E30" s="64">
        <v>8722</v>
      </c>
      <c r="F30" s="64">
        <v>4541</v>
      </c>
      <c r="G30" s="64">
        <v>5081</v>
      </c>
      <c r="H30" s="64">
        <v>13462</v>
      </c>
      <c r="I30" s="64">
        <v>2072</v>
      </c>
      <c r="J30" s="64">
        <v>6995</v>
      </c>
      <c r="K30" s="64">
        <v>2890</v>
      </c>
      <c r="L30" s="64">
        <v>6755</v>
      </c>
      <c r="M30" s="64">
        <v>17929</v>
      </c>
      <c r="N30" s="65">
        <f t="shared" si="0"/>
        <v>90655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f t="shared" si="1"/>
        <v>0</v>
      </c>
      <c r="V30" s="66">
        <f t="shared" si="2"/>
        <v>90655</v>
      </c>
      <c r="Y30" s="15"/>
    </row>
    <row r="31" spans="1:25" s="19" customFormat="1" ht="14.25" customHeight="1">
      <c r="A31" s="67" t="s">
        <v>72</v>
      </c>
      <c r="B31" s="68" t="s">
        <v>73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9">
        <v>0</v>
      </c>
      <c r="N31" s="38">
        <f t="shared" si="0"/>
        <v>0</v>
      </c>
      <c r="O31" s="37">
        <v>1670</v>
      </c>
      <c r="P31" s="37">
        <v>707</v>
      </c>
      <c r="Q31" s="37">
        <v>272</v>
      </c>
      <c r="R31" s="37">
        <v>220</v>
      </c>
      <c r="S31" s="37">
        <v>441</v>
      </c>
      <c r="T31" s="39">
        <v>0</v>
      </c>
      <c r="U31" s="38">
        <f t="shared" si="1"/>
        <v>3310</v>
      </c>
      <c r="V31" s="40">
        <f t="shared" si="2"/>
        <v>3310</v>
      </c>
      <c r="Y31" s="15"/>
    </row>
    <row r="32" spans="1:25" s="19" customFormat="1" ht="14.25" customHeight="1">
      <c r="A32" s="52" t="s">
        <v>74</v>
      </c>
      <c r="B32" s="69" t="s">
        <v>75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50">
        <v>0</v>
      </c>
      <c r="N32" s="48">
        <f t="shared" si="0"/>
        <v>0</v>
      </c>
      <c r="O32" s="49">
        <v>1455</v>
      </c>
      <c r="P32" s="49">
        <v>608</v>
      </c>
      <c r="Q32" s="49">
        <v>242</v>
      </c>
      <c r="R32" s="49">
        <v>165</v>
      </c>
      <c r="S32" s="49">
        <v>424</v>
      </c>
      <c r="T32" s="50">
        <v>0</v>
      </c>
      <c r="U32" s="48">
        <f t="shared" si="1"/>
        <v>2894</v>
      </c>
      <c r="V32" s="51">
        <f t="shared" si="2"/>
        <v>2894</v>
      </c>
      <c r="Y32" s="15"/>
    </row>
    <row r="33" spans="1:25" s="19" customFormat="1" ht="14.25" customHeight="1">
      <c r="A33" s="52" t="s">
        <v>76</v>
      </c>
      <c r="B33" s="53" t="s">
        <v>77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50">
        <v>0</v>
      </c>
      <c r="N33" s="48">
        <f t="shared" si="0"/>
        <v>0</v>
      </c>
      <c r="O33" s="49">
        <v>215</v>
      </c>
      <c r="P33" s="49">
        <v>99</v>
      </c>
      <c r="Q33" s="49">
        <v>18</v>
      </c>
      <c r="R33" s="49">
        <v>80</v>
      </c>
      <c r="S33" s="49">
        <v>13</v>
      </c>
      <c r="T33" s="50">
        <v>0</v>
      </c>
      <c r="U33" s="48">
        <f t="shared" si="1"/>
        <v>425</v>
      </c>
      <c r="V33" s="51">
        <f t="shared" si="2"/>
        <v>425</v>
      </c>
      <c r="Y33" s="15"/>
    </row>
    <row r="34" spans="1:25" s="19" customFormat="1" ht="14.25" customHeight="1">
      <c r="A34" s="52" t="s">
        <v>78</v>
      </c>
      <c r="B34" s="53" t="s">
        <v>79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50">
        <v>0</v>
      </c>
      <c r="N34" s="48">
        <f t="shared" si="0"/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50">
        <v>0</v>
      </c>
      <c r="U34" s="48">
        <f t="shared" si="1"/>
        <v>0</v>
      </c>
      <c r="V34" s="51">
        <f t="shared" si="2"/>
        <v>0</v>
      </c>
      <c r="Y34" s="15"/>
    </row>
    <row r="35" spans="1:25" s="19" customFormat="1" ht="14.25" customHeight="1">
      <c r="A35" s="54" t="s">
        <v>80</v>
      </c>
      <c r="B35" s="70" t="s">
        <v>81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3">
        <v>0</v>
      </c>
      <c r="N35" s="41">
        <f t="shared" si="0"/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1">
        <f t="shared" si="1"/>
        <v>0</v>
      </c>
      <c r="V35" s="44">
        <f t="shared" si="2"/>
        <v>0</v>
      </c>
      <c r="Y35" s="15"/>
    </row>
    <row r="36" spans="1:25" s="19" customFormat="1" ht="14.25" customHeight="1">
      <c r="A36" s="54" t="s">
        <v>82</v>
      </c>
      <c r="B36" s="70" t="s">
        <v>83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3">
        <v>0</v>
      </c>
      <c r="N36" s="41">
        <f t="shared" si="0"/>
        <v>0</v>
      </c>
      <c r="O36" s="42">
        <v>51</v>
      </c>
      <c r="P36" s="42">
        <v>11</v>
      </c>
      <c r="Q36" s="42">
        <v>203</v>
      </c>
      <c r="R36" s="42">
        <v>53</v>
      </c>
      <c r="S36" s="42">
        <v>0</v>
      </c>
      <c r="T36" s="43">
        <v>0</v>
      </c>
      <c r="U36" s="41">
        <f t="shared" si="1"/>
        <v>318</v>
      </c>
      <c r="V36" s="44">
        <f t="shared" si="2"/>
        <v>318</v>
      </c>
      <c r="Y36" s="15"/>
    </row>
    <row r="37" spans="1:25" s="19" customFormat="1" ht="14.25" customHeight="1">
      <c r="A37" s="54" t="s">
        <v>84</v>
      </c>
      <c r="B37" s="70" t="s">
        <v>85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43">
        <v>0</v>
      </c>
      <c r="N37" s="41">
        <f t="shared" si="0"/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3">
        <v>0</v>
      </c>
      <c r="U37" s="41">
        <f t="shared" si="1"/>
        <v>0</v>
      </c>
      <c r="V37" s="44">
        <f t="shared" si="2"/>
        <v>0</v>
      </c>
      <c r="Y37" s="15"/>
    </row>
    <row r="38" spans="1:25" s="19" customFormat="1" ht="14.25" customHeight="1">
      <c r="A38" s="54" t="s">
        <v>86</v>
      </c>
      <c r="B38" s="70" t="s">
        <v>87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3">
        <v>0</v>
      </c>
      <c r="N38" s="41">
        <f t="shared" si="0"/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3">
        <v>0</v>
      </c>
      <c r="U38" s="41">
        <f t="shared" si="1"/>
        <v>0</v>
      </c>
      <c r="V38" s="44">
        <f t="shared" si="2"/>
        <v>0</v>
      </c>
      <c r="Y38" s="15"/>
    </row>
    <row r="39" spans="1:25" s="19" customFormat="1" ht="14.25" customHeight="1">
      <c r="A39" s="54" t="s">
        <v>88</v>
      </c>
      <c r="B39" s="55" t="s">
        <v>89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43">
        <v>0</v>
      </c>
      <c r="N39" s="41">
        <f t="shared" si="0"/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3">
        <v>0</v>
      </c>
      <c r="U39" s="41">
        <f t="shared" si="1"/>
        <v>0</v>
      </c>
      <c r="V39" s="44">
        <f t="shared" si="2"/>
        <v>0</v>
      </c>
      <c r="Y39" s="15"/>
    </row>
    <row r="40" spans="1:25" s="19" customFormat="1" ht="14.25" customHeight="1">
      <c r="A40" s="54" t="s">
        <v>90</v>
      </c>
      <c r="B40" s="70" t="s">
        <v>91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60">
        <v>0</v>
      </c>
      <c r="N40" s="41">
        <f t="shared" si="0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60">
        <v>0</v>
      </c>
      <c r="U40" s="58">
        <f t="shared" si="1"/>
        <v>0</v>
      </c>
      <c r="V40" s="61">
        <f t="shared" si="2"/>
        <v>0</v>
      </c>
      <c r="Y40" s="15"/>
    </row>
    <row r="41" spans="1:25" s="19" customFormat="1" ht="14.25" customHeight="1">
      <c r="A41" s="71" t="s">
        <v>20</v>
      </c>
      <c r="B41" s="72" t="s">
        <v>92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5">
        <f t="shared" si="0"/>
        <v>0</v>
      </c>
      <c r="O41" s="64">
        <v>1721</v>
      </c>
      <c r="P41" s="64">
        <v>718</v>
      </c>
      <c r="Q41" s="64">
        <v>475</v>
      </c>
      <c r="R41" s="64">
        <v>273</v>
      </c>
      <c r="S41" s="64">
        <v>441</v>
      </c>
      <c r="T41" s="64">
        <v>0</v>
      </c>
      <c r="U41" s="65">
        <f t="shared" si="1"/>
        <v>3628</v>
      </c>
      <c r="V41" s="66">
        <f t="shared" si="2"/>
        <v>3628</v>
      </c>
      <c r="Y41" s="15"/>
    </row>
    <row r="42" spans="1:25" s="19" customFormat="1" ht="14.25" customHeight="1" thickBot="1">
      <c r="A42" s="73" t="s">
        <v>21</v>
      </c>
      <c r="B42" s="74" t="s">
        <v>93</v>
      </c>
      <c r="C42" s="75">
        <f aca="true" t="shared" si="3" ref="C42:V42">C30+C41</f>
        <v>9245</v>
      </c>
      <c r="D42" s="75">
        <f t="shared" si="3"/>
        <v>12963</v>
      </c>
      <c r="E42" s="75">
        <f t="shared" si="3"/>
        <v>8722</v>
      </c>
      <c r="F42" s="75">
        <f t="shared" si="3"/>
        <v>4541</v>
      </c>
      <c r="G42" s="75">
        <f t="shared" si="3"/>
        <v>5081</v>
      </c>
      <c r="H42" s="75">
        <f t="shared" si="3"/>
        <v>13462</v>
      </c>
      <c r="I42" s="75">
        <f t="shared" si="3"/>
        <v>2072</v>
      </c>
      <c r="J42" s="75">
        <f t="shared" si="3"/>
        <v>6995</v>
      </c>
      <c r="K42" s="75">
        <f t="shared" si="3"/>
        <v>2890</v>
      </c>
      <c r="L42" s="75">
        <f t="shared" si="3"/>
        <v>6755</v>
      </c>
      <c r="M42" s="75">
        <f t="shared" si="3"/>
        <v>17929</v>
      </c>
      <c r="N42" s="75">
        <f t="shared" si="3"/>
        <v>90655</v>
      </c>
      <c r="O42" s="75">
        <f t="shared" si="3"/>
        <v>1721</v>
      </c>
      <c r="P42" s="75">
        <f t="shared" si="3"/>
        <v>718</v>
      </c>
      <c r="Q42" s="75">
        <f t="shared" si="3"/>
        <v>475</v>
      </c>
      <c r="R42" s="75">
        <f t="shared" si="3"/>
        <v>273</v>
      </c>
      <c r="S42" s="75">
        <f t="shared" si="3"/>
        <v>441</v>
      </c>
      <c r="T42" s="75">
        <f t="shared" si="3"/>
        <v>0</v>
      </c>
      <c r="U42" s="75">
        <f t="shared" si="3"/>
        <v>3628</v>
      </c>
      <c r="V42" s="76">
        <f t="shared" si="3"/>
        <v>94283</v>
      </c>
      <c r="Y42" s="15"/>
    </row>
    <row r="43" spans="1:25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Y43" s="15"/>
    </row>
    <row r="44" spans="1:25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Y44" s="15"/>
    </row>
    <row r="45" spans="1:25" s="19" customFormat="1" ht="44.1" customHeight="1">
      <c r="A45" s="13"/>
      <c r="B45" s="12"/>
      <c r="C45" s="77" t="str">
        <f aca="true" t="shared" si="4" ref="C45:M45">C4</f>
        <v>Makedonija</v>
      </c>
      <c r="D45" s="77" t="str">
        <f t="shared" si="4"/>
        <v>Triglav jojetë</v>
      </c>
      <c r="E45" s="77" t="str">
        <f t="shared" si="4"/>
        <v>Sava</v>
      </c>
      <c r="F45" s="77" t="str">
        <f t="shared" si="4"/>
        <v>Evroins</v>
      </c>
      <c r="G45" s="77" t="str">
        <f t="shared" si="4"/>
        <v>Viner jojetë</v>
      </c>
      <c r="H45" s="77" t="str">
        <f t="shared" si="4"/>
        <v>Eurolink</v>
      </c>
      <c r="I45" s="77" t="str">
        <f t="shared" si="4"/>
        <v>Grave jojetë</v>
      </c>
      <c r="J45" s="77" t="str">
        <f t="shared" si="4"/>
        <v>Unika</v>
      </c>
      <c r="K45" s="77" t="str">
        <f t="shared" si="4"/>
        <v>Osiguritelna polisa</v>
      </c>
      <c r="L45" s="77" t="str">
        <f t="shared" si="4"/>
        <v>Halk</v>
      </c>
      <c r="M45" s="77" t="str">
        <f t="shared" si="4"/>
        <v>Kroacija jojetë</v>
      </c>
      <c r="N45" s="78"/>
      <c r="O45" s="77" t="str">
        <f aca="true" t="shared" si="5" ref="O45:T45">O4</f>
        <v>Kroacia jetë</v>
      </c>
      <c r="P45" s="77" t="str">
        <f t="shared" si="5"/>
        <v>Grave jetë</v>
      </c>
      <c r="Q45" s="77" t="str">
        <f t="shared" si="5"/>
        <v>Viner jetë</v>
      </c>
      <c r="R45" s="77" t="str">
        <f t="shared" si="5"/>
        <v>Unika jetë</v>
      </c>
      <c r="S45" s="77" t="str">
        <f t="shared" si="5"/>
        <v>Triglav jetë</v>
      </c>
      <c r="T45" s="77" t="str">
        <f t="shared" si="5"/>
        <v>PRVA JETË</v>
      </c>
      <c r="U45" s="79"/>
      <c r="V45" s="15"/>
      <c r="Y45" s="15"/>
    </row>
    <row r="46" spans="1:25" s="19" customFormat="1" ht="17.45" customHeight="1" thickBot="1">
      <c r="A46" s="11" t="s">
        <v>94</v>
      </c>
      <c r="B46" s="10"/>
      <c r="C46" s="80">
        <f aca="true" t="shared" si="6" ref="C46:M46">IF(($V$30+$V$41)=0,0,(C30+C41)/($V$30+$V$41))</f>
        <v>0.09805585312304445</v>
      </c>
      <c r="D46" s="80">
        <f t="shared" si="6"/>
        <v>0.137490321691079</v>
      </c>
      <c r="E46" s="80">
        <f t="shared" si="6"/>
        <v>0.09250872373598634</v>
      </c>
      <c r="F46" s="80">
        <f t="shared" si="6"/>
        <v>0.04816350773734395</v>
      </c>
      <c r="G46" s="80">
        <f t="shared" si="6"/>
        <v>0.053890945345396304</v>
      </c>
      <c r="H46" s="80">
        <f t="shared" si="6"/>
        <v>0.142782898295557</v>
      </c>
      <c r="I46" s="80">
        <f t="shared" si="6"/>
        <v>0.021976390229415697</v>
      </c>
      <c r="J46" s="80">
        <f t="shared" si="6"/>
        <v>0.07419152975615964</v>
      </c>
      <c r="K46" s="80">
        <f t="shared" si="6"/>
        <v>0.030652397569020925</v>
      </c>
      <c r="L46" s="80">
        <f t="shared" si="6"/>
        <v>0.0716460019303586</v>
      </c>
      <c r="M46" s="80">
        <f t="shared" si="6"/>
        <v>0.19016153495327895</v>
      </c>
      <c r="N46" s="81"/>
      <c r="O46" s="80">
        <f aca="true" t="shared" si="7" ref="O46:T46">IF(($V$30+$V$41)=0,0,(O30+O41)/($V$30+$V$41))</f>
        <v>0.018253555784181665</v>
      </c>
      <c r="P46" s="80">
        <f>IF(($V$30+$V$41)=0,0,(P30+P41)/($V$30+$V$41))</f>
        <v>0.007615370745521462</v>
      </c>
      <c r="Q46" s="80">
        <f>IF(($V$30+$V$41)=0,0,(Q30+Q41)/($V$30+$V$41))</f>
        <v>0.005038023821897903</v>
      </c>
      <c r="R46" s="80">
        <f>IF(($V$30+$V$41)=0,0,(R30+R41)/($V$30+$V$41))</f>
        <v>0.0028955379018486896</v>
      </c>
      <c r="S46" s="80">
        <f>IF(($V$30+$V$41)=0,0,(S30+S41)/($V$30+$V$41))</f>
        <v>0.004677407379909421</v>
      </c>
      <c r="T46" s="80">
        <f t="shared" si="7"/>
        <v>0</v>
      </c>
      <c r="U46" s="79"/>
      <c r="V46" s="15"/>
      <c r="Y46" s="15"/>
    </row>
    <row r="47" spans="1:25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Y47" s="15"/>
    </row>
    <row r="48" spans="1:25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Y48" s="15"/>
    </row>
    <row r="49" spans="2:12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</sheetData>
  <mergeCells count="2">
    <mergeCell ref="A45:B45"/>
    <mergeCell ref="A46:B46"/>
  </mergeCells>
  <printOptions/>
  <pageMargins left="0" right="0" top="0.75" bottom="0.75" header="0.3" footer="0.3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CCC5E-AE89-45BA-AF81-BEBFAB646DDC}">
  <dimension ref="A2:I34"/>
  <sheetViews>
    <sheetView showGridLines="0" zoomScale="90" zoomScaleNormal="90" workbookViewId="0" topLeftCell="A1">
      <selection activeCell="D12" sqref="D12"/>
    </sheetView>
  </sheetViews>
  <sheetFormatPr defaultColWidth="9.140625" defaultRowHeight="15"/>
  <cols>
    <col min="1" max="1" width="25.7109375" style="115" customWidth="1"/>
    <col min="2" max="2" width="5.7109375" style="116" customWidth="1"/>
    <col min="3" max="3" width="18.28125" style="115" customWidth="1"/>
    <col min="4" max="4" width="20.28125" style="115" customWidth="1"/>
    <col min="5" max="9" width="18.28125" style="115" customWidth="1"/>
    <col min="10" max="10" width="9.140625" style="115" customWidth="1"/>
    <col min="11" max="16384" width="9.140625" style="115" customWidth="1"/>
  </cols>
  <sheetData>
    <row r="1" s="18" customFormat="1" ht="15" customHeight="1"/>
    <row r="2" spans="1:7" s="18" customFormat="1" ht="15" customHeight="1">
      <c r="A2" s="85" t="s">
        <v>115</v>
      </c>
      <c r="B2" s="108"/>
      <c r="C2" s="108"/>
      <c r="D2" s="108"/>
      <c r="E2" s="108"/>
      <c r="F2" s="108"/>
      <c r="G2" s="108"/>
    </row>
    <row r="3" s="18" customFormat="1" ht="15" customHeight="1" thickBot="1"/>
    <row r="4" spans="1:9" s="117" customFormat="1" ht="87" customHeight="1">
      <c r="A4" s="90" t="s">
        <v>116</v>
      </c>
      <c r="B4" s="91"/>
      <c r="C4" s="91" t="s">
        <v>117</v>
      </c>
      <c r="D4" s="91" t="s">
        <v>118</v>
      </c>
      <c r="E4" s="91" t="s">
        <v>119</v>
      </c>
      <c r="F4" s="91" t="s">
        <v>120</v>
      </c>
      <c r="G4" s="91" t="s">
        <v>121</v>
      </c>
      <c r="H4" s="91" t="s">
        <v>122</v>
      </c>
      <c r="I4" s="92" t="s">
        <v>123</v>
      </c>
    </row>
    <row r="5" spans="1:9" s="118" customFormat="1" ht="16.5" customHeight="1">
      <c r="A5" s="93"/>
      <c r="B5" s="94"/>
      <c r="C5" s="95">
        <v>1</v>
      </c>
      <c r="D5" s="95">
        <v>2</v>
      </c>
      <c r="E5" s="95">
        <v>3</v>
      </c>
      <c r="F5" s="95">
        <v>4</v>
      </c>
      <c r="G5" s="95" t="s">
        <v>124</v>
      </c>
      <c r="H5" s="95" t="s">
        <v>125</v>
      </c>
      <c r="I5" s="96" t="s">
        <v>126</v>
      </c>
    </row>
    <row r="6" spans="1:9" s="18" customFormat="1" ht="13.5" customHeight="1">
      <c r="A6" s="101" t="s">
        <v>2</v>
      </c>
      <c r="B6" s="98">
        <f aca="true" t="shared" si="0" ref="B6:B16">ROW()-ROW($B$5)</f>
        <v>1</v>
      </c>
      <c r="C6" s="102">
        <v>931</v>
      </c>
      <c r="D6" s="102">
        <v>10308</v>
      </c>
      <c r="E6" s="102">
        <v>9245</v>
      </c>
      <c r="F6" s="102">
        <v>738</v>
      </c>
      <c r="G6" s="102">
        <v>1256</v>
      </c>
      <c r="H6" s="102">
        <v>141</v>
      </c>
      <c r="I6" s="119">
        <f aca="true" t="shared" si="1" ref="I6:I25">IF(C6+D6&lt;&gt;0,(E6+F6)/(C6+D6),0)</f>
        <v>0.8882462852566955</v>
      </c>
    </row>
    <row r="7" spans="1:9" s="18" customFormat="1" ht="13.5" customHeight="1">
      <c r="A7" s="101" t="s">
        <v>3</v>
      </c>
      <c r="B7" s="98">
        <f t="shared" si="0"/>
        <v>2</v>
      </c>
      <c r="C7" s="102">
        <v>2548</v>
      </c>
      <c r="D7" s="102">
        <v>16795</v>
      </c>
      <c r="E7" s="102">
        <v>12963</v>
      </c>
      <c r="F7" s="102">
        <v>2999</v>
      </c>
      <c r="G7" s="102">
        <v>3381</v>
      </c>
      <c r="H7" s="102">
        <v>285</v>
      </c>
      <c r="I7" s="119">
        <f t="shared" si="1"/>
        <v>0.8252080856123662</v>
      </c>
    </row>
    <row r="8" spans="1:9" s="18" customFormat="1" ht="13.5" customHeight="1">
      <c r="A8" s="101" t="s">
        <v>4</v>
      </c>
      <c r="B8" s="98">
        <f t="shared" si="0"/>
        <v>3</v>
      </c>
      <c r="C8" s="102">
        <v>2679</v>
      </c>
      <c r="D8" s="102">
        <v>11473</v>
      </c>
      <c r="E8" s="102">
        <v>8722</v>
      </c>
      <c r="F8" s="102">
        <v>2720</v>
      </c>
      <c r="G8" s="102">
        <v>2710</v>
      </c>
      <c r="H8" s="102">
        <v>235</v>
      </c>
      <c r="I8" s="119">
        <f t="shared" si="1"/>
        <v>0.8085076314301866</v>
      </c>
    </row>
    <row r="9" spans="1:9" s="18" customFormat="1" ht="13.5" customHeight="1">
      <c r="A9" s="101" t="s">
        <v>5</v>
      </c>
      <c r="B9" s="98">
        <f t="shared" si="0"/>
        <v>4</v>
      </c>
      <c r="C9" s="102">
        <v>1422</v>
      </c>
      <c r="D9" s="102">
        <v>5481</v>
      </c>
      <c r="E9" s="102">
        <v>4541</v>
      </c>
      <c r="F9" s="102">
        <v>827</v>
      </c>
      <c r="G9" s="102">
        <v>1535</v>
      </c>
      <c r="H9" s="102">
        <v>130</v>
      </c>
      <c r="I9" s="119">
        <f t="shared" si="1"/>
        <v>0.7776329132261336</v>
      </c>
    </row>
    <row r="10" spans="1:9" s="18" customFormat="1" ht="13.5" customHeight="1">
      <c r="A10" s="101" t="s">
        <v>6</v>
      </c>
      <c r="B10" s="98">
        <f t="shared" si="0"/>
        <v>5</v>
      </c>
      <c r="C10" s="102">
        <v>867</v>
      </c>
      <c r="D10" s="102">
        <v>6121</v>
      </c>
      <c r="E10" s="102">
        <v>5081</v>
      </c>
      <c r="F10" s="102">
        <v>928</v>
      </c>
      <c r="G10" s="102">
        <v>979</v>
      </c>
      <c r="H10" s="102">
        <v>253</v>
      </c>
      <c r="I10" s="119">
        <f t="shared" si="1"/>
        <v>0.8599026903262736</v>
      </c>
    </row>
    <row r="11" spans="1:9" s="18" customFormat="1" ht="13.5" customHeight="1">
      <c r="A11" s="101" t="s">
        <v>7</v>
      </c>
      <c r="B11" s="98">
        <f t="shared" si="0"/>
        <v>6</v>
      </c>
      <c r="C11" s="102">
        <v>3250</v>
      </c>
      <c r="D11" s="102">
        <v>15063</v>
      </c>
      <c r="E11" s="102">
        <v>13462</v>
      </c>
      <c r="F11" s="102">
        <v>1772</v>
      </c>
      <c r="G11" s="102">
        <v>3079</v>
      </c>
      <c r="H11" s="102">
        <v>254</v>
      </c>
      <c r="I11" s="119">
        <f t="shared" si="1"/>
        <v>0.8318680718615191</v>
      </c>
    </row>
    <row r="12" spans="1:9" s="18" customFormat="1" ht="13.5" customHeight="1">
      <c r="A12" s="101" t="s">
        <v>8</v>
      </c>
      <c r="B12" s="98">
        <f t="shared" si="0"/>
        <v>7</v>
      </c>
      <c r="C12" s="102">
        <v>1958</v>
      </c>
      <c r="D12" s="102">
        <v>53</v>
      </c>
      <c r="E12" s="102">
        <v>2072</v>
      </c>
      <c r="F12" s="102">
        <v>34</v>
      </c>
      <c r="G12" s="102">
        <v>2280</v>
      </c>
      <c r="H12" s="102">
        <v>200</v>
      </c>
      <c r="I12" s="119">
        <f t="shared" si="1"/>
        <v>1.047240179015415</v>
      </c>
    </row>
    <row r="13" spans="1:9" s="18" customFormat="1" ht="13.5" customHeight="1">
      <c r="A13" s="101" t="s">
        <v>9</v>
      </c>
      <c r="B13" s="98">
        <f t="shared" si="0"/>
        <v>8</v>
      </c>
      <c r="C13" s="102">
        <v>1144</v>
      </c>
      <c r="D13" s="102">
        <v>8207</v>
      </c>
      <c r="E13" s="102">
        <v>6995</v>
      </c>
      <c r="F13" s="102">
        <v>1100</v>
      </c>
      <c r="G13" s="102">
        <v>1256</v>
      </c>
      <c r="H13" s="102">
        <v>269</v>
      </c>
      <c r="I13" s="119">
        <f t="shared" si="1"/>
        <v>0.8656828146722275</v>
      </c>
    </row>
    <row r="14" spans="1:9" s="18" customFormat="1" ht="13.5" customHeight="1">
      <c r="A14" s="101" t="s">
        <v>10</v>
      </c>
      <c r="B14" s="98">
        <f t="shared" si="0"/>
        <v>9</v>
      </c>
      <c r="C14" s="102">
        <v>1101</v>
      </c>
      <c r="D14" s="102">
        <v>3841</v>
      </c>
      <c r="E14" s="102">
        <v>2890</v>
      </c>
      <c r="F14" s="102">
        <v>736</v>
      </c>
      <c r="G14" s="102">
        <v>1316</v>
      </c>
      <c r="H14" s="102">
        <v>223</v>
      </c>
      <c r="I14" s="119">
        <f t="shared" si="1"/>
        <v>0.7337110481586402</v>
      </c>
    </row>
    <row r="15" spans="1:9" s="18" customFormat="1" ht="13.5" customHeight="1">
      <c r="A15" s="101" t="s">
        <v>11</v>
      </c>
      <c r="B15" s="98">
        <f t="shared" si="0"/>
        <v>10</v>
      </c>
      <c r="C15" s="102">
        <v>2220</v>
      </c>
      <c r="D15" s="102">
        <v>7280</v>
      </c>
      <c r="E15" s="102">
        <v>6755</v>
      </c>
      <c r="F15" s="102">
        <v>1342</v>
      </c>
      <c r="G15" s="102">
        <v>1403</v>
      </c>
      <c r="H15" s="102">
        <v>303</v>
      </c>
      <c r="I15" s="119">
        <f t="shared" si="1"/>
        <v>0.8523157894736842</v>
      </c>
    </row>
    <row r="16" spans="1:9" s="18" customFormat="1" ht="13.5" customHeight="1">
      <c r="A16" s="101" t="s">
        <v>12</v>
      </c>
      <c r="B16" s="98">
        <f t="shared" si="0"/>
        <v>11</v>
      </c>
      <c r="C16" s="102">
        <v>4067</v>
      </c>
      <c r="D16" s="102">
        <v>20468</v>
      </c>
      <c r="E16" s="102">
        <v>17929</v>
      </c>
      <c r="F16" s="102">
        <v>2898</v>
      </c>
      <c r="G16" s="102">
        <v>3708</v>
      </c>
      <c r="H16" s="102">
        <v>169</v>
      </c>
      <c r="I16" s="119">
        <f t="shared" si="1"/>
        <v>0.8488689627063379</v>
      </c>
    </row>
    <row r="17" spans="1:9" s="18" customFormat="1" ht="13.5" customHeight="1">
      <c r="A17" s="97" t="s">
        <v>103</v>
      </c>
      <c r="B17" s="98">
        <v>100</v>
      </c>
      <c r="C17" s="99">
        <f aca="true" t="shared" si="2" ref="C17:H17">SUM(C6:C16)</f>
        <v>22187</v>
      </c>
      <c r="D17" s="99">
        <f t="shared" si="2"/>
        <v>105090</v>
      </c>
      <c r="E17" s="99">
        <f t="shared" si="2"/>
        <v>90655</v>
      </c>
      <c r="F17" s="99">
        <f t="shared" si="2"/>
        <v>16094</v>
      </c>
      <c r="G17" s="99">
        <f t="shared" si="2"/>
        <v>22903</v>
      </c>
      <c r="H17" s="99">
        <f t="shared" si="2"/>
        <v>2462</v>
      </c>
      <c r="I17" s="120">
        <f t="shared" si="1"/>
        <v>0.838713986030469</v>
      </c>
    </row>
    <row r="18" spans="1:9" s="18" customFormat="1" ht="13.5" customHeight="1">
      <c r="A18" s="101" t="s">
        <v>14</v>
      </c>
      <c r="B18" s="98">
        <f>B17+1</f>
        <v>101</v>
      </c>
      <c r="C18" s="102">
        <v>271</v>
      </c>
      <c r="D18" s="102">
        <v>1862</v>
      </c>
      <c r="E18" s="102">
        <v>1721</v>
      </c>
      <c r="F18" s="102">
        <v>104</v>
      </c>
      <c r="G18" s="102">
        <v>308</v>
      </c>
      <c r="H18" s="102">
        <v>2</v>
      </c>
      <c r="I18" s="119">
        <f t="shared" si="1"/>
        <v>0.8556024378809189</v>
      </c>
    </row>
    <row r="19" spans="1:9" s="18" customFormat="1" ht="13.5" customHeight="1">
      <c r="A19" s="101" t="s">
        <v>15</v>
      </c>
      <c r="B19" s="98">
        <f>B18+1</f>
        <v>102</v>
      </c>
      <c r="C19" s="102">
        <v>270</v>
      </c>
      <c r="D19" s="102">
        <v>799</v>
      </c>
      <c r="E19" s="102">
        <v>718</v>
      </c>
      <c r="F19" s="102">
        <v>24</v>
      </c>
      <c r="G19" s="102">
        <v>327</v>
      </c>
      <c r="H19" s="102">
        <v>4</v>
      </c>
      <c r="I19" s="119">
        <f t="shared" si="1"/>
        <v>0.6941066417212348</v>
      </c>
    </row>
    <row r="20" spans="1:9" s="18" customFormat="1" ht="13.5" customHeight="1">
      <c r="A20" s="101" t="s">
        <v>16</v>
      </c>
      <c r="B20" s="98">
        <f>B19+1</f>
        <v>103</v>
      </c>
      <c r="C20" s="102">
        <v>29</v>
      </c>
      <c r="D20" s="102">
        <v>513</v>
      </c>
      <c r="E20" s="102">
        <v>475</v>
      </c>
      <c r="F20" s="102">
        <v>37</v>
      </c>
      <c r="G20" s="102">
        <v>27</v>
      </c>
      <c r="H20" s="102">
        <v>0</v>
      </c>
      <c r="I20" s="119">
        <f t="shared" si="1"/>
        <v>0.9446494464944649</v>
      </c>
    </row>
    <row r="21" spans="1:9" s="18" customFormat="1" ht="13.5" customHeight="1">
      <c r="A21" s="101" t="s">
        <v>17</v>
      </c>
      <c r="B21" s="98">
        <f>B20+1</f>
        <v>104</v>
      </c>
      <c r="C21" s="102">
        <v>36</v>
      </c>
      <c r="D21" s="102">
        <v>276</v>
      </c>
      <c r="E21" s="102">
        <v>273</v>
      </c>
      <c r="F21" s="102">
        <v>15</v>
      </c>
      <c r="G21" s="102">
        <v>36</v>
      </c>
      <c r="H21" s="102">
        <v>1</v>
      </c>
      <c r="I21" s="119">
        <f t="shared" si="1"/>
        <v>0.9230769230769231</v>
      </c>
    </row>
    <row r="22" spans="1:9" s="18" customFormat="1" ht="13.5" customHeight="1">
      <c r="A22" s="101" t="s">
        <v>18</v>
      </c>
      <c r="B22" s="98">
        <f>B21+1</f>
        <v>105</v>
      </c>
      <c r="C22" s="102">
        <v>11</v>
      </c>
      <c r="D22" s="102">
        <v>454</v>
      </c>
      <c r="E22" s="102">
        <v>441</v>
      </c>
      <c r="F22" s="102">
        <v>14</v>
      </c>
      <c r="G22" s="102">
        <v>10</v>
      </c>
      <c r="H22" s="102">
        <v>1</v>
      </c>
      <c r="I22" s="119">
        <f t="shared" si="1"/>
        <v>0.978494623655914</v>
      </c>
    </row>
    <row r="23" spans="1:9" s="18" customFormat="1" ht="13.5" customHeight="1">
      <c r="A23" s="101" t="s">
        <v>19</v>
      </c>
      <c r="B23" s="98">
        <f>B18+1</f>
        <v>102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19">
        <f t="shared" si="1"/>
        <v>0</v>
      </c>
    </row>
    <row r="24" spans="1:9" s="18" customFormat="1" ht="13.5" customHeight="1">
      <c r="A24" s="97" t="s">
        <v>104</v>
      </c>
      <c r="B24" s="98">
        <v>200</v>
      </c>
      <c r="C24" s="99">
        <f aca="true" t="shared" si="3" ref="C24:H24">SUM(C18:C23)</f>
        <v>617</v>
      </c>
      <c r="D24" s="99">
        <f t="shared" si="3"/>
        <v>3904</v>
      </c>
      <c r="E24" s="99">
        <f t="shared" si="3"/>
        <v>3628</v>
      </c>
      <c r="F24" s="99">
        <f t="shared" si="3"/>
        <v>194</v>
      </c>
      <c r="G24" s="99">
        <f t="shared" si="3"/>
        <v>708</v>
      </c>
      <c r="H24" s="99">
        <f t="shared" si="3"/>
        <v>8</v>
      </c>
      <c r="I24" s="120">
        <f t="shared" si="1"/>
        <v>0.8453881884538819</v>
      </c>
    </row>
    <row r="25" spans="1:9" s="18" customFormat="1" ht="13.5" customHeight="1" thickBot="1">
      <c r="A25" s="113" t="s">
        <v>105</v>
      </c>
      <c r="B25" s="104">
        <v>300</v>
      </c>
      <c r="C25" s="105">
        <f aca="true" t="shared" si="4" ref="C25:H25">C17+C24</f>
        <v>22804</v>
      </c>
      <c r="D25" s="105">
        <f t="shared" si="4"/>
        <v>108994</v>
      </c>
      <c r="E25" s="105">
        <f t="shared" si="4"/>
        <v>94283</v>
      </c>
      <c r="F25" s="105">
        <f t="shared" si="4"/>
        <v>16288</v>
      </c>
      <c r="G25" s="105">
        <f t="shared" si="4"/>
        <v>23611</v>
      </c>
      <c r="H25" s="105">
        <f t="shared" si="4"/>
        <v>2470</v>
      </c>
      <c r="I25" s="121">
        <f t="shared" si="1"/>
        <v>0.8389429278137757</v>
      </c>
    </row>
    <row r="30" ht="15">
      <c r="B30" s="115"/>
    </row>
    <row r="31" ht="15">
      <c r="B31" s="115"/>
    </row>
    <row r="32" ht="15">
      <c r="B32" s="115"/>
    </row>
    <row r="33" ht="15">
      <c r="B33" s="115"/>
    </row>
    <row r="34" ht="15">
      <c r="B34" s="11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6EB8F-03B1-4830-BB3C-C7BC5379ADAD}">
  <dimension ref="A1:E40"/>
  <sheetViews>
    <sheetView showGridLines="0" zoomScale="90" zoomScaleNormal="90" workbookViewId="0" topLeftCell="A1">
      <selection activeCell="D14" sqref="D14"/>
    </sheetView>
  </sheetViews>
  <sheetFormatPr defaultColWidth="9.140625" defaultRowHeight="15"/>
  <cols>
    <col min="1" max="1" width="31.421875" style="82" customWidth="1"/>
    <col min="2" max="2" width="5.7109375" style="82" customWidth="1"/>
    <col min="3" max="5" width="23.00390625" style="82" customWidth="1"/>
    <col min="6" max="6" width="9.140625" style="82" customWidth="1"/>
    <col min="7" max="16384" width="9.140625" style="82" customWidth="1"/>
  </cols>
  <sheetData>
    <row r="1" s="115" customFormat="1" ht="15" customHeight="1">
      <c r="B1" s="116"/>
    </row>
    <row r="2" spans="1:5" s="115" customFormat="1" ht="15" customHeight="1">
      <c r="A2" s="85" t="s">
        <v>127</v>
      </c>
      <c r="B2" s="108"/>
      <c r="C2" s="108"/>
      <c r="D2" s="108"/>
      <c r="E2" s="108"/>
    </row>
    <row r="3" spans="2:5" s="115" customFormat="1" ht="15" customHeight="1" thickBot="1">
      <c r="B3" s="116"/>
      <c r="E3" s="122" t="s">
        <v>128</v>
      </c>
    </row>
    <row r="4" spans="1:5" s="18" customFormat="1" ht="35.25" customHeight="1">
      <c r="A4" s="90" t="s">
        <v>116</v>
      </c>
      <c r="B4" s="91" t="s">
        <v>98</v>
      </c>
      <c r="C4" s="91" t="s">
        <v>129</v>
      </c>
      <c r="D4" s="91" t="s">
        <v>130</v>
      </c>
      <c r="E4" s="92" t="s">
        <v>131</v>
      </c>
    </row>
    <row r="5" spans="1:5" ht="15">
      <c r="A5" s="93"/>
      <c r="B5" s="94"/>
      <c r="C5" s="95">
        <v>1</v>
      </c>
      <c r="D5" s="95">
        <v>2</v>
      </c>
      <c r="E5" s="96">
        <v>3</v>
      </c>
    </row>
    <row r="6" spans="1:5" s="18" customFormat="1" ht="18" customHeight="1">
      <c r="A6" s="97" t="s">
        <v>103</v>
      </c>
      <c r="B6" s="98">
        <f aca="true" t="shared" si="0" ref="B6:B25">ROW()-ROW($A$5)</f>
        <v>1</v>
      </c>
      <c r="C6" s="99">
        <f>SUM(C7:C17)</f>
        <v>1297751.503</v>
      </c>
      <c r="D6" s="99">
        <f>SUM(D7:D17)</f>
        <v>1393562</v>
      </c>
      <c r="E6" s="100">
        <f>SUM(E7:E17)</f>
        <v>1109497.4</v>
      </c>
    </row>
    <row r="7" spans="1:5" s="18" customFormat="1" ht="18" customHeight="1">
      <c r="A7" s="101" t="s">
        <v>2</v>
      </c>
      <c r="B7" s="98">
        <f t="shared" si="0"/>
        <v>2</v>
      </c>
      <c r="C7" s="102">
        <v>158120.93</v>
      </c>
      <c r="D7" s="102">
        <v>190594</v>
      </c>
      <c r="E7" s="103">
        <v>85943.404</v>
      </c>
    </row>
    <row r="8" spans="1:5" s="18" customFormat="1" ht="18" customHeight="1">
      <c r="A8" s="101" t="s">
        <v>3</v>
      </c>
      <c r="B8" s="98">
        <f t="shared" si="0"/>
        <v>3</v>
      </c>
      <c r="C8" s="102">
        <v>214821.067</v>
      </c>
      <c r="D8" s="102">
        <v>80883</v>
      </c>
      <c r="E8" s="103">
        <v>149401.199</v>
      </c>
    </row>
    <row r="9" spans="1:5" s="18" customFormat="1" ht="18" customHeight="1">
      <c r="A9" s="101" t="s">
        <v>4</v>
      </c>
      <c r="B9" s="98">
        <f t="shared" si="0"/>
        <v>4</v>
      </c>
      <c r="C9" s="102">
        <v>143111.526</v>
      </c>
      <c r="D9" s="102">
        <v>79208</v>
      </c>
      <c r="E9" s="103">
        <v>166515.035</v>
      </c>
    </row>
    <row r="10" spans="1:5" s="18" customFormat="1" ht="18" customHeight="1">
      <c r="A10" s="101" t="s">
        <v>5</v>
      </c>
      <c r="B10" s="98">
        <f t="shared" si="0"/>
        <v>5</v>
      </c>
      <c r="C10" s="102">
        <v>72007.11</v>
      </c>
      <c r="D10" s="102">
        <v>172467</v>
      </c>
      <c r="E10" s="103">
        <v>108065.925</v>
      </c>
    </row>
    <row r="11" spans="1:5" s="18" customFormat="1" ht="18" customHeight="1">
      <c r="A11" s="101" t="s">
        <v>6</v>
      </c>
      <c r="B11" s="98">
        <f t="shared" si="0"/>
        <v>6</v>
      </c>
      <c r="C11" s="102">
        <v>128745.751</v>
      </c>
      <c r="D11" s="102">
        <v>171790</v>
      </c>
      <c r="E11" s="103">
        <v>76141.28</v>
      </c>
    </row>
    <row r="12" spans="1:5" s="18" customFormat="1" ht="18" customHeight="1">
      <c r="A12" s="101" t="s">
        <v>7</v>
      </c>
      <c r="B12" s="98">
        <f t="shared" si="0"/>
        <v>7</v>
      </c>
      <c r="C12" s="102">
        <v>143459.908</v>
      </c>
      <c r="D12" s="102">
        <v>60759</v>
      </c>
      <c r="E12" s="103">
        <v>130836.033</v>
      </c>
    </row>
    <row r="13" spans="1:5" s="18" customFormat="1" ht="18" customHeight="1">
      <c r="A13" s="101" t="s">
        <v>8</v>
      </c>
      <c r="B13" s="98">
        <f t="shared" si="0"/>
        <v>8</v>
      </c>
      <c r="C13" s="102">
        <v>34666.599</v>
      </c>
      <c r="D13" s="102">
        <v>109299</v>
      </c>
      <c r="E13" s="103">
        <v>20764.51</v>
      </c>
    </row>
    <row r="14" spans="1:5" s="18" customFormat="1" ht="18" customHeight="1">
      <c r="A14" s="101" t="s">
        <v>9</v>
      </c>
      <c r="B14" s="98">
        <f t="shared" si="0"/>
        <v>9</v>
      </c>
      <c r="C14" s="102">
        <v>117758.688</v>
      </c>
      <c r="D14" s="102">
        <v>230189</v>
      </c>
      <c r="E14" s="103">
        <v>80661.712</v>
      </c>
    </row>
    <row r="15" spans="1:5" s="18" customFormat="1" ht="18" customHeight="1">
      <c r="A15" s="101" t="s">
        <v>10</v>
      </c>
      <c r="B15" s="98">
        <f t="shared" si="0"/>
        <v>10</v>
      </c>
      <c r="C15" s="102">
        <v>81253.674</v>
      </c>
      <c r="D15" s="102">
        <v>96591</v>
      </c>
      <c r="E15" s="103">
        <v>86053.444</v>
      </c>
    </row>
    <row r="16" spans="1:5" s="18" customFormat="1" ht="18" customHeight="1">
      <c r="A16" s="101" t="s">
        <v>11</v>
      </c>
      <c r="B16" s="98">
        <f t="shared" si="0"/>
        <v>11</v>
      </c>
      <c r="C16" s="102">
        <v>111894.992</v>
      </c>
      <c r="D16" s="102">
        <v>61564</v>
      </c>
      <c r="E16" s="103">
        <v>129951.537</v>
      </c>
    </row>
    <row r="17" spans="1:5" s="18" customFormat="1" ht="18" customHeight="1">
      <c r="A17" s="101" t="s">
        <v>12</v>
      </c>
      <c r="B17" s="98">
        <f t="shared" si="0"/>
        <v>12</v>
      </c>
      <c r="C17" s="102">
        <v>91911.258</v>
      </c>
      <c r="D17" s="102">
        <v>140218</v>
      </c>
      <c r="E17" s="103">
        <v>75163.321</v>
      </c>
    </row>
    <row r="18" spans="1:5" s="18" customFormat="1" ht="18" customHeight="1">
      <c r="A18" s="97" t="s">
        <v>104</v>
      </c>
      <c r="B18" s="98">
        <f t="shared" si="0"/>
        <v>13</v>
      </c>
      <c r="C18" s="99">
        <f>SUM(C19:C24)</f>
        <v>285273.742552</v>
      </c>
      <c r="D18" s="99">
        <f>SUM(D19:D24)</f>
        <v>282050</v>
      </c>
      <c r="E18" s="100">
        <f>SUM(E19:E24)</f>
        <v>78965.9</v>
      </c>
    </row>
    <row r="19" spans="1:5" s="18" customFormat="1" ht="18" customHeight="1">
      <c r="A19" s="101" t="s">
        <v>14</v>
      </c>
      <c r="B19" s="98">
        <f t="shared" si="0"/>
        <v>14</v>
      </c>
      <c r="C19" s="102">
        <v>71391.007419</v>
      </c>
      <c r="D19" s="102">
        <v>61798</v>
      </c>
      <c r="E19" s="103">
        <v>45532.648</v>
      </c>
    </row>
    <row r="20" spans="1:5" s="18" customFormat="1" ht="18" customHeight="1">
      <c r="A20" s="101" t="s">
        <v>15</v>
      </c>
      <c r="B20" s="98">
        <f t="shared" si="0"/>
        <v>15</v>
      </c>
      <c r="C20" s="102">
        <v>36777.335499</v>
      </c>
      <c r="D20" s="102">
        <v>43314</v>
      </c>
      <c r="E20" s="103">
        <v>10734.742</v>
      </c>
    </row>
    <row r="21" spans="1:5" s="18" customFormat="1" ht="18" customHeight="1">
      <c r="A21" s="101" t="s">
        <v>16</v>
      </c>
      <c r="B21" s="98">
        <f t="shared" si="0"/>
        <v>16</v>
      </c>
      <c r="C21" s="102">
        <v>87158.415259</v>
      </c>
      <c r="D21" s="102">
        <v>88879</v>
      </c>
      <c r="E21" s="103">
        <v>-5022.813</v>
      </c>
    </row>
    <row r="22" spans="1:5" s="18" customFormat="1" ht="18" customHeight="1">
      <c r="A22" s="101" t="s">
        <v>17</v>
      </c>
      <c r="B22" s="98">
        <f t="shared" si="0"/>
        <v>17</v>
      </c>
      <c r="C22" s="102">
        <v>36236.066875</v>
      </c>
      <c r="D22" s="102">
        <v>56949</v>
      </c>
      <c r="E22" s="103">
        <v>5529.757</v>
      </c>
    </row>
    <row r="23" spans="1:5" s="18" customFormat="1" ht="18" customHeight="1">
      <c r="A23" s="101" t="s">
        <v>18</v>
      </c>
      <c r="B23" s="98">
        <f t="shared" si="0"/>
        <v>18</v>
      </c>
      <c r="C23" s="102">
        <v>53710.9175</v>
      </c>
      <c r="D23" s="102">
        <v>31110</v>
      </c>
      <c r="E23" s="103">
        <v>22191.566</v>
      </c>
    </row>
    <row r="24" spans="1:5" s="18" customFormat="1" ht="18" customHeight="1">
      <c r="A24" s="101" t="s">
        <v>19</v>
      </c>
      <c r="B24" s="98">
        <f t="shared" si="0"/>
        <v>19</v>
      </c>
      <c r="C24" s="102">
        <v>0</v>
      </c>
      <c r="D24" s="102">
        <v>0</v>
      </c>
      <c r="E24" s="103">
        <v>0</v>
      </c>
    </row>
    <row r="25" spans="1:5" s="18" customFormat="1" ht="18" customHeight="1" thickBot="1">
      <c r="A25" s="97" t="s">
        <v>105</v>
      </c>
      <c r="B25" s="98">
        <f t="shared" si="0"/>
        <v>20</v>
      </c>
      <c r="C25" s="105">
        <f>C6+C18</f>
        <v>1583025.2455520001</v>
      </c>
      <c r="D25" s="105">
        <f>D6+D18</f>
        <v>1675612</v>
      </c>
      <c r="E25" s="106">
        <f>E6+E18</f>
        <v>1188463.2999999998</v>
      </c>
    </row>
    <row r="27" spans="1:5" s="83" customFormat="1" ht="15" customHeight="1">
      <c r="A27" s="82"/>
      <c r="B27" s="82"/>
      <c r="C27" s="82"/>
      <c r="D27" s="82"/>
      <c r="E27" s="82"/>
    </row>
    <row r="28" spans="1:5" s="83" customFormat="1" ht="15" customHeight="1">
      <c r="A28" s="82"/>
      <c r="B28" s="82"/>
      <c r="C28" s="82"/>
      <c r="D28" s="82"/>
      <c r="E28" s="82"/>
    </row>
    <row r="29" spans="1:5" s="83" customFormat="1" ht="15" customHeight="1">
      <c r="A29" s="82"/>
      <c r="B29" s="82"/>
      <c r="C29" s="82"/>
      <c r="D29" s="82"/>
      <c r="E29" s="82"/>
    </row>
    <row r="30" spans="1:5" s="83" customFormat="1" ht="15" customHeight="1">
      <c r="A30" s="82"/>
      <c r="B30" s="82"/>
      <c r="C30" s="82"/>
      <c r="D30" s="82"/>
      <c r="E30" s="82"/>
    </row>
    <row r="31" spans="1:5" s="83" customFormat="1" ht="15" customHeight="1">
      <c r="A31" s="82"/>
      <c r="B31" s="82"/>
      <c r="C31" s="82"/>
      <c r="D31" s="82"/>
      <c r="E31" s="82"/>
    </row>
    <row r="32" spans="1:5" s="83" customFormat="1" ht="15" customHeight="1">
      <c r="A32" s="82"/>
      <c r="B32" s="82"/>
      <c r="C32" s="82"/>
      <c r="D32" s="82"/>
      <c r="E32" s="82"/>
    </row>
    <row r="33" spans="1:5" s="83" customFormat="1" ht="15" customHeight="1">
      <c r="A33" s="82"/>
      <c r="B33" s="82"/>
      <c r="C33" s="82"/>
      <c r="D33" s="82"/>
      <c r="E33" s="82"/>
    </row>
    <row r="34" spans="1:5" s="83" customFormat="1" ht="15" customHeight="1">
      <c r="A34" s="82"/>
      <c r="B34" s="82"/>
      <c r="C34" s="82"/>
      <c r="D34" s="82"/>
      <c r="E34" s="82"/>
    </row>
    <row r="35" spans="1:5" s="83" customFormat="1" ht="15" customHeight="1">
      <c r="A35" s="82"/>
      <c r="B35" s="82"/>
      <c r="C35" s="82"/>
      <c r="D35" s="82"/>
      <c r="E35" s="82"/>
    </row>
    <row r="36" spans="1:5" s="83" customFormat="1" ht="15" customHeight="1">
      <c r="A36" s="82"/>
      <c r="B36" s="82"/>
      <c r="C36" s="82"/>
      <c r="D36" s="82"/>
      <c r="E36" s="82"/>
    </row>
    <row r="37" spans="1:5" s="83" customFormat="1" ht="15" customHeight="1">
      <c r="A37" s="82"/>
      <c r="B37" s="82"/>
      <c r="C37" s="82"/>
      <c r="D37" s="82"/>
      <c r="E37" s="82"/>
    </row>
    <row r="38" spans="1:5" s="83" customFormat="1" ht="15" customHeight="1">
      <c r="A38" s="82"/>
      <c r="B38" s="82"/>
      <c r="C38" s="82"/>
      <c r="D38" s="82"/>
      <c r="E38" s="82"/>
    </row>
    <row r="39" spans="1:5" s="83" customFormat="1" ht="15" customHeight="1">
      <c r="A39" s="82"/>
      <c r="B39" s="82"/>
      <c r="C39" s="82"/>
      <c r="D39" s="82"/>
      <c r="E39" s="82"/>
    </row>
    <row r="40" spans="1:5" s="83" customFormat="1" ht="15" customHeight="1">
      <c r="A40" s="82"/>
      <c r="B40" s="82"/>
      <c r="C40" s="82"/>
      <c r="D40" s="82"/>
      <c r="E40" s="82"/>
    </row>
  </sheetData>
  <printOptions horizontalCentered="1"/>
  <pageMargins left="0" right="0" top="1.968503937007874" bottom="0" header="0.31496062992125984" footer="0.31496062992125984"/>
  <pageSetup horizontalDpi="600" verticalDpi="600" orientation="portrait" paperSize="9" scale="95" r:id="rId1"/>
  <headerFooter>
    <oddHeader>&amp;L&amp;G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dcterms:created xsi:type="dcterms:W3CDTF">2023-11-20T12:17:14Z</dcterms:created>
  <dcterms:modified xsi:type="dcterms:W3CDTF">2023-11-20T12:33:52Z</dcterms:modified>
  <cp:category/>
  <cp:version/>
  <cp:contentType/>
  <cp:contentStatus/>
</cp:coreProperties>
</file>