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6" yWindow="65426" windowWidth="19420" windowHeight="10420" firstSheet="2" activeTab="7"/>
  </bookViews>
  <sheets>
    <sheet name="BPP23" sheetId="1" r:id="rId1"/>
    <sheet name="BPP22" sheetId="5" r:id="rId2"/>
    <sheet name="BIS23" sheetId="2" r:id="rId3"/>
    <sheet name="BIS22" sheetId="6" r:id="rId4"/>
    <sheet name="Broj_dogovori23" sheetId="3" r:id="rId5"/>
    <sheet name="Broj_dogovori22" sheetId="7" r:id="rId6"/>
    <sheet name="Broj_steti23" sheetId="4" r:id="rId7"/>
    <sheet name="Broj_steti22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<sst xmlns="http://schemas.openxmlformats.org/spreadsheetml/2006/main" count="616" uniqueCount="80">
  <si>
    <t xml:space="preserve"> незгода</t>
  </si>
  <si>
    <t>01</t>
  </si>
  <si>
    <t xml:space="preserve"> здравствено</t>
  </si>
  <si>
    <t>02</t>
  </si>
  <si>
    <t xml:space="preserve"> каско моторни возила</t>
  </si>
  <si>
    <t>03</t>
  </si>
  <si>
    <t xml:space="preserve"> каско шински возила</t>
  </si>
  <si>
    <t>04</t>
  </si>
  <si>
    <t xml:space="preserve"> каско воздухоплови</t>
  </si>
  <si>
    <t>05</t>
  </si>
  <si>
    <t xml:space="preserve"> каско пловни објекти</t>
  </si>
  <si>
    <t>06</t>
  </si>
  <si>
    <t xml:space="preserve"> карго</t>
  </si>
  <si>
    <t>07</t>
  </si>
  <si>
    <t xml:space="preserve"> имот од пожар и др.опасн.</t>
  </si>
  <si>
    <t>08</t>
  </si>
  <si>
    <t xml:space="preserve">  физички лица</t>
  </si>
  <si>
    <t>0801</t>
  </si>
  <si>
    <t xml:space="preserve">  правни лица</t>
  </si>
  <si>
    <t>0802</t>
  </si>
  <si>
    <t xml:space="preserve"> имот останато</t>
  </si>
  <si>
    <t>09</t>
  </si>
  <si>
    <t>0901</t>
  </si>
  <si>
    <t>0902</t>
  </si>
  <si>
    <t xml:space="preserve"> имот вкупно</t>
  </si>
  <si>
    <t>89</t>
  </si>
  <si>
    <t>8901</t>
  </si>
  <si>
    <t>8902</t>
  </si>
  <si>
    <t xml:space="preserve"> АО (вкупно)</t>
  </si>
  <si>
    <t>10</t>
  </si>
  <si>
    <t xml:space="preserve">  АО</t>
  </si>
  <si>
    <t>100</t>
  </si>
  <si>
    <t xml:space="preserve">   ЗАО</t>
  </si>
  <si>
    <t>1001</t>
  </si>
  <si>
    <t xml:space="preserve">   ЗК</t>
  </si>
  <si>
    <t>1002</t>
  </si>
  <si>
    <t xml:space="preserve">   ГР</t>
  </si>
  <si>
    <t>1003</t>
  </si>
  <si>
    <t xml:space="preserve">  одговорност на возачот</t>
  </si>
  <si>
    <t>1005</t>
  </si>
  <si>
    <t xml:space="preserve">  останати</t>
  </si>
  <si>
    <t>1099</t>
  </si>
  <si>
    <t xml:space="preserve"> одговорност воздухоплови</t>
  </si>
  <si>
    <t>11</t>
  </si>
  <si>
    <t xml:space="preserve"> одговорност пловни објекти</t>
  </si>
  <si>
    <t>12</t>
  </si>
  <si>
    <t xml:space="preserve"> општа одговорност</t>
  </si>
  <si>
    <t>13</t>
  </si>
  <si>
    <t xml:space="preserve"> кредити</t>
  </si>
  <si>
    <t>14</t>
  </si>
  <si>
    <t xml:space="preserve"> гаранции</t>
  </si>
  <si>
    <t>15</t>
  </si>
  <si>
    <t xml:space="preserve"> финансиски загуби</t>
  </si>
  <si>
    <t>16</t>
  </si>
  <si>
    <t xml:space="preserve"> правна заштита</t>
  </si>
  <si>
    <t>17</t>
  </si>
  <si>
    <t xml:space="preserve"> туристичка помош</t>
  </si>
  <si>
    <t>18</t>
  </si>
  <si>
    <t>Вкупно</t>
  </si>
  <si>
    <t>0000</t>
  </si>
  <si>
    <t>Кроација неживот</t>
  </si>
  <si>
    <t>Еуролинк</t>
  </si>
  <si>
    <t>Евроинс</t>
  </si>
  <si>
    <t>Граве неживот</t>
  </si>
  <si>
    <t>Македонија осигурување</t>
  </si>
  <si>
    <t>Сава</t>
  </si>
  <si>
    <t>Триглав</t>
  </si>
  <si>
    <t>Уника</t>
  </si>
  <si>
    <t>Винер</t>
  </si>
  <si>
    <t>Осигурителна Полиса</t>
  </si>
  <si>
    <t>Халк осигурување</t>
  </si>
  <si>
    <t>Вкупно неживот</t>
  </si>
  <si>
    <t>Бруто полисирана премија, во илјади денари, за периодот 1.11.2023 - 30.11.2023</t>
  </si>
  <si>
    <t>Бруто полисирана премија, во илјади денари, за периодот 1.11.2022 - 30.11.2022</t>
  </si>
  <si>
    <t>Бруто исплатени штети, во илјади денари, за периодот 1.11.2023 - 30.11.2023</t>
  </si>
  <si>
    <t>Бруто исплатени штети, во илјади денари, за периодот 1.11.2022 - 30.11.2022</t>
  </si>
  <si>
    <t>Број на склучени договори за периодот 1.11.2023 - 30.11.2023</t>
  </si>
  <si>
    <t>Број на склучени договори за периодот 1.11.2022 - 30.11.2022</t>
  </si>
  <si>
    <t>Број на ликвидирани штети за периодот 1.11.2023 - 30.11.2023</t>
  </si>
  <si>
    <t>Број на ликвидирани штети за периодот 1.11.2022 - 30.11.2022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</si>
</sst>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 style="thin">
        <color theme="4" tint="0.39998000860214233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49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20" applyNumberFormat="1" applyFont="1" applyFill="1" applyBorder="1" applyAlignment="1">
      <alignment vertical="center" wrapText="1"/>
      <protection/>
    </xf>
    <xf numFmtId="3" fontId="5" fillId="4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3" borderId="1" xfId="21" applyNumberFormat="1" applyFont="1" applyFill="1" applyBorder="1" applyAlignment="1">
      <alignment vertical="center" wrapText="1"/>
      <protection/>
    </xf>
    <xf numFmtId="3" fontId="3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3" fillId="3" borderId="1" xfId="20" applyNumberFormat="1" applyFont="1" applyFill="1" applyBorder="1" applyAlignment="1">
      <alignment vertical="center" wrapText="1"/>
      <protection/>
    </xf>
    <xf numFmtId="4" fontId="5" fillId="3" borderId="1" xfId="20" applyNumberFormat="1" applyFont="1" applyFill="1" applyBorder="1" applyAlignment="1">
      <alignment vertical="center" wrapText="1"/>
      <protection/>
    </xf>
    <xf numFmtId="4" fontId="3" fillId="3" borderId="1" xfId="20" applyNumberFormat="1" applyFont="1" applyFill="1" applyBorder="1" applyAlignment="1">
      <alignment vertical="center" wrapText="1"/>
      <protection/>
    </xf>
    <xf numFmtId="0" fontId="4" fillId="5" borderId="10" xfId="0" applyFont="1" applyFill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3" xfId="23"/>
    <cellStyle name="Normal 5 2 2" xfId="24"/>
    <cellStyle name="Normal 2 2" xfId="25"/>
    <cellStyle name="Normal 2 4" xfId="26"/>
    <cellStyle name="Normal 5" xfId="27"/>
    <cellStyle name="Normal 5 2 2 2" xfId="28"/>
    <cellStyle name="Normal 2 4 2" xfId="29"/>
    <cellStyle name="Normal 4 2" xfId="30"/>
    <cellStyle name="Normal 2 2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CA94-8505-4B6B-818D-431E1E1F6BEF}">
  <dimension ref="A1:N34"/>
  <sheetViews>
    <sheetView zoomScale="70" zoomScaleNormal="70" workbookViewId="0" topLeftCell="A1">
      <selection activeCell="I3" sqref="I3: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72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6">
        <v>20108</v>
      </c>
      <c r="D3" s="17">
        <v>6949</v>
      </c>
      <c r="E3" s="17">
        <v>3541</v>
      </c>
      <c r="F3" s="17">
        <v>2765</v>
      </c>
      <c r="G3" s="32">
        <v>3148.25</v>
      </c>
      <c r="H3" s="17">
        <v>6343.296999999995</v>
      </c>
      <c r="I3" s="17">
        <v>4997.975</v>
      </c>
      <c r="J3" s="17">
        <v>4459</v>
      </c>
      <c r="K3" s="17">
        <v>2448</v>
      </c>
      <c r="L3" s="26">
        <v>3482</v>
      </c>
      <c r="M3" s="22">
        <v>5367.3499999999985</v>
      </c>
      <c r="N3" s="13">
        <f>SUM(C3:M3)</f>
        <v>63608.87199999999</v>
      </c>
    </row>
    <row r="4" spans="1:14" ht="15">
      <c r="A4" s="6" t="s">
        <v>2</v>
      </c>
      <c r="B4" s="1" t="s">
        <v>3</v>
      </c>
      <c r="C4" s="26">
        <v>2142</v>
      </c>
      <c r="D4" s="17">
        <v>41678</v>
      </c>
      <c r="E4" s="17">
        <v>643</v>
      </c>
      <c r="F4" s="17">
        <v>0</v>
      </c>
      <c r="G4" s="32">
        <v>8465.45</v>
      </c>
      <c r="H4" s="17">
        <v>6685.316000000024</v>
      </c>
      <c r="I4" s="17">
        <v>5475.332</v>
      </c>
      <c r="J4" s="17">
        <v>8255</v>
      </c>
      <c r="K4" s="17">
        <v>1747</v>
      </c>
      <c r="L4" s="26">
        <v>0</v>
      </c>
      <c r="M4" s="22">
        <v>692.4</v>
      </c>
      <c r="N4" s="13">
        <f aca="true" t="shared" si="0" ref="N4:N34">SUM(C4:M4)</f>
        <v>75783.49800000002</v>
      </c>
    </row>
    <row r="5" spans="1:14" ht="15">
      <c r="A5" s="6" t="s">
        <v>4</v>
      </c>
      <c r="B5" s="1" t="s">
        <v>5</v>
      </c>
      <c r="C5" s="26">
        <v>7262</v>
      </c>
      <c r="D5" s="17">
        <v>8100</v>
      </c>
      <c r="E5" s="17">
        <v>7173</v>
      </c>
      <c r="F5" s="17">
        <v>2620</v>
      </c>
      <c r="G5" s="32">
        <v>5608.95</v>
      </c>
      <c r="H5" s="17">
        <v>16700.425000000003</v>
      </c>
      <c r="I5" s="17">
        <v>12895.817</v>
      </c>
      <c r="J5" s="17">
        <v>7251</v>
      </c>
      <c r="K5" s="17">
        <v>6737</v>
      </c>
      <c r="L5" s="26">
        <v>8700</v>
      </c>
      <c r="M5" s="22">
        <v>13754.049999999988</v>
      </c>
      <c r="N5" s="13">
        <f t="shared" si="0"/>
        <v>96802.24199999998</v>
      </c>
    </row>
    <row r="6" spans="1:14" ht="15">
      <c r="A6" s="6" t="s">
        <v>6</v>
      </c>
      <c r="B6" s="1" t="s">
        <v>7</v>
      </c>
      <c r="C6" s="26">
        <v>0</v>
      </c>
      <c r="D6" s="17">
        <v>0</v>
      </c>
      <c r="E6" s="17">
        <v>0</v>
      </c>
      <c r="F6" s="17">
        <v>0</v>
      </c>
      <c r="G6" s="32">
        <v>0</v>
      </c>
      <c r="H6" s="17">
        <v>0</v>
      </c>
      <c r="I6" s="17">
        <v>0</v>
      </c>
      <c r="J6" s="17"/>
      <c r="K6" s="17">
        <v>0</v>
      </c>
      <c r="L6" s="26">
        <v>0</v>
      </c>
      <c r="M6" s="22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6">
        <v>0</v>
      </c>
      <c r="D7" s="17">
        <v>0</v>
      </c>
      <c r="E7" s="17">
        <v>0</v>
      </c>
      <c r="F7" s="17">
        <v>0</v>
      </c>
      <c r="G7" s="32">
        <v>0</v>
      </c>
      <c r="H7" s="17">
        <v>0</v>
      </c>
      <c r="I7" s="17">
        <v>0</v>
      </c>
      <c r="J7" s="17"/>
      <c r="K7" s="17">
        <v>0</v>
      </c>
      <c r="L7" s="26">
        <v>0</v>
      </c>
      <c r="M7" s="22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6">
        <v>0</v>
      </c>
      <c r="D8" s="17">
        <v>0</v>
      </c>
      <c r="E8" s="17">
        <v>0</v>
      </c>
      <c r="F8" s="17">
        <v>0</v>
      </c>
      <c r="G8" s="32">
        <v>0</v>
      </c>
      <c r="H8" s="17">
        <v>-29.41599999999994</v>
      </c>
      <c r="I8" s="17">
        <v>0</v>
      </c>
      <c r="J8" s="17"/>
      <c r="K8" s="17">
        <v>0</v>
      </c>
      <c r="L8" s="26">
        <v>29</v>
      </c>
      <c r="M8" s="22">
        <v>71.91000000000003</v>
      </c>
      <c r="N8" s="13">
        <f t="shared" si="0"/>
        <v>71.49400000000009</v>
      </c>
    </row>
    <row r="9" spans="1:14" ht="15">
      <c r="A9" s="6" t="s">
        <v>12</v>
      </c>
      <c r="B9" s="1" t="s">
        <v>13</v>
      </c>
      <c r="C9" s="26">
        <v>803</v>
      </c>
      <c r="D9" s="17">
        <v>574</v>
      </c>
      <c r="E9" s="17">
        <v>2125</v>
      </c>
      <c r="F9" s="17">
        <v>0</v>
      </c>
      <c r="G9" s="32">
        <v>1213.1</v>
      </c>
      <c r="H9" s="17">
        <v>407.15200000000004</v>
      </c>
      <c r="I9" s="17">
        <v>2190.05</v>
      </c>
      <c r="J9" s="17">
        <v>936</v>
      </c>
      <c r="K9" s="17">
        <v>165</v>
      </c>
      <c r="L9" s="26">
        <v>555</v>
      </c>
      <c r="M9" s="22">
        <v>275.64999999999964</v>
      </c>
      <c r="N9" s="13">
        <f t="shared" si="0"/>
        <v>9243.952</v>
      </c>
    </row>
    <row r="10" spans="1:14" ht="15">
      <c r="A10" s="6" t="s">
        <v>14</v>
      </c>
      <c r="B10" s="1" t="s">
        <v>15</v>
      </c>
      <c r="C10" s="26">
        <v>4954</v>
      </c>
      <c r="D10" s="17">
        <f>D11+D12</f>
        <v>4672</v>
      </c>
      <c r="E10" s="17">
        <v>2453</v>
      </c>
      <c r="F10" s="17">
        <v>500</v>
      </c>
      <c r="G10" s="32">
        <v>11792.59</v>
      </c>
      <c r="H10" s="17">
        <v>8043.863040000013</v>
      </c>
      <c r="I10" s="17">
        <f>I11+I12</f>
        <v>15490.377806490264</v>
      </c>
      <c r="J10" s="17">
        <f aca="true" t="shared" si="1" ref="J10">SUM(J11:J12)</f>
        <v>3055</v>
      </c>
      <c r="K10" s="17">
        <f>K11+K12</f>
        <v>963</v>
      </c>
      <c r="L10" s="26">
        <v>4474</v>
      </c>
      <c r="M10" s="22">
        <f>SUM(M11:M12)</f>
        <v>5515.939999999997</v>
      </c>
      <c r="N10" s="13">
        <f t="shared" si="0"/>
        <v>61913.770846490275</v>
      </c>
    </row>
    <row r="11" spans="1:14" ht="15">
      <c r="A11" s="6" t="s">
        <v>16</v>
      </c>
      <c r="B11" s="1" t="s">
        <v>17</v>
      </c>
      <c r="C11" s="26">
        <v>2917</v>
      </c>
      <c r="D11" s="17">
        <v>1377</v>
      </c>
      <c r="E11" s="17">
        <v>951</v>
      </c>
      <c r="F11" s="17">
        <v>122</v>
      </c>
      <c r="G11" s="32">
        <v>1060.95</v>
      </c>
      <c r="H11" s="17">
        <v>2581.360149999997</v>
      </c>
      <c r="I11" s="17">
        <v>660.6978224312609</v>
      </c>
      <c r="J11" s="17">
        <v>705</v>
      </c>
      <c r="K11" s="28">
        <v>364</v>
      </c>
      <c r="L11" s="26">
        <v>1146</v>
      </c>
      <c r="M11" s="22">
        <v>194.30999999999995</v>
      </c>
      <c r="N11" s="13">
        <f t="shared" si="0"/>
        <v>12079.317972431258</v>
      </c>
    </row>
    <row r="12" spans="1:14" ht="15">
      <c r="A12" s="6" t="s">
        <v>18</v>
      </c>
      <c r="B12" s="1" t="s">
        <v>19</v>
      </c>
      <c r="C12" s="26">
        <v>2037</v>
      </c>
      <c r="D12" s="17">
        <v>3295</v>
      </c>
      <c r="E12" s="17">
        <v>1502</v>
      </c>
      <c r="F12" s="17">
        <v>378</v>
      </c>
      <c r="G12" s="32">
        <v>10731.63</v>
      </c>
      <c r="H12" s="17">
        <v>5462.502889999994</v>
      </c>
      <c r="I12" s="17">
        <v>14829.679984059003</v>
      </c>
      <c r="J12" s="17">
        <v>2350</v>
      </c>
      <c r="K12" s="28">
        <v>599</v>
      </c>
      <c r="L12" s="26">
        <v>3328</v>
      </c>
      <c r="M12" s="22">
        <v>5321.629999999997</v>
      </c>
      <c r="N12" s="13">
        <f t="shared" si="0"/>
        <v>49834.442874058994</v>
      </c>
    </row>
    <row r="13" spans="1:14" ht="15">
      <c r="A13" s="6" t="s">
        <v>20</v>
      </c>
      <c r="B13" s="1" t="s">
        <v>21</v>
      </c>
      <c r="C13" s="26">
        <v>4610</v>
      </c>
      <c r="D13" s="17">
        <f>D14+D15</f>
        <v>2388</v>
      </c>
      <c r="E13" s="17">
        <v>1876</v>
      </c>
      <c r="F13" s="17">
        <v>62</v>
      </c>
      <c r="G13" s="32">
        <v>14788.29</v>
      </c>
      <c r="H13" s="17">
        <v>8479.650120000006</v>
      </c>
      <c r="I13" s="17">
        <f>I14+I15</f>
        <v>20792.99419350974</v>
      </c>
      <c r="J13" s="17">
        <f aca="true" t="shared" si="2" ref="J13">SUM(J14:J15)</f>
        <v>12276</v>
      </c>
      <c r="K13" s="17">
        <f>K14+K15</f>
        <v>3695</v>
      </c>
      <c r="L13" s="26">
        <v>2498.424</v>
      </c>
      <c r="M13" s="22">
        <f>SUM(M14:M15)</f>
        <v>4167.6</v>
      </c>
      <c r="N13" s="13">
        <f t="shared" si="0"/>
        <v>75633.95831350975</v>
      </c>
    </row>
    <row r="14" spans="1:14" ht="15">
      <c r="A14" s="6" t="s">
        <v>16</v>
      </c>
      <c r="B14" s="1" t="s">
        <v>22</v>
      </c>
      <c r="C14" s="26">
        <v>1059</v>
      </c>
      <c r="D14" s="17">
        <v>1526</v>
      </c>
      <c r="E14" s="17">
        <v>700</v>
      </c>
      <c r="F14" s="17">
        <v>29</v>
      </c>
      <c r="G14" s="32">
        <v>1774.81</v>
      </c>
      <c r="H14" s="17">
        <v>3854.3665699999983</v>
      </c>
      <c r="I14" s="17">
        <v>2797.850177568739</v>
      </c>
      <c r="J14" s="17">
        <v>195</v>
      </c>
      <c r="K14" s="28">
        <v>579</v>
      </c>
      <c r="L14" s="26">
        <v>206</v>
      </c>
      <c r="M14" s="22">
        <v>825.1300000000001</v>
      </c>
      <c r="N14" s="13">
        <f t="shared" si="0"/>
        <v>13546.156747568737</v>
      </c>
    </row>
    <row r="15" spans="1:14" ht="15">
      <c r="A15" s="6" t="s">
        <v>18</v>
      </c>
      <c r="B15" s="1" t="s">
        <v>23</v>
      </c>
      <c r="C15" s="26">
        <v>3551</v>
      </c>
      <c r="D15" s="17">
        <v>862</v>
      </c>
      <c r="E15" s="17">
        <v>1176</v>
      </c>
      <c r="F15" s="17">
        <v>33</v>
      </c>
      <c r="G15" s="32">
        <v>13013.46</v>
      </c>
      <c r="H15" s="17">
        <v>4625.283550000007</v>
      </c>
      <c r="I15" s="17">
        <v>17995.144015941</v>
      </c>
      <c r="J15" s="17">
        <v>12081</v>
      </c>
      <c r="K15" s="28">
        <v>3116</v>
      </c>
      <c r="L15" s="26">
        <v>2292.424</v>
      </c>
      <c r="M15" s="22">
        <v>3342.47</v>
      </c>
      <c r="N15" s="13">
        <f t="shared" si="0"/>
        <v>62087.78156594101</v>
      </c>
    </row>
    <row r="16" spans="1:14" ht="15">
      <c r="A16" s="6" t="s">
        <v>24</v>
      </c>
      <c r="B16" s="1" t="s">
        <v>25</v>
      </c>
      <c r="C16" s="26">
        <v>9564</v>
      </c>
      <c r="D16" s="17">
        <f>D17+D18</f>
        <v>7060</v>
      </c>
      <c r="E16" s="17">
        <v>4329</v>
      </c>
      <c r="F16" s="17">
        <v>562</v>
      </c>
      <c r="G16" s="32">
        <v>26580.87</v>
      </c>
      <c r="H16" s="17">
        <v>16523.513159999973</v>
      </c>
      <c r="I16" s="17">
        <f>I17+I18</f>
        <v>36283.37200000001</v>
      </c>
      <c r="J16" s="17">
        <f aca="true" t="shared" si="3" ref="J16">SUM(J17:J18)</f>
        <v>15331</v>
      </c>
      <c r="K16" s="17">
        <f>K17+K18</f>
        <v>4658</v>
      </c>
      <c r="L16" s="26">
        <v>6972.424</v>
      </c>
      <c r="M16" s="22">
        <f>SUM(M17:M18)</f>
        <v>9683.539999999997</v>
      </c>
      <c r="N16" s="13">
        <f t="shared" si="0"/>
        <v>137547.71915999998</v>
      </c>
    </row>
    <row r="17" spans="1:14" ht="15">
      <c r="A17" s="6" t="s">
        <v>16</v>
      </c>
      <c r="B17" s="1" t="s">
        <v>26</v>
      </c>
      <c r="C17" s="26">
        <v>3976</v>
      </c>
      <c r="D17" s="17">
        <f aca="true" t="shared" si="4" ref="D17:D18">D11+D14</f>
        <v>2903</v>
      </c>
      <c r="E17" s="17">
        <v>1651</v>
      </c>
      <c r="F17" s="17">
        <v>151</v>
      </c>
      <c r="G17" s="32">
        <v>2835.77</v>
      </c>
      <c r="H17" s="17">
        <v>6435.726719999999</v>
      </c>
      <c r="I17" s="17">
        <f>I11+I14</f>
        <v>3458.548</v>
      </c>
      <c r="J17" s="17">
        <f aca="true" t="shared" si="5" ref="J17:J18">J11+J14</f>
        <v>900</v>
      </c>
      <c r="K17" s="29">
        <f>K11+K14</f>
        <v>943</v>
      </c>
      <c r="L17" s="26">
        <v>1352</v>
      </c>
      <c r="M17" s="22">
        <f aca="true" t="shared" si="6" ref="M17:M18">M11+M14</f>
        <v>1019.44</v>
      </c>
      <c r="N17" s="13">
        <f t="shared" si="0"/>
        <v>25625.484719999997</v>
      </c>
    </row>
    <row r="18" spans="1:14" ht="15">
      <c r="A18" s="6" t="s">
        <v>18</v>
      </c>
      <c r="B18" s="1" t="s">
        <v>27</v>
      </c>
      <c r="C18" s="26">
        <v>5588</v>
      </c>
      <c r="D18" s="17">
        <f t="shared" si="4"/>
        <v>4157</v>
      </c>
      <c r="E18" s="17">
        <v>2678</v>
      </c>
      <c r="F18" s="17">
        <v>411</v>
      </c>
      <c r="G18" s="32">
        <v>23745.11</v>
      </c>
      <c r="H18" s="17">
        <v>10087.786439999996</v>
      </c>
      <c r="I18" s="17">
        <f>I12+I15</f>
        <v>32824.82400000001</v>
      </c>
      <c r="J18" s="17">
        <f t="shared" si="5"/>
        <v>14431</v>
      </c>
      <c r="K18" s="29">
        <f>K12+K15</f>
        <v>3715</v>
      </c>
      <c r="L18" s="26">
        <v>5620.424</v>
      </c>
      <c r="M18" s="22">
        <f t="shared" si="6"/>
        <v>8664.099999999997</v>
      </c>
      <c r="N18" s="13">
        <f t="shared" si="0"/>
        <v>111922.24444</v>
      </c>
    </row>
    <row r="19" spans="1:14" ht="15">
      <c r="A19" s="6" t="s">
        <v>28</v>
      </c>
      <c r="B19" s="1" t="s">
        <v>29</v>
      </c>
      <c r="C19" s="26">
        <v>52292</v>
      </c>
      <c r="D19" s="17">
        <f>D20+D24+D25</f>
        <v>35374</v>
      </c>
      <c r="E19" s="17">
        <v>31173</v>
      </c>
      <c r="F19" s="17">
        <v>44186</v>
      </c>
      <c r="G19" s="32">
        <v>22295.38</v>
      </c>
      <c r="H19" s="19">
        <f>H20+H24+H25</f>
        <v>37843.92300000001</v>
      </c>
      <c r="I19" s="17">
        <f aca="true" t="shared" si="7" ref="I19">I20+I24+I25</f>
        <v>33896.15</v>
      </c>
      <c r="J19" s="17">
        <f aca="true" t="shared" si="8" ref="J19">SUM(J20,J24:J25)</f>
        <v>61543</v>
      </c>
      <c r="K19" s="17">
        <f>SUM(K21:K25)</f>
        <v>45866</v>
      </c>
      <c r="L19" s="26">
        <v>44224</v>
      </c>
      <c r="M19" s="22">
        <f>M20+M24+M25</f>
        <v>27345.82000000001</v>
      </c>
      <c r="N19" s="13">
        <f t="shared" si="0"/>
        <v>436039.273</v>
      </c>
    </row>
    <row r="20" spans="1:14" ht="15">
      <c r="A20" s="6" t="s">
        <v>30</v>
      </c>
      <c r="B20" s="1" t="s">
        <v>31</v>
      </c>
      <c r="C20" s="26">
        <v>51899</v>
      </c>
      <c r="D20" s="17">
        <f>SUM(D21:D23)</f>
        <v>34983</v>
      </c>
      <c r="E20" s="17">
        <v>30747</v>
      </c>
      <c r="F20" s="17">
        <v>44186</v>
      </c>
      <c r="G20" s="32">
        <v>20375.3</v>
      </c>
      <c r="H20" s="19">
        <f aca="true" t="shared" si="9" ref="H20:I20">H21+H22+H23</f>
        <v>36362.24400000001</v>
      </c>
      <c r="I20" s="17">
        <f t="shared" si="9"/>
        <v>32708.889</v>
      </c>
      <c r="J20" s="17">
        <f aca="true" t="shared" si="10" ref="J20">SUM(J21:J23)</f>
        <v>61249</v>
      </c>
      <c r="K20" s="17">
        <f>K21+K22+K23</f>
        <v>45488</v>
      </c>
      <c r="L20" s="26">
        <v>43456</v>
      </c>
      <c r="M20" s="22">
        <f>SUM(M21:M23)</f>
        <v>26495.61000000001</v>
      </c>
      <c r="N20" s="13">
        <f t="shared" si="0"/>
        <v>427950.04299999995</v>
      </c>
    </row>
    <row r="21" spans="1:14" ht="15">
      <c r="A21" s="6" t="s">
        <v>32</v>
      </c>
      <c r="B21" s="1" t="s">
        <v>33</v>
      </c>
      <c r="C21" s="26">
        <v>42347</v>
      </c>
      <c r="D21" s="17">
        <v>27111</v>
      </c>
      <c r="E21" s="17">
        <v>20446</v>
      </c>
      <c r="F21" s="17">
        <v>36276</v>
      </c>
      <c r="G21" s="32">
        <v>15781.48</v>
      </c>
      <c r="H21" s="17">
        <v>27901.50900000002</v>
      </c>
      <c r="I21" s="17">
        <v>24843.925</v>
      </c>
      <c r="J21" s="17">
        <v>48231</v>
      </c>
      <c r="K21" s="28">
        <v>35762</v>
      </c>
      <c r="L21" s="26">
        <v>35219</v>
      </c>
      <c r="M21" s="22">
        <v>19914.640000000014</v>
      </c>
      <c r="N21" s="13">
        <f t="shared" si="0"/>
        <v>333833.554</v>
      </c>
    </row>
    <row r="22" spans="1:14" ht="15">
      <c r="A22" s="6" t="s">
        <v>34</v>
      </c>
      <c r="B22" s="1" t="s">
        <v>35</v>
      </c>
      <c r="C22" s="26">
        <v>9507</v>
      </c>
      <c r="D22" s="17">
        <v>7846</v>
      </c>
      <c r="E22" s="17">
        <v>4606</v>
      </c>
      <c r="F22" s="17">
        <v>7802</v>
      </c>
      <c r="G22" s="32">
        <v>3953.01</v>
      </c>
      <c r="H22" s="17">
        <v>8392.471999999994</v>
      </c>
      <c r="I22" s="17">
        <v>7832.984</v>
      </c>
      <c r="J22" s="17">
        <v>12842</v>
      </c>
      <c r="K22" s="28">
        <v>9629</v>
      </c>
      <c r="L22" s="26">
        <v>8201</v>
      </c>
      <c r="M22" s="22">
        <v>5893.71</v>
      </c>
      <c r="N22" s="13">
        <f t="shared" si="0"/>
        <v>86505.176</v>
      </c>
    </row>
    <row r="23" spans="1:14" ht="15">
      <c r="A23" s="6" t="s">
        <v>36</v>
      </c>
      <c r="B23" s="1" t="s">
        <v>37</v>
      </c>
      <c r="C23" s="26">
        <v>45</v>
      </c>
      <c r="D23" s="17">
        <v>26</v>
      </c>
      <c r="E23" s="17">
        <v>5695</v>
      </c>
      <c r="F23" s="17">
        <v>108</v>
      </c>
      <c r="G23" s="32">
        <v>640.81</v>
      </c>
      <c r="H23" s="17">
        <v>68.26300000000083</v>
      </c>
      <c r="I23" s="17">
        <v>31.98</v>
      </c>
      <c r="J23" s="17">
        <v>176</v>
      </c>
      <c r="K23" s="28">
        <v>97</v>
      </c>
      <c r="L23" s="26">
        <v>36</v>
      </c>
      <c r="M23" s="22">
        <v>687.26</v>
      </c>
      <c r="N23" s="13">
        <f t="shared" si="0"/>
        <v>7611.313</v>
      </c>
    </row>
    <row r="24" spans="1:14" ht="15">
      <c r="A24" s="6" t="s">
        <v>38</v>
      </c>
      <c r="B24" s="1" t="s">
        <v>39</v>
      </c>
      <c r="C24" s="26">
        <v>393</v>
      </c>
      <c r="D24" s="21">
        <v>391</v>
      </c>
      <c r="E24" s="17">
        <v>426</v>
      </c>
      <c r="F24" s="17">
        <v>22</v>
      </c>
      <c r="G24" s="32">
        <v>1920.08</v>
      </c>
      <c r="H24" s="17">
        <v>1481.6789999999964</v>
      </c>
      <c r="I24" s="17">
        <v>1187.261</v>
      </c>
      <c r="J24" s="17">
        <v>294</v>
      </c>
      <c r="K24" s="28">
        <v>378</v>
      </c>
      <c r="L24" s="26">
        <v>768</v>
      </c>
      <c r="M24" s="22">
        <v>850.21</v>
      </c>
      <c r="N24" s="13">
        <f t="shared" si="0"/>
        <v>8111.229999999997</v>
      </c>
    </row>
    <row r="25" spans="1:14" ht="15">
      <c r="A25" s="6" t="s">
        <v>40</v>
      </c>
      <c r="B25" s="1" t="s">
        <v>41</v>
      </c>
      <c r="C25" s="26">
        <v>0</v>
      </c>
      <c r="D25" s="17">
        <v>0</v>
      </c>
      <c r="E25" s="17">
        <v>0</v>
      </c>
      <c r="F25" s="17">
        <v>0</v>
      </c>
      <c r="G25" s="32">
        <v>0</v>
      </c>
      <c r="H25" s="17">
        <v>0</v>
      </c>
      <c r="I25" s="17">
        <v>0</v>
      </c>
      <c r="J25" s="17"/>
      <c r="K25" s="28">
        <v>0</v>
      </c>
      <c r="L25" s="26">
        <v>0</v>
      </c>
      <c r="M25" s="22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6">
        <v>27</v>
      </c>
      <c r="D26" s="17">
        <v>5</v>
      </c>
      <c r="E26" s="17">
        <v>0</v>
      </c>
      <c r="F26" s="17">
        <v>0</v>
      </c>
      <c r="G26" s="32">
        <v>0</v>
      </c>
      <c r="H26" s="17">
        <v>0</v>
      </c>
      <c r="I26" s="17">
        <v>0</v>
      </c>
      <c r="J26" s="17"/>
      <c r="K26" s="17">
        <v>6</v>
      </c>
      <c r="L26" s="26">
        <v>0</v>
      </c>
      <c r="M26" s="22">
        <v>0</v>
      </c>
      <c r="N26" s="13">
        <f t="shared" si="0"/>
        <v>38</v>
      </c>
    </row>
    <row r="27" spans="1:14" ht="15">
      <c r="A27" s="6" t="s">
        <v>44</v>
      </c>
      <c r="B27" s="1" t="s">
        <v>45</v>
      </c>
      <c r="C27" s="26">
        <v>0</v>
      </c>
      <c r="D27" s="17">
        <v>10</v>
      </c>
      <c r="E27" s="17">
        <v>0</v>
      </c>
      <c r="F27" s="17">
        <v>0</v>
      </c>
      <c r="G27" s="32">
        <v>0</v>
      </c>
      <c r="H27" s="17">
        <v>-8.439000000000078</v>
      </c>
      <c r="I27" s="17">
        <v>13.8</v>
      </c>
      <c r="J27" s="17">
        <v>2</v>
      </c>
      <c r="K27" s="17">
        <v>3</v>
      </c>
      <c r="L27" s="26">
        <v>13</v>
      </c>
      <c r="M27" s="22">
        <v>6.15</v>
      </c>
      <c r="N27" s="13">
        <f t="shared" si="0"/>
        <v>39.51099999999992</v>
      </c>
    </row>
    <row r="28" spans="1:14" ht="15">
      <c r="A28" s="6" t="s">
        <v>46</v>
      </c>
      <c r="B28" s="1" t="s">
        <v>47</v>
      </c>
      <c r="C28" s="26">
        <v>1091</v>
      </c>
      <c r="D28" s="17">
        <v>1643</v>
      </c>
      <c r="E28" s="17">
        <v>179</v>
      </c>
      <c r="F28" s="17">
        <v>11</v>
      </c>
      <c r="G28" s="32">
        <v>5633.09</v>
      </c>
      <c r="H28" s="17">
        <v>1884.9738399999987</v>
      </c>
      <c r="I28" s="17">
        <v>1775.047</v>
      </c>
      <c r="J28" s="17">
        <v>3012</v>
      </c>
      <c r="K28" s="17">
        <v>731</v>
      </c>
      <c r="L28" s="26">
        <v>1395</v>
      </c>
      <c r="M28" s="22">
        <v>445.72</v>
      </c>
      <c r="N28" s="13">
        <f t="shared" si="0"/>
        <v>17800.830840000002</v>
      </c>
    </row>
    <row r="29" spans="1:14" ht="15">
      <c r="A29" s="6" t="s">
        <v>48</v>
      </c>
      <c r="B29" s="1" t="s">
        <v>49</v>
      </c>
      <c r="C29" s="26">
        <v>-546</v>
      </c>
      <c r="D29" s="17">
        <v>0</v>
      </c>
      <c r="E29" s="17">
        <v>158</v>
      </c>
      <c r="F29" s="17">
        <v>0</v>
      </c>
      <c r="G29" s="32">
        <v>228.06</v>
      </c>
      <c r="H29" s="17">
        <v>2785.197</v>
      </c>
      <c r="I29" s="17">
        <v>1714.622</v>
      </c>
      <c r="J29" s="17"/>
      <c r="K29" s="17">
        <v>1073</v>
      </c>
      <c r="L29" s="26">
        <v>0</v>
      </c>
      <c r="M29" s="22">
        <v>6.17</v>
      </c>
      <c r="N29" s="13">
        <f t="shared" si="0"/>
        <v>5419.049</v>
      </c>
    </row>
    <row r="30" spans="1:14" ht="15">
      <c r="A30" s="6" t="s">
        <v>50</v>
      </c>
      <c r="B30" s="1" t="s">
        <v>51</v>
      </c>
      <c r="C30" s="26">
        <v>0</v>
      </c>
      <c r="D30" s="17">
        <v>0</v>
      </c>
      <c r="E30" s="17">
        <v>0</v>
      </c>
      <c r="F30" s="17">
        <v>0</v>
      </c>
      <c r="G30" s="32">
        <v>0</v>
      </c>
      <c r="H30" s="17">
        <v>3.998</v>
      </c>
      <c r="I30" s="17">
        <v>80.924</v>
      </c>
      <c r="J30" s="17"/>
      <c r="K30" s="17">
        <v>0</v>
      </c>
      <c r="L30" s="26">
        <v>0</v>
      </c>
      <c r="M30" s="22">
        <v>36.900000000000006</v>
      </c>
      <c r="N30" s="13">
        <f t="shared" si="0"/>
        <v>121.82200000000002</v>
      </c>
    </row>
    <row r="31" spans="1:14" ht="15">
      <c r="A31" s="6" t="s">
        <v>52</v>
      </c>
      <c r="B31" s="1" t="s">
        <v>53</v>
      </c>
      <c r="C31" s="26">
        <v>68</v>
      </c>
      <c r="D31" s="17">
        <v>31</v>
      </c>
      <c r="E31" s="17">
        <v>0</v>
      </c>
      <c r="F31" s="17">
        <v>0</v>
      </c>
      <c r="G31" s="32">
        <v>742.36</v>
      </c>
      <c r="H31" s="17">
        <v>107.31900000000041</v>
      </c>
      <c r="I31" s="17">
        <v>11316.785</v>
      </c>
      <c r="J31" s="17">
        <v>97</v>
      </c>
      <c r="K31" s="17">
        <v>0</v>
      </c>
      <c r="L31" s="26">
        <v>0</v>
      </c>
      <c r="M31" s="22">
        <v>1002.3399999999999</v>
      </c>
      <c r="N31" s="13">
        <f t="shared" si="0"/>
        <v>13364.804</v>
      </c>
    </row>
    <row r="32" spans="1:14" ht="15">
      <c r="A32" s="6" t="s">
        <v>54</v>
      </c>
      <c r="B32" s="1" t="s">
        <v>55</v>
      </c>
      <c r="C32" s="26">
        <v>0</v>
      </c>
      <c r="D32" s="17">
        <v>0</v>
      </c>
      <c r="E32" s="17">
        <v>0</v>
      </c>
      <c r="F32" s="17">
        <v>0</v>
      </c>
      <c r="G32" s="32">
        <v>0</v>
      </c>
      <c r="H32" s="17">
        <v>0</v>
      </c>
      <c r="I32" s="17">
        <v>0</v>
      </c>
      <c r="J32" s="17"/>
      <c r="K32" s="17">
        <v>0</v>
      </c>
      <c r="L32" s="26">
        <v>0</v>
      </c>
      <c r="M32" s="22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6">
        <v>780</v>
      </c>
      <c r="D33" s="17">
        <v>2604</v>
      </c>
      <c r="E33" s="17">
        <v>469</v>
      </c>
      <c r="F33" s="17">
        <v>264</v>
      </c>
      <c r="G33" s="32">
        <v>588.88</v>
      </c>
      <c r="H33" s="17">
        <v>3000.7080000000005</v>
      </c>
      <c r="I33" s="17">
        <v>3125.439</v>
      </c>
      <c r="J33" s="17">
        <v>1129</v>
      </c>
      <c r="K33" s="17">
        <v>623</v>
      </c>
      <c r="L33" s="26">
        <v>1297</v>
      </c>
      <c r="M33" s="22">
        <v>751.35</v>
      </c>
      <c r="N33" s="13">
        <f t="shared" si="0"/>
        <v>14632.377</v>
      </c>
    </row>
    <row r="34" spans="1:14" ht="15">
      <c r="A34" s="7" t="s">
        <v>58</v>
      </c>
      <c r="B34" s="8" t="s">
        <v>59</v>
      </c>
      <c r="C34" s="26">
        <v>93591</v>
      </c>
      <c r="D34" s="27">
        <f>D3+D4+D5+D6+D7+D8+D9+D16+D19+D26+D27+D28+D29+D30+D31+D32+D33</f>
        <v>104028</v>
      </c>
      <c r="E34" s="17">
        <v>49790</v>
      </c>
      <c r="F34" s="17">
        <v>50408</v>
      </c>
      <c r="G34" s="33">
        <v>74504.39</v>
      </c>
      <c r="H34" s="17">
        <v>92247.96699999995</v>
      </c>
      <c r="I34" s="17">
        <f>I3+I5+I4+I6+I7+I8+I9+I16+I19+I26+I27+I28+I29+I30+I32+I31+I33</f>
        <v>113765.31300000004</v>
      </c>
      <c r="J34" s="20">
        <f>SUM(J3:J10,J13,J19,J26:J33)</f>
        <v>102015</v>
      </c>
      <c r="K34" s="20">
        <f>SUM(K3:K10)+K13+K19+SUM(K26:K33)</f>
        <v>64057</v>
      </c>
      <c r="L34" s="26">
        <v>66667.424</v>
      </c>
      <c r="M34" s="23">
        <f>SUM(M3:M9)+M16+M19+SUM(M26:M33)</f>
        <v>59439.34999999999</v>
      </c>
      <c r="N34" s="9">
        <f t="shared" si="0"/>
        <v>870513.444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777-021A-4C51-8633-10BFA8E17C9A}">
  <dimension ref="A1:N34"/>
  <sheetViews>
    <sheetView zoomScale="70" zoomScaleNormal="70" workbookViewId="0" topLeftCell="A1">
      <selection activeCell="I3" sqref="I3: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73</v>
      </c>
    </row>
    <row r="2" spans="1:14" s="16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8677</v>
      </c>
      <c r="D3" s="17">
        <v>5730</v>
      </c>
      <c r="E3" s="17">
        <v>2055</v>
      </c>
      <c r="F3" s="17">
        <v>2466.38</v>
      </c>
      <c r="G3" s="32">
        <v>4468.99</v>
      </c>
      <c r="H3" s="19">
        <v>5951.925000000003</v>
      </c>
      <c r="I3" s="17">
        <v>6802.099</v>
      </c>
      <c r="J3" s="17">
        <v>5098</v>
      </c>
      <c r="K3" s="17">
        <v>2961</v>
      </c>
      <c r="L3" s="26">
        <v>4361</v>
      </c>
      <c r="M3" s="22">
        <v>4409.8399999999965</v>
      </c>
      <c r="N3" s="13">
        <f>SUM(C3:M3)</f>
        <v>52981.234000000004</v>
      </c>
    </row>
    <row r="4" spans="1:14" ht="15">
      <c r="A4" s="6" t="s">
        <v>2</v>
      </c>
      <c r="B4" s="1" t="s">
        <v>3</v>
      </c>
      <c r="C4" s="17">
        <v>5216</v>
      </c>
      <c r="D4" s="17">
        <v>32940</v>
      </c>
      <c r="E4" s="17">
        <v>859</v>
      </c>
      <c r="F4" s="17">
        <v>0</v>
      </c>
      <c r="G4" s="32">
        <v>6354.27</v>
      </c>
      <c r="H4" s="19">
        <v>6851.055999999999</v>
      </c>
      <c r="I4" s="17">
        <v>1534.427</v>
      </c>
      <c r="J4" s="17">
        <v>5175</v>
      </c>
      <c r="K4" s="17">
        <v>128</v>
      </c>
      <c r="L4" s="26">
        <v>0</v>
      </c>
      <c r="M4" s="22">
        <v>2289.8399999999965</v>
      </c>
      <c r="N4" s="13">
        <f aca="true" t="shared" si="0" ref="N4:N34">SUM(C4:M4)</f>
        <v>61347.593</v>
      </c>
    </row>
    <row r="5" spans="1:14" ht="15">
      <c r="A5" s="6" t="s">
        <v>4</v>
      </c>
      <c r="B5" s="1" t="s">
        <v>5</v>
      </c>
      <c r="C5" s="17">
        <v>5552</v>
      </c>
      <c r="D5" s="17">
        <v>7661</v>
      </c>
      <c r="E5" s="17">
        <v>7603</v>
      </c>
      <c r="F5" s="17">
        <v>919.668</v>
      </c>
      <c r="G5" s="32">
        <v>3395.98</v>
      </c>
      <c r="H5" s="19">
        <v>16110.225999999995</v>
      </c>
      <c r="I5" s="17">
        <v>14893.432</v>
      </c>
      <c r="J5" s="17">
        <v>6186</v>
      </c>
      <c r="K5" s="17">
        <v>5517</v>
      </c>
      <c r="L5" s="26">
        <v>9011</v>
      </c>
      <c r="M5" s="22">
        <v>9134.26</v>
      </c>
      <c r="N5" s="13">
        <f t="shared" si="0"/>
        <v>85983.56599999999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32">
        <v>0</v>
      </c>
      <c r="H6" s="19">
        <v>0</v>
      </c>
      <c r="I6" s="17">
        <v>0</v>
      </c>
      <c r="J6" s="17"/>
      <c r="K6" s="17">
        <v>0</v>
      </c>
      <c r="L6" s="26">
        <v>0</v>
      </c>
      <c r="M6" s="22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32">
        <v>0</v>
      </c>
      <c r="H7" s="19">
        <v>0</v>
      </c>
      <c r="I7" s="17">
        <v>0</v>
      </c>
      <c r="J7" s="17"/>
      <c r="K7" s="17">
        <v>0</v>
      </c>
      <c r="L7" s="26">
        <v>150</v>
      </c>
      <c r="M7" s="22">
        <v>0</v>
      </c>
      <c r="N7" s="13">
        <f t="shared" si="0"/>
        <v>150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32">
        <v>0</v>
      </c>
      <c r="H8" s="19">
        <v>27.635999999999967</v>
      </c>
      <c r="I8" s="17">
        <v>0</v>
      </c>
      <c r="J8" s="17"/>
      <c r="K8" s="17">
        <v>0</v>
      </c>
      <c r="L8" s="26">
        <v>0</v>
      </c>
      <c r="M8" s="22">
        <v>0</v>
      </c>
      <c r="N8" s="13">
        <f t="shared" si="0"/>
        <v>27.635999999999967</v>
      </c>
    </row>
    <row r="9" spans="1:14" ht="15">
      <c r="A9" s="6" t="s">
        <v>12</v>
      </c>
      <c r="B9" s="1" t="s">
        <v>13</v>
      </c>
      <c r="C9" s="17">
        <v>169</v>
      </c>
      <c r="D9" s="17">
        <v>347</v>
      </c>
      <c r="E9" s="17">
        <v>2512</v>
      </c>
      <c r="F9" s="17">
        <v>0</v>
      </c>
      <c r="G9" s="32">
        <v>986.85</v>
      </c>
      <c r="H9" s="19">
        <v>359.29399999999987</v>
      </c>
      <c r="I9" s="17">
        <v>2071.389</v>
      </c>
      <c r="J9" s="17">
        <v>1532</v>
      </c>
      <c r="K9" s="17">
        <v>590</v>
      </c>
      <c r="L9" s="26">
        <v>384</v>
      </c>
      <c r="M9" s="22">
        <v>65.93</v>
      </c>
      <c r="N9" s="13">
        <f t="shared" si="0"/>
        <v>9017.463</v>
      </c>
    </row>
    <row r="10" spans="1:14" ht="15">
      <c r="A10" s="6" t="s">
        <v>14</v>
      </c>
      <c r="B10" s="1" t="s">
        <v>15</v>
      </c>
      <c r="C10" s="17">
        <v>4712</v>
      </c>
      <c r="D10" s="17">
        <f>D11+D12</f>
        <v>3406</v>
      </c>
      <c r="E10" s="17">
        <v>7152</v>
      </c>
      <c r="F10" s="17">
        <v>227.53</v>
      </c>
      <c r="G10" s="32">
        <v>13314.55</v>
      </c>
      <c r="H10" s="19">
        <v>6782.015989999998</v>
      </c>
      <c r="I10" s="17">
        <f>I11+I12</f>
        <v>7180.8480542481475</v>
      </c>
      <c r="J10" s="17">
        <f aca="true" t="shared" si="1" ref="J10">SUM(J11:J12)</f>
        <v>3974</v>
      </c>
      <c r="K10" s="17">
        <f>K11+K12</f>
        <v>1070</v>
      </c>
      <c r="L10" s="26">
        <v>4004</v>
      </c>
      <c r="M10" s="22">
        <f>SUM(M11:M12)</f>
        <v>3567.410000000001</v>
      </c>
      <c r="N10" s="13">
        <f t="shared" si="0"/>
        <v>55390.35404424815</v>
      </c>
    </row>
    <row r="11" spans="1:14" ht="15">
      <c r="A11" s="6" t="s">
        <v>16</v>
      </c>
      <c r="B11" s="1" t="s">
        <v>17</v>
      </c>
      <c r="C11" s="17">
        <v>2670</v>
      </c>
      <c r="D11" s="17">
        <v>1320</v>
      </c>
      <c r="E11" s="17">
        <v>4162</v>
      </c>
      <c r="F11" s="17">
        <v>162.6</v>
      </c>
      <c r="G11" s="32">
        <v>955.55</v>
      </c>
      <c r="H11" s="17">
        <v>2724.3483700000033</v>
      </c>
      <c r="I11" s="17">
        <v>687.3642823945021</v>
      </c>
      <c r="J11" s="17">
        <v>618</v>
      </c>
      <c r="K11" s="28">
        <v>297</v>
      </c>
      <c r="L11" s="26">
        <v>1236</v>
      </c>
      <c r="M11" s="22">
        <v>485.5300000000002</v>
      </c>
      <c r="N11" s="13">
        <f t="shared" si="0"/>
        <v>15318.392652394507</v>
      </c>
    </row>
    <row r="12" spans="1:14" ht="15">
      <c r="A12" s="6" t="s">
        <v>18</v>
      </c>
      <c r="B12" s="1" t="s">
        <v>19</v>
      </c>
      <c r="C12" s="17">
        <v>2042</v>
      </c>
      <c r="D12" s="17">
        <v>2086</v>
      </c>
      <c r="E12" s="17">
        <v>2990</v>
      </c>
      <c r="F12" s="17">
        <v>64.93</v>
      </c>
      <c r="G12" s="32">
        <v>12358.99</v>
      </c>
      <c r="H12" s="17">
        <v>4057.66762</v>
      </c>
      <c r="I12" s="17">
        <v>6493.4837718536455</v>
      </c>
      <c r="J12" s="17">
        <v>3356</v>
      </c>
      <c r="K12" s="28">
        <v>773</v>
      </c>
      <c r="L12" s="26">
        <v>2768</v>
      </c>
      <c r="M12" s="22">
        <v>3081.880000000001</v>
      </c>
      <c r="N12" s="13">
        <f t="shared" si="0"/>
        <v>40071.95139185364</v>
      </c>
    </row>
    <row r="13" spans="1:14" ht="15">
      <c r="A13" s="6" t="s">
        <v>20</v>
      </c>
      <c r="B13" s="1" t="s">
        <v>21</v>
      </c>
      <c r="C13" s="17">
        <v>1572</v>
      </c>
      <c r="D13" s="17">
        <f>D14+D15</f>
        <v>3456</v>
      </c>
      <c r="E13" s="17">
        <v>12879</v>
      </c>
      <c r="F13" s="17">
        <v>38.936</v>
      </c>
      <c r="G13" s="32">
        <v>15505.23</v>
      </c>
      <c r="H13" s="19">
        <v>9288.792560000002</v>
      </c>
      <c r="I13" s="17">
        <f>I14+I15</f>
        <v>9789.104945751853</v>
      </c>
      <c r="J13" s="17">
        <f aca="true" t="shared" si="2" ref="J13">SUM(J14:J15)</f>
        <v>45134</v>
      </c>
      <c r="K13" s="17">
        <f>K14+K15</f>
        <v>7056</v>
      </c>
      <c r="L13" s="26">
        <v>1285.93</v>
      </c>
      <c r="M13" s="22">
        <f>SUM(M14:M15)</f>
        <v>4282.249999999997</v>
      </c>
      <c r="N13" s="13">
        <f t="shared" si="0"/>
        <v>110287.24350575185</v>
      </c>
    </row>
    <row r="14" spans="1:14" ht="15">
      <c r="A14" s="6" t="s">
        <v>16</v>
      </c>
      <c r="B14" s="1" t="s">
        <v>22</v>
      </c>
      <c r="C14" s="17">
        <v>635</v>
      </c>
      <c r="D14" s="17">
        <v>2320</v>
      </c>
      <c r="E14" s="17">
        <v>7794</v>
      </c>
      <c r="F14" s="17">
        <v>18.807</v>
      </c>
      <c r="G14" s="32">
        <v>1641.82</v>
      </c>
      <c r="H14" s="17">
        <v>5532.332689999996</v>
      </c>
      <c r="I14" s="17">
        <v>2887.7097176054976</v>
      </c>
      <c r="J14" s="17">
        <v>208</v>
      </c>
      <c r="K14" s="28">
        <v>558</v>
      </c>
      <c r="L14" s="26">
        <v>203</v>
      </c>
      <c r="M14" s="22">
        <v>232.54999999999995</v>
      </c>
      <c r="N14" s="13">
        <f t="shared" si="0"/>
        <v>22031.21940760549</v>
      </c>
    </row>
    <row r="15" spans="1:14" ht="15">
      <c r="A15" s="6" t="s">
        <v>18</v>
      </c>
      <c r="B15" s="1" t="s">
        <v>23</v>
      </c>
      <c r="C15" s="17">
        <v>937</v>
      </c>
      <c r="D15" s="17">
        <v>1136</v>
      </c>
      <c r="E15" s="17">
        <v>5085</v>
      </c>
      <c r="F15" s="17">
        <v>20.129</v>
      </c>
      <c r="G15" s="32">
        <v>13863.42</v>
      </c>
      <c r="H15" s="17">
        <v>3756.459870000006</v>
      </c>
      <c r="I15" s="17">
        <v>6901.395228146355</v>
      </c>
      <c r="J15" s="17">
        <v>44926</v>
      </c>
      <c r="K15" s="28">
        <v>6498</v>
      </c>
      <c r="L15" s="26">
        <v>1082.93</v>
      </c>
      <c r="M15" s="22">
        <v>4049.699999999997</v>
      </c>
      <c r="N15" s="13">
        <f t="shared" si="0"/>
        <v>88256.03409814635</v>
      </c>
    </row>
    <row r="16" spans="1:14" ht="15">
      <c r="A16" s="6" t="s">
        <v>24</v>
      </c>
      <c r="B16" s="1" t="s">
        <v>25</v>
      </c>
      <c r="C16" s="17">
        <v>6284</v>
      </c>
      <c r="D16" s="17">
        <f>D17+D18</f>
        <v>6862</v>
      </c>
      <c r="E16" s="17">
        <v>20031</v>
      </c>
      <c r="F16" s="17">
        <v>266.466</v>
      </c>
      <c r="G16" s="32">
        <v>28819.79</v>
      </c>
      <c r="H16" s="19">
        <v>16070.808550000016</v>
      </c>
      <c r="I16" s="17">
        <f aca="true" t="shared" si="3" ref="I16">I17+I18</f>
        <v>16969.953</v>
      </c>
      <c r="J16" s="17">
        <f aca="true" t="shared" si="4" ref="J16">SUM(J17:J18)</f>
        <v>49108</v>
      </c>
      <c r="K16" s="17">
        <f>K17+K18</f>
        <v>8126</v>
      </c>
      <c r="L16" s="26">
        <v>5289.93</v>
      </c>
      <c r="M16" s="22">
        <f>SUM(M17:M18)</f>
        <v>7849.659999999998</v>
      </c>
      <c r="N16" s="13">
        <f t="shared" si="0"/>
        <v>165677.60755000002</v>
      </c>
    </row>
    <row r="17" spans="1:14" ht="15">
      <c r="A17" s="6" t="s">
        <v>16</v>
      </c>
      <c r="B17" s="1" t="s">
        <v>26</v>
      </c>
      <c r="C17" s="17">
        <v>3305</v>
      </c>
      <c r="D17" s="17">
        <f aca="true" t="shared" si="5" ref="D17:D18">D11+D14</f>
        <v>3640</v>
      </c>
      <c r="E17" s="17">
        <v>11956</v>
      </c>
      <c r="F17" s="17">
        <v>181.40699999999998</v>
      </c>
      <c r="G17" s="32">
        <v>2597.38</v>
      </c>
      <c r="H17" s="17">
        <v>8256.681060000006</v>
      </c>
      <c r="I17" s="17">
        <f>I11+I14</f>
        <v>3575.0739999999996</v>
      </c>
      <c r="J17" s="17">
        <f aca="true" t="shared" si="6" ref="J17:J18">J11+J14</f>
        <v>826</v>
      </c>
      <c r="K17" s="29">
        <f>K11+K14</f>
        <v>855</v>
      </c>
      <c r="L17" s="26">
        <v>1439</v>
      </c>
      <c r="M17" s="22">
        <f aca="true" t="shared" si="7" ref="M17:M18">M11+M14</f>
        <v>718.0800000000002</v>
      </c>
      <c r="N17" s="13">
        <f t="shared" si="0"/>
        <v>37349.62206000001</v>
      </c>
    </row>
    <row r="18" spans="1:14" ht="15">
      <c r="A18" s="6" t="s">
        <v>18</v>
      </c>
      <c r="B18" s="1" t="s">
        <v>27</v>
      </c>
      <c r="C18" s="17">
        <v>2979</v>
      </c>
      <c r="D18" s="17">
        <f t="shared" si="5"/>
        <v>3222</v>
      </c>
      <c r="E18" s="17">
        <v>8075</v>
      </c>
      <c r="F18" s="17">
        <v>85.05900000000001</v>
      </c>
      <c r="G18" s="32">
        <v>26222.41</v>
      </c>
      <c r="H18" s="17">
        <v>7814.127489999988</v>
      </c>
      <c r="I18" s="17">
        <f>I12+I15</f>
        <v>13394.879</v>
      </c>
      <c r="J18" s="17">
        <f t="shared" si="6"/>
        <v>48282</v>
      </c>
      <c r="K18" s="29">
        <f>K12+K15</f>
        <v>7271</v>
      </c>
      <c r="L18" s="26">
        <v>3850.9300000000003</v>
      </c>
      <c r="M18" s="22">
        <f t="shared" si="7"/>
        <v>7131.579999999998</v>
      </c>
      <c r="N18" s="13">
        <f t="shared" si="0"/>
        <v>128327.98548999998</v>
      </c>
    </row>
    <row r="19" spans="1:14" ht="15">
      <c r="A19" s="6" t="s">
        <v>28</v>
      </c>
      <c r="B19" s="1" t="s">
        <v>29</v>
      </c>
      <c r="C19" s="17">
        <v>32791</v>
      </c>
      <c r="D19" s="17">
        <f>D20+D24+D25</f>
        <v>37748</v>
      </c>
      <c r="E19" s="17">
        <v>28891</v>
      </c>
      <c r="F19" s="17">
        <v>40644.866300000016</v>
      </c>
      <c r="G19" s="32">
        <v>24080.19</v>
      </c>
      <c r="H19" s="19">
        <f aca="true" t="shared" si="8" ref="H19:I19">H20+H24+H25</f>
        <v>36528.63199999999</v>
      </c>
      <c r="I19" s="17">
        <f t="shared" si="8"/>
        <v>40818.95</v>
      </c>
      <c r="J19" s="17">
        <f aca="true" t="shared" si="9" ref="J19">SUM(J20,J24:J25)</f>
        <v>53409</v>
      </c>
      <c r="K19" s="17">
        <f>SUM(K21:K25)</f>
        <v>50359</v>
      </c>
      <c r="L19" s="26">
        <v>40956</v>
      </c>
      <c r="M19" s="22">
        <f>M20+M24+M25</f>
        <v>28323.609999999982</v>
      </c>
      <c r="N19" s="13">
        <f t="shared" si="0"/>
        <v>414550.2483</v>
      </c>
    </row>
    <row r="20" spans="1:14" ht="15">
      <c r="A20" s="6" t="s">
        <v>30</v>
      </c>
      <c r="B20" s="1" t="s">
        <v>31</v>
      </c>
      <c r="C20" s="17">
        <v>32307</v>
      </c>
      <c r="D20" s="17">
        <f>SUM(D21:D23)</f>
        <v>37390</v>
      </c>
      <c r="E20" s="17">
        <v>28284</v>
      </c>
      <c r="F20" s="17">
        <v>40644.866300000016</v>
      </c>
      <c r="G20" s="32">
        <v>20337.23</v>
      </c>
      <c r="H20" s="19">
        <f>H21+H22+H23</f>
        <v>35363.80099999999</v>
      </c>
      <c r="I20" s="17">
        <f aca="true" t="shared" si="10" ref="I20">I21+I22+I23</f>
        <v>39361.049999999996</v>
      </c>
      <c r="J20" s="17">
        <f aca="true" t="shared" si="11" ref="J20">SUM(J21:J23)</f>
        <v>52895</v>
      </c>
      <c r="K20" s="17">
        <f>K21+K22+K23</f>
        <v>49855</v>
      </c>
      <c r="L20" s="26">
        <v>40452</v>
      </c>
      <c r="M20" s="22">
        <f>SUM(M21:M23)</f>
        <v>27656.379999999983</v>
      </c>
      <c r="N20" s="13">
        <f t="shared" si="0"/>
        <v>404546.3273</v>
      </c>
    </row>
    <row r="21" spans="1:14" ht="15">
      <c r="A21" s="6" t="s">
        <v>32</v>
      </c>
      <c r="B21" s="1" t="s">
        <v>33</v>
      </c>
      <c r="C21" s="17">
        <v>26096</v>
      </c>
      <c r="D21" s="17">
        <v>29786</v>
      </c>
      <c r="E21" s="17">
        <v>19256</v>
      </c>
      <c r="F21" s="17">
        <v>31118.23530000001</v>
      </c>
      <c r="G21" s="32">
        <v>16337.75</v>
      </c>
      <c r="H21" s="17">
        <v>27669.19099999999</v>
      </c>
      <c r="I21" s="17">
        <v>30569.43</v>
      </c>
      <c r="J21" s="17">
        <v>42135</v>
      </c>
      <c r="K21" s="28">
        <v>41030</v>
      </c>
      <c r="L21" s="26">
        <v>33068</v>
      </c>
      <c r="M21" s="22">
        <v>21825.25999999998</v>
      </c>
      <c r="N21" s="13">
        <f t="shared" si="0"/>
        <v>318890.8663</v>
      </c>
    </row>
    <row r="22" spans="1:14" ht="15">
      <c r="A22" s="6" t="s">
        <v>34</v>
      </c>
      <c r="B22" s="1" t="s">
        <v>35</v>
      </c>
      <c r="C22" s="17">
        <v>6163</v>
      </c>
      <c r="D22" s="17">
        <v>7493</v>
      </c>
      <c r="E22" s="17">
        <v>4604</v>
      </c>
      <c r="F22" s="17">
        <v>6371.549</v>
      </c>
      <c r="G22" s="32">
        <v>3388.05</v>
      </c>
      <c r="H22" s="17">
        <v>7387.652000000002</v>
      </c>
      <c r="I22" s="17">
        <v>8720.895</v>
      </c>
      <c r="J22" s="17">
        <v>10577</v>
      </c>
      <c r="K22" s="28">
        <v>8820</v>
      </c>
      <c r="L22" s="26">
        <v>7331</v>
      </c>
      <c r="M22" s="22">
        <v>5745.020000000004</v>
      </c>
      <c r="N22" s="13">
        <f t="shared" si="0"/>
        <v>76601.16600000001</v>
      </c>
    </row>
    <row r="23" spans="1:14" ht="15">
      <c r="A23" s="6" t="s">
        <v>36</v>
      </c>
      <c r="B23" s="1" t="s">
        <v>37</v>
      </c>
      <c r="C23" s="17">
        <v>48</v>
      </c>
      <c r="D23" s="17">
        <v>111</v>
      </c>
      <c r="E23" s="17">
        <v>4424</v>
      </c>
      <c r="F23" s="17">
        <v>3155.082</v>
      </c>
      <c r="G23" s="32">
        <v>611.43</v>
      </c>
      <c r="H23" s="17">
        <v>306.95799999999963</v>
      </c>
      <c r="I23" s="17">
        <v>70.725</v>
      </c>
      <c r="J23" s="17">
        <v>183</v>
      </c>
      <c r="K23" s="28">
        <v>5</v>
      </c>
      <c r="L23" s="26">
        <v>53</v>
      </c>
      <c r="M23" s="22">
        <v>86.1</v>
      </c>
      <c r="N23" s="13">
        <f t="shared" si="0"/>
        <v>9054.295000000002</v>
      </c>
    </row>
    <row r="24" spans="1:14" ht="15">
      <c r="A24" s="6" t="s">
        <v>38</v>
      </c>
      <c r="B24" s="1" t="s">
        <v>39</v>
      </c>
      <c r="C24" s="17">
        <v>484</v>
      </c>
      <c r="D24" s="21">
        <v>358</v>
      </c>
      <c r="E24" s="17">
        <v>607</v>
      </c>
      <c r="F24" s="17">
        <v>0</v>
      </c>
      <c r="G24" s="32">
        <v>3742.97</v>
      </c>
      <c r="H24" s="17">
        <v>1164.8310000000001</v>
      </c>
      <c r="I24" s="17">
        <v>1457.9</v>
      </c>
      <c r="J24" s="17">
        <v>514</v>
      </c>
      <c r="K24" s="28">
        <v>504</v>
      </c>
      <c r="L24" s="26">
        <v>504</v>
      </c>
      <c r="M24" s="22">
        <v>667.2299999999996</v>
      </c>
      <c r="N24" s="13">
        <f t="shared" si="0"/>
        <v>10003.930999999999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32">
        <v>0</v>
      </c>
      <c r="H25" s="17">
        <v>0</v>
      </c>
      <c r="I25" s="17">
        <v>0</v>
      </c>
      <c r="J25" s="17"/>
      <c r="K25" s="28">
        <v>0</v>
      </c>
      <c r="L25" s="26">
        <v>0</v>
      </c>
      <c r="M25" s="22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35</v>
      </c>
      <c r="D26" s="17">
        <v>5</v>
      </c>
      <c r="E26" s="17">
        <v>0</v>
      </c>
      <c r="F26" s="17">
        <v>0</v>
      </c>
      <c r="G26" s="32">
        <v>0</v>
      </c>
      <c r="H26" s="19">
        <v>0</v>
      </c>
      <c r="I26" s="17">
        <v>0</v>
      </c>
      <c r="J26" s="17"/>
      <c r="K26" s="17">
        <v>0</v>
      </c>
      <c r="L26" s="26">
        <v>0</v>
      </c>
      <c r="M26" s="22">
        <v>0</v>
      </c>
      <c r="N26" s="13">
        <f t="shared" si="0"/>
        <v>40</v>
      </c>
    </row>
    <row r="27" spans="1:14" ht="15">
      <c r="A27" s="6" t="s">
        <v>44</v>
      </c>
      <c r="B27" s="1" t="s">
        <v>45</v>
      </c>
      <c r="C27" s="17">
        <v>0</v>
      </c>
      <c r="D27" s="17">
        <v>-4</v>
      </c>
      <c r="E27" s="17">
        <v>0</v>
      </c>
      <c r="F27" s="17">
        <v>0</v>
      </c>
      <c r="G27" s="32">
        <v>0.86</v>
      </c>
      <c r="H27" s="19">
        <v>14.915000000000077</v>
      </c>
      <c r="I27" s="17">
        <v>0</v>
      </c>
      <c r="J27" s="17"/>
      <c r="K27" s="17">
        <v>0</v>
      </c>
      <c r="L27" s="26">
        <v>9</v>
      </c>
      <c r="M27" s="22">
        <v>0</v>
      </c>
      <c r="N27" s="13">
        <f t="shared" si="0"/>
        <v>20.775000000000077</v>
      </c>
    </row>
    <row r="28" spans="1:14" ht="15">
      <c r="A28" s="6" t="s">
        <v>46</v>
      </c>
      <c r="B28" s="1" t="s">
        <v>47</v>
      </c>
      <c r="C28" s="17">
        <v>987</v>
      </c>
      <c r="D28" s="17">
        <v>2674</v>
      </c>
      <c r="E28" s="17">
        <v>259</v>
      </c>
      <c r="F28" s="17">
        <v>30.961</v>
      </c>
      <c r="G28" s="32">
        <v>3556.01</v>
      </c>
      <c r="H28" s="19">
        <v>1210.4144500000007</v>
      </c>
      <c r="I28" s="17">
        <v>1756.381</v>
      </c>
      <c r="J28" s="17">
        <v>3782</v>
      </c>
      <c r="K28" s="17">
        <v>1239</v>
      </c>
      <c r="L28" s="26">
        <v>897</v>
      </c>
      <c r="M28" s="22">
        <v>951.9200000000001</v>
      </c>
      <c r="N28" s="13">
        <f t="shared" si="0"/>
        <v>17343.68645</v>
      </c>
    </row>
    <row r="29" spans="1:14" ht="15">
      <c r="A29" s="6" t="s">
        <v>48</v>
      </c>
      <c r="B29" s="1" t="s">
        <v>49</v>
      </c>
      <c r="C29" s="17">
        <v>711</v>
      </c>
      <c r="D29" s="17">
        <v>0</v>
      </c>
      <c r="E29" s="17">
        <v>29</v>
      </c>
      <c r="F29" s="17">
        <v>0</v>
      </c>
      <c r="G29" s="32">
        <v>162.44</v>
      </c>
      <c r="H29" s="19">
        <v>132.78899999999976</v>
      </c>
      <c r="I29" s="17">
        <v>3122.329</v>
      </c>
      <c r="J29" s="17"/>
      <c r="K29" s="17">
        <v>0</v>
      </c>
      <c r="L29" s="26">
        <v>0</v>
      </c>
      <c r="M29" s="22">
        <v>0</v>
      </c>
      <c r="N29" s="13">
        <f t="shared" si="0"/>
        <v>4157.558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32">
        <v>0</v>
      </c>
      <c r="H30" s="19">
        <v>0</v>
      </c>
      <c r="I30" s="17">
        <v>3.752</v>
      </c>
      <c r="J30" s="17"/>
      <c r="K30" s="17">
        <v>0</v>
      </c>
      <c r="L30" s="26">
        <v>0</v>
      </c>
      <c r="M30" s="22">
        <v>1.8</v>
      </c>
      <c r="N30" s="13">
        <f t="shared" si="0"/>
        <v>5.552</v>
      </c>
    </row>
    <row r="31" spans="1:14" ht="15">
      <c r="A31" s="6" t="s">
        <v>52</v>
      </c>
      <c r="B31" s="1" t="s">
        <v>53</v>
      </c>
      <c r="C31" s="17">
        <v>0</v>
      </c>
      <c r="D31" s="17">
        <v>19</v>
      </c>
      <c r="E31" s="17">
        <v>0</v>
      </c>
      <c r="F31" s="17">
        <v>0</v>
      </c>
      <c r="G31" s="32">
        <v>905.14</v>
      </c>
      <c r="H31" s="19">
        <v>27.744000000000142</v>
      </c>
      <c r="I31" s="17">
        <v>1786.892</v>
      </c>
      <c r="J31" s="17">
        <v>1747</v>
      </c>
      <c r="K31" s="17">
        <v>0</v>
      </c>
      <c r="L31" s="26">
        <v>0</v>
      </c>
      <c r="M31" s="22">
        <v>0</v>
      </c>
      <c r="N31" s="13">
        <f t="shared" si="0"/>
        <v>4485.776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32">
        <v>0</v>
      </c>
      <c r="H32" s="19">
        <v>0</v>
      </c>
      <c r="I32" s="17">
        <v>0</v>
      </c>
      <c r="J32" s="17"/>
      <c r="K32" s="17">
        <v>0</v>
      </c>
      <c r="L32" s="26">
        <v>0</v>
      </c>
      <c r="M32" s="22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704</v>
      </c>
      <c r="D33" s="17">
        <v>2573</v>
      </c>
      <c r="E33" s="17">
        <v>348</v>
      </c>
      <c r="F33" s="17">
        <v>185.091609999998</v>
      </c>
      <c r="G33" s="32">
        <v>473.64</v>
      </c>
      <c r="H33" s="19">
        <v>2548.5570000000007</v>
      </c>
      <c r="I33" s="17">
        <v>3298.617</v>
      </c>
      <c r="J33" s="17">
        <v>1001</v>
      </c>
      <c r="K33" s="17">
        <v>479</v>
      </c>
      <c r="L33" s="26">
        <v>1199</v>
      </c>
      <c r="M33" s="22">
        <v>630.6800000000003</v>
      </c>
      <c r="N33" s="13">
        <f t="shared" si="0"/>
        <v>13440.585609999998</v>
      </c>
    </row>
    <row r="34" spans="1:14" ht="15">
      <c r="A34" s="7" t="s">
        <v>58</v>
      </c>
      <c r="B34" s="8" t="s">
        <v>59</v>
      </c>
      <c r="C34" s="17">
        <v>61126</v>
      </c>
      <c r="D34" s="27">
        <f>D3+D4+D5+D6+D7+D8+D9+D16+D19+D26+D27+D28+D29+D30+D31+D32+D33</f>
        <v>96555</v>
      </c>
      <c r="E34" s="17">
        <v>62587</v>
      </c>
      <c r="F34" s="17">
        <v>44513.43291000001</v>
      </c>
      <c r="G34" s="33">
        <v>73204.18</v>
      </c>
      <c r="H34" s="19">
        <v>85833.99699999992</v>
      </c>
      <c r="I34" s="17">
        <f>I3+I5+I4+I6+I7+I8+I9+I16+I19+I26+I27+I28+I29+I30+I32+I31+I33</f>
        <v>93058.22099999999</v>
      </c>
      <c r="J34" s="20">
        <f>SUM(J3:J10,J13,J19,J26:J33)</f>
        <v>127038</v>
      </c>
      <c r="K34" s="20">
        <f>SUM(K3:K10)+K13+K19+SUM(K26:K33)</f>
        <v>69399</v>
      </c>
      <c r="L34" s="26">
        <v>62256.93</v>
      </c>
      <c r="M34" s="23">
        <f>SUM(M3:M9)+M16+M19+SUM(M26:M33)</f>
        <v>53657.53999999997</v>
      </c>
      <c r="N34" s="9">
        <f t="shared" si="0"/>
        <v>829229.3009099999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0BD1-A3F6-4B3E-89AD-1372ACBA9020}">
  <dimension ref="A1:N34"/>
  <sheetViews>
    <sheetView zoomScale="70" zoomScaleNormal="70" workbookViewId="0" topLeftCell="A1">
      <selection activeCell="I3" sqref="I3: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74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6">
        <v>6384</v>
      </c>
      <c r="D3" s="17">
        <v>10584</v>
      </c>
      <c r="E3" s="17">
        <v>559</v>
      </c>
      <c r="F3" s="17">
        <v>458.857</v>
      </c>
      <c r="G3" s="32">
        <v>4227.48</v>
      </c>
      <c r="H3" s="17">
        <v>1658.475</v>
      </c>
      <c r="I3" s="17">
        <v>3029.621</v>
      </c>
      <c r="J3" s="17">
        <v>3584</v>
      </c>
      <c r="K3" s="17">
        <v>1830</v>
      </c>
      <c r="L3" s="26">
        <v>1147</v>
      </c>
      <c r="M3" s="22">
        <v>1422.9000000000015</v>
      </c>
      <c r="N3" s="13">
        <f>SUM(C3:M3)</f>
        <v>34885.333</v>
      </c>
    </row>
    <row r="4" spans="1:14" ht="15">
      <c r="A4" s="6" t="s">
        <v>2</v>
      </c>
      <c r="B4" s="1" t="s">
        <v>3</v>
      </c>
      <c r="C4" s="26">
        <v>10535</v>
      </c>
      <c r="D4" s="17">
        <v>13621</v>
      </c>
      <c r="E4" s="17">
        <v>1804</v>
      </c>
      <c r="F4" s="17">
        <v>0</v>
      </c>
      <c r="G4" s="32">
        <v>15430.3</v>
      </c>
      <c r="H4" s="17">
        <v>6000.540999999999</v>
      </c>
      <c r="I4" s="17">
        <v>10547.033</v>
      </c>
      <c r="J4" s="17">
        <v>3332</v>
      </c>
      <c r="K4" s="17">
        <v>674</v>
      </c>
      <c r="L4" s="26">
        <v>0</v>
      </c>
      <c r="M4" s="22">
        <v>4652.860000000001</v>
      </c>
      <c r="N4" s="13">
        <f aca="true" t="shared" si="0" ref="N4:N34">SUM(C4:M4)</f>
        <v>66596.734</v>
      </c>
    </row>
    <row r="5" spans="1:14" ht="15">
      <c r="A5" s="6" t="s">
        <v>4</v>
      </c>
      <c r="B5" s="1" t="s">
        <v>5</v>
      </c>
      <c r="C5" s="26">
        <v>5017</v>
      </c>
      <c r="D5" s="17">
        <v>4078</v>
      </c>
      <c r="E5" s="17">
        <v>4907</v>
      </c>
      <c r="F5" s="17">
        <v>1018.847</v>
      </c>
      <c r="G5" s="32">
        <v>4004.5</v>
      </c>
      <c r="H5" s="17">
        <v>13612.625999999997</v>
      </c>
      <c r="I5" s="17">
        <v>6893.578</v>
      </c>
      <c r="J5" s="17">
        <v>5266</v>
      </c>
      <c r="K5" s="17">
        <v>9822</v>
      </c>
      <c r="L5" s="26">
        <v>9724</v>
      </c>
      <c r="M5" s="22">
        <v>7937.9000000000015</v>
      </c>
      <c r="N5" s="13">
        <f t="shared" si="0"/>
        <v>72281.451</v>
      </c>
    </row>
    <row r="6" spans="1:14" ht="15">
      <c r="A6" s="6" t="s">
        <v>6</v>
      </c>
      <c r="B6" s="1" t="s">
        <v>7</v>
      </c>
      <c r="C6" s="26">
        <v>0</v>
      </c>
      <c r="D6" s="17">
        <v>0</v>
      </c>
      <c r="E6" s="17">
        <v>0</v>
      </c>
      <c r="F6" s="17">
        <v>0</v>
      </c>
      <c r="G6" s="32">
        <v>0</v>
      </c>
      <c r="H6" s="17">
        <v>0</v>
      </c>
      <c r="I6" s="17">
        <v>0</v>
      </c>
      <c r="J6" s="17"/>
      <c r="K6" s="17">
        <v>0</v>
      </c>
      <c r="L6" s="26">
        <v>0</v>
      </c>
      <c r="M6" s="22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6">
        <v>0</v>
      </c>
      <c r="D7" s="17">
        <v>0</v>
      </c>
      <c r="E7" s="17">
        <v>0</v>
      </c>
      <c r="F7" s="17">
        <v>0</v>
      </c>
      <c r="G7" s="32">
        <v>0</v>
      </c>
      <c r="H7" s="17">
        <v>0</v>
      </c>
      <c r="I7" s="17">
        <v>88.358</v>
      </c>
      <c r="J7" s="17"/>
      <c r="K7" s="17">
        <v>0</v>
      </c>
      <c r="L7" s="26">
        <v>0</v>
      </c>
      <c r="M7" s="22">
        <v>0</v>
      </c>
      <c r="N7" s="13">
        <f t="shared" si="0"/>
        <v>88.358</v>
      </c>
    </row>
    <row r="8" spans="1:14" ht="15">
      <c r="A8" s="6" t="s">
        <v>10</v>
      </c>
      <c r="B8" s="1" t="s">
        <v>11</v>
      </c>
      <c r="C8" s="26">
        <v>0</v>
      </c>
      <c r="D8" s="17">
        <v>0</v>
      </c>
      <c r="E8" s="17">
        <v>0</v>
      </c>
      <c r="F8" s="17">
        <v>0</v>
      </c>
      <c r="G8" s="32">
        <v>0</v>
      </c>
      <c r="H8" s="17">
        <v>0</v>
      </c>
      <c r="I8" s="17">
        <v>0</v>
      </c>
      <c r="J8" s="17"/>
      <c r="K8" s="17">
        <v>0</v>
      </c>
      <c r="L8" s="26">
        <v>0</v>
      </c>
      <c r="M8" s="22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26">
        <v>0</v>
      </c>
      <c r="D9" s="17">
        <v>0</v>
      </c>
      <c r="E9" s="17">
        <v>130</v>
      </c>
      <c r="F9" s="17">
        <v>0</v>
      </c>
      <c r="G9" s="32">
        <v>-0.16</v>
      </c>
      <c r="H9" s="17">
        <v>0</v>
      </c>
      <c r="I9" s="17">
        <v>340.467</v>
      </c>
      <c r="J9" s="17">
        <v>1</v>
      </c>
      <c r="K9" s="17">
        <v>0</v>
      </c>
      <c r="L9" s="26">
        <v>0</v>
      </c>
      <c r="M9" s="22">
        <v>0</v>
      </c>
      <c r="N9" s="13">
        <f t="shared" si="0"/>
        <v>471.307</v>
      </c>
    </row>
    <row r="10" spans="1:14" ht="15">
      <c r="A10" s="6" t="s">
        <v>14</v>
      </c>
      <c r="B10" s="1" t="s">
        <v>15</v>
      </c>
      <c r="C10" s="26">
        <v>56352</v>
      </c>
      <c r="D10" s="17">
        <f>D11+D12</f>
        <v>1554</v>
      </c>
      <c r="E10" s="17">
        <v>1737</v>
      </c>
      <c r="F10" s="17">
        <v>1230.79</v>
      </c>
      <c r="G10" s="32">
        <v>659.4</v>
      </c>
      <c r="H10" s="17">
        <v>1275.773000000001</v>
      </c>
      <c r="I10" s="17">
        <f aca="true" t="shared" si="1" ref="I10">I11+I12</f>
        <v>285.67600000000004</v>
      </c>
      <c r="J10" s="17">
        <f aca="true" t="shared" si="2" ref="J10">SUM(J11:J12)</f>
        <v>52</v>
      </c>
      <c r="K10" s="17">
        <f aca="true" t="shared" si="3" ref="K10">K11+K12</f>
        <v>383</v>
      </c>
      <c r="L10" s="26">
        <v>85</v>
      </c>
      <c r="M10" s="22">
        <f>SUM(M11:M12)</f>
        <v>270.41999999999996</v>
      </c>
      <c r="N10" s="13">
        <f t="shared" si="0"/>
        <v>63885.059</v>
      </c>
    </row>
    <row r="11" spans="1:14" ht="15">
      <c r="A11" s="6" t="s">
        <v>16</v>
      </c>
      <c r="B11" s="1" t="s">
        <v>17</v>
      </c>
      <c r="C11" s="26">
        <v>5</v>
      </c>
      <c r="D11" s="17">
        <v>1345</v>
      </c>
      <c r="E11" s="17">
        <v>1736</v>
      </c>
      <c r="F11" s="17">
        <v>1230.79</v>
      </c>
      <c r="G11" s="32">
        <v>84.18</v>
      </c>
      <c r="H11" s="17">
        <v>21.834000000000742</v>
      </c>
      <c r="I11" s="17">
        <v>82.531</v>
      </c>
      <c r="J11" s="17"/>
      <c r="K11" s="28">
        <v>3</v>
      </c>
      <c r="L11" s="26">
        <v>85</v>
      </c>
      <c r="M11" s="22">
        <v>48.94999999999999</v>
      </c>
      <c r="N11" s="13">
        <f t="shared" si="0"/>
        <v>4642.285000000001</v>
      </c>
    </row>
    <row r="12" spans="1:14" ht="15">
      <c r="A12" s="6" t="s">
        <v>18</v>
      </c>
      <c r="B12" s="1" t="s">
        <v>19</v>
      </c>
      <c r="C12" s="26">
        <v>56347</v>
      </c>
      <c r="D12" s="17">
        <v>209</v>
      </c>
      <c r="E12" s="17">
        <v>1</v>
      </c>
      <c r="F12" s="17">
        <v>0</v>
      </c>
      <c r="G12" s="32">
        <v>575.22</v>
      </c>
      <c r="H12" s="17">
        <v>1253.9390000000003</v>
      </c>
      <c r="I12" s="17">
        <v>203.145</v>
      </c>
      <c r="J12" s="17">
        <v>52</v>
      </c>
      <c r="K12" s="28">
        <v>380</v>
      </c>
      <c r="L12" s="26">
        <v>0</v>
      </c>
      <c r="M12" s="22">
        <v>221.47</v>
      </c>
      <c r="N12" s="13">
        <f t="shared" si="0"/>
        <v>59242.774</v>
      </c>
    </row>
    <row r="13" spans="1:14" ht="15">
      <c r="A13" s="6" t="s">
        <v>20</v>
      </c>
      <c r="B13" s="1" t="s">
        <v>21</v>
      </c>
      <c r="C13" s="26">
        <v>134</v>
      </c>
      <c r="D13" s="17">
        <f>D14+D15</f>
        <v>596</v>
      </c>
      <c r="E13" s="17">
        <v>11813</v>
      </c>
      <c r="F13" s="17">
        <v>0</v>
      </c>
      <c r="G13" s="32">
        <v>22807.94</v>
      </c>
      <c r="H13" s="17">
        <v>6333.399000000001</v>
      </c>
      <c r="I13" s="17">
        <f>I14+I15</f>
        <v>6928.896</v>
      </c>
      <c r="J13" s="17">
        <f aca="true" t="shared" si="4" ref="J13">SUM(J14:J15)</f>
        <v>16753</v>
      </c>
      <c r="K13" s="17">
        <f aca="true" t="shared" si="5" ref="K13">K14+K15</f>
        <v>1926</v>
      </c>
      <c r="L13" s="26">
        <v>471</v>
      </c>
      <c r="M13" s="22">
        <f>SUM(M14:M15)</f>
        <v>636.9699999999999</v>
      </c>
      <c r="N13" s="13">
        <f t="shared" si="0"/>
        <v>68400.20500000002</v>
      </c>
    </row>
    <row r="14" spans="1:14" ht="15">
      <c r="A14" s="6" t="s">
        <v>16</v>
      </c>
      <c r="B14" s="1" t="s">
        <v>22</v>
      </c>
      <c r="C14" s="26">
        <v>115</v>
      </c>
      <c r="D14" s="17">
        <v>156</v>
      </c>
      <c r="E14" s="17">
        <v>8947</v>
      </c>
      <c r="F14" s="17">
        <v>0</v>
      </c>
      <c r="G14" s="32">
        <v>563.04</v>
      </c>
      <c r="H14" s="17">
        <v>3133.372000000003</v>
      </c>
      <c r="I14" s="17">
        <v>4526.937</v>
      </c>
      <c r="J14" s="17">
        <v>149</v>
      </c>
      <c r="K14" s="28">
        <v>108</v>
      </c>
      <c r="L14" s="26">
        <v>0</v>
      </c>
      <c r="M14" s="22">
        <v>200.57999999999993</v>
      </c>
      <c r="N14" s="13">
        <f t="shared" si="0"/>
        <v>17898.929000000004</v>
      </c>
    </row>
    <row r="15" spans="1:14" ht="15">
      <c r="A15" s="6" t="s">
        <v>18</v>
      </c>
      <c r="B15" s="1" t="s">
        <v>23</v>
      </c>
      <c r="C15" s="26">
        <v>19</v>
      </c>
      <c r="D15" s="17">
        <v>440</v>
      </c>
      <c r="E15" s="17">
        <v>2866</v>
      </c>
      <c r="F15" s="17">
        <v>0</v>
      </c>
      <c r="G15" s="32">
        <v>22244.9</v>
      </c>
      <c r="H15" s="17">
        <v>3200.027000000002</v>
      </c>
      <c r="I15" s="17">
        <v>2401.959</v>
      </c>
      <c r="J15" s="17">
        <v>16604</v>
      </c>
      <c r="K15" s="28">
        <v>1818</v>
      </c>
      <c r="L15" s="26">
        <v>471</v>
      </c>
      <c r="M15" s="22">
        <v>436.39</v>
      </c>
      <c r="N15" s="13">
        <f t="shared" si="0"/>
        <v>50501.276</v>
      </c>
    </row>
    <row r="16" spans="1:14" ht="15">
      <c r="A16" s="6" t="s">
        <v>24</v>
      </c>
      <c r="B16" s="1" t="s">
        <v>25</v>
      </c>
      <c r="C16" s="26">
        <v>56486</v>
      </c>
      <c r="D16" s="17">
        <f aca="true" t="shared" si="6" ref="D16:D18">D10+D13</f>
        <v>2150</v>
      </c>
      <c r="E16" s="17">
        <v>13550</v>
      </c>
      <c r="F16" s="17">
        <v>1230.79</v>
      </c>
      <c r="G16" s="32">
        <v>23467.34</v>
      </c>
      <c r="H16" s="17">
        <v>7609.171999999991</v>
      </c>
      <c r="I16" s="17">
        <f aca="true" t="shared" si="7" ref="I16">I17+I18</f>
        <v>7214.572</v>
      </c>
      <c r="J16" s="17">
        <f aca="true" t="shared" si="8" ref="J16">SUM(J17:J18)</f>
        <v>16805</v>
      </c>
      <c r="K16" s="17">
        <f aca="true" t="shared" si="9" ref="K16">K17+K18</f>
        <v>2309</v>
      </c>
      <c r="L16" s="26">
        <v>556</v>
      </c>
      <c r="M16" s="22">
        <f>SUM(M17:M18)</f>
        <v>907.3899999999999</v>
      </c>
      <c r="N16" s="13">
        <f t="shared" si="0"/>
        <v>132285.264</v>
      </c>
    </row>
    <row r="17" spans="1:14" ht="15">
      <c r="A17" s="6" t="s">
        <v>16</v>
      </c>
      <c r="B17" s="1" t="s">
        <v>26</v>
      </c>
      <c r="C17" s="26">
        <v>120</v>
      </c>
      <c r="D17" s="17">
        <f t="shared" si="6"/>
        <v>1501</v>
      </c>
      <c r="E17" s="17">
        <v>10683</v>
      </c>
      <c r="F17" s="17">
        <v>1230.79</v>
      </c>
      <c r="G17" s="32">
        <v>647.22</v>
      </c>
      <c r="H17" s="17">
        <v>3155.2059999999983</v>
      </c>
      <c r="I17" s="17">
        <f aca="true" t="shared" si="10" ref="I17:I18">I11+I14</f>
        <v>4609.468</v>
      </c>
      <c r="J17" s="17">
        <f aca="true" t="shared" si="11" ref="J17:K18">J11+J14</f>
        <v>149</v>
      </c>
      <c r="K17" s="29">
        <f t="shared" si="11"/>
        <v>111</v>
      </c>
      <c r="L17" s="26">
        <v>85</v>
      </c>
      <c r="M17" s="22">
        <f aca="true" t="shared" si="12" ref="M17:M18">M11+M14</f>
        <v>249.52999999999992</v>
      </c>
      <c r="N17" s="13">
        <f t="shared" si="0"/>
        <v>22541.214</v>
      </c>
    </row>
    <row r="18" spans="1:14" ht="15">
      <c r="A18" s="6" t="s">
        <v>18</v>
      </c>
      <c r="B18" s="1" t="s">
        <v>27</v>
      </c>
      <c r="C18" s="26">
        <v>56366</v>
      </c>
      <c r="D18" s="17">
        <f t="shared" si="6"/>
        <v>649</v>
      </c>
      <c r="E18" s="17">
        <v>2867</v>
      </c>
      <c r="F18" s="17">
        <v>0</v>
      </c>
      <c r="G18" s="32">
        <v>22820.12</v>
      </c>
      <c r="H18" s="17">
        <v>4453.965999999999</v>
      </c>
      <c r="I18" s="17">
        <f t="shared" si="10"/>
        <v>2605.104</v>
      </c>
      <c r="J18" s="17">
        <f t="shared" si="11"/>
        <v>16656</v>
      </c>
      <c r="K18" s="29">
        <f t="shared" si="11"/>
        <v>2198</v>
      </c>
      <c r="L18" s="26">
        <v>471</v>
      </c>
      <c r="M18" s="22">
        <f t="shared" si="12"/>
        <v>657.86</v>
      </c>
      <c r="N18" s="13">
        <f t="shared" si="0"/>
        <v>109744.05</v>
      </c>
    </row>
    <row r="19" spans="1:14" ht="15">
      <c r="A19" s="6" t="s">
        <v>28</v>
      </c>
      <c r="B19" s="1" t="s">
        <v>29</v>
      </c>
      <c r="C19" s="26">
        <v>13538</v>
      </c>
      <c r="D19" s="17">
        <f>D20+D25+D24</f>
        <v>17461</v>
      </c>
      <c r="E19" s="17">
        <v>14493</v>
      </c>
      <c r="F19" s="17">
        <v>28875.838389999946</v>
      </c>
      <c r="G19" s="32">
        <v>12272.6</v>
      </c>
      <c r="H19" s="19">
        <f>H20+H24+H25</f>
        <v>14806.031839999996</v>
      </c>
      <c r="I19" s="17">
        <f aca="true" t="shared" si="13" ref="I19">I20+I24+I25</f>
        <v>19608.01816</v>
      </c>
      <c r="J19" s="17">
        <f aca="true" t="shared" si="14" ref="J19">SUM(J20,J24:J25)</f>
        <v>24430</v>
      </c>
      <c r="K19" s="17">
        <f aca="true" t="shared" si="15" ref="K19">SUM(K21:K25)</f>
        <v>47638</v>
      </c>
      <c r="L19" s="26">
        <v>15018</v>
      </c>
      <c r="M19" s="22">
        <f>M20+M24+M25</f>
        <v>17667.370000000003</v>
      </c>
      <c r="N19" s="13">
        <f t="shared" si="0"/>
        <v>225807.85838999995</v>
      </c>
    </row>
    <row r="20" spans="1:14" ht="15">
      <c r="A20" s="6" t="s">
        <v>30</v>
      </c>
      <c r="B20" s="1" t="s">
        <v>31</v>
      </c>
      <c r="C20" s="26">
        <v>13537</v>
      </c>
      <c r="D20" s="17">
        <f>D21+D22+D23</f>
        <v>17461</v>
      </c>
      <c r="E20" s="17">
        <v>14419</v>
      </c>
      <c r="F20" s="17">
        <v>28875.838389999946</v>
      </c>
      <c r="G20" s="32">
        <v>11822.5</v>
      </c>
      <c r="H20" s="19">
        <f>H21+H22+H23</f>
        <v>14149.849839999995</v>
      </c>
      <c r="I20" s="17">
        <f>I21+I22+I23</f>
        <v>18535.95691</v>
      </c>
      <c r="J20" s="17">
        <f aca="true" t="shared" si="16" ref="J20">SUM(J21:J23)</f>
        <v>24430</v>
      </c>
      <c r="K20" s="17">
        <f aca="true" t="shared" si="17" ref="K20">K21+K22+K23</f>
        <v>47638</v>
      </c>
      <c r="L20" s="26">
        <v>15018</v>
      </c>
      <c r="M20" s="22">
        <f>SUM(M21:M23)</f>
        <v>17659.370000000003</v>
      </c>
      <c r="N20" s="13">
        <f t="shared" si="0"/>
        <v>223546.51513999994</v>
      </c>
    </row>
    <row r="21" spans="1:14" ht="15">
      <c r="A21" s="6" t="s">
        <v>32</v>
      </c>
      <c r="B21" s="1" t="s">
        <v>33</v>
      </c>
      <c r="C21" s="26">
        <v>12011</v>
      </c>
      <c r="D21" s="17">
        <v>15358</v>
      </c>
      <c r="E21" s="17">
        <v>11156</v>
      </c>
      <c r="F21" s="17">
        <v>18865.095999999987</v>
      </c>
      <c r="G21" s="32">
        <v>10607.61</v>
      </c>
      <c r="H21" s="17">
        <v>12309.047149999999</v>
      </c>
      <c r="I21" s="17">
        <v>13161.75745</v>
      </c>
      <c r="J21" s="17">
        <v>23847</v>
      </c>
      <c r="K21" s="28">
        <v>47610</v>
      </c>
      <c r="L21" s="26">
        <v>13048</v>
      </c>
      <c r="M21" s="22">
        <v>15106.830000000002</v>
      </c>
      <c r="N21" s="13">
        <f t="shared" si="0"/>
        <v>193080.3406</v>
      </c>
    </row>
    <row r="22" spans="1:14" ht="15">
      <c r="A22" s="6" t="s">
        <v>34</v>
      </c>
      <c r="B22" s="1" t="s">
        <v>35</v>
      </c>
      <c r="C22" s="26">
        <v>1526</v>
      </c>
      <c r="D22" s="17">
        <v>2103</v>
      </c>
      <c r="E22" s="17">
        <v>3262</v>
      </c>
      <c r="F22" s="17">
        <v>10010.742389999958</v>
      </c>
      <c r="G22" s="32">
        <v>1214.26</v>
      </c>
      <c r="H22" s="17">
        <v>1840.8026899999968</v>
      </c>
      <c r="I22" s="17">
        <v>5374.19946</v>
      </c>
      <c r="J22" s="17">
        <v>559</v>
      </c>
      <c r="K22" s="28">
        <v>28</v>
      </c>
      <c r="L22" s="26">
        <v>1970</v>
      </c>
      <c r="M22" s="22">
        <v>2552.540000000001</v>
      </c>
      <c r="N22" s="13">
        <f t="shared" si="0"/>
        <v>30440.54453999995</v>
      </c>
    </row>
    <row r="23" spans="1:14" ht="15">
      <c r="A23" s="6" t="s">
        <v>36</v>
      </c>
      <c r="B23" s="1" t="s">
        <v>37</v>
      </c>
      <c r="C23" s="26">
        <v>0</v>
      </c>
      <c r="D23" s="17">
        <v>0</v>
      </c>
      <c r="E23" s="17">
        <v>1</v>
      </c>
      <c r="F23" s="17">
        <v>0</v>
      </c>
      <c r="G23" s="32">
        <v>0.63</v>
      </c>
      <c r="H23" s="17">
        <v>0</v>
      </c>
      <c r="I23" s="17">
        <v>0</v>
      </c>
      <c r="J23" s="17">
        <v>24</v>
      </c>
      <c r="K23" s="28">
        <v>0</v>
      </c>
      <c r="L23" s="26">
        <v>0</v>
      </c>
      <c r="M23" s="22">
        <v>0</v>
      </c>
      <c r="N23" s="13">
        <f t="shared" si="0"/>
        <v>25.63</v>
      </c>
    </row>
    <row r="24" spans="1:14" ht="15">
      <c r="A24" s="6" t="s">
        <v>38</v>
      </c>
      <c r="B24" s="1" t="s">
        <v>39</v>
      </c>
      <c r="C24" s="26">
        <v>1</v>
      </c>
      <c r="D24" s="21">
        <v>0</v>
      </c>
      <c r="E24" s="17">
        <v>74</v>
      </c>
      <c r="F24" s="17">
        <v>0</v>
      </c>
      <c r="G24" s="32">
        <v>450.1</v>
      </c>
      <c r="H24" s="17">
        <v>656.182</v>
      </c>
      <c r="I24" s="17">
        <v>1072.06125</v>
      </c>
      <c r="J24" s="17"/>
      <c r="K24" s="28">
        <v>0</v>
      </c>
      <c r="L24" s="26">
        <v>0</v>
      </c>
      <c r="M24" s="22">
        <v>8</v>
      </c>
      <c r="N24" s="13">
        <f t="shared" si="0"/>
        <v>2261.34325</v>
      </c>
    </row>
    <row r="25" spans="1:14" ht="15">
      <c r="A25" s="6" t="s">
        <v>40</v>
      </c>
      <c r="B25" s="1" t="s">
        <v>41</v>
      </c>
      <c r="C25" s="26">
        <v>0</v>
      </c>
      <c r="D25" s="17">
        <v>0</v>
      </c>
      <c r="E25" s="17">
        <v>0</v>
      </c>
      <c r="F25" s="17">
        <v>0</v>
      </c>
      <c r="G25" s="32">
        <v>0</v>
      </c>
      <c r="H25" s="17">
        <v>0</v>
      </c>
      <c r="I25" s="17">
        <v>0</v>
      </c>
      <c r="J25" s="17"/>
      <c r="K25" s="28">
        <v>0</v>
      </c>
      <c r="L25" s="26">
        <v>0</v>
      </c>
      <c r="M25" s="22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6">
        <v>0</v>
      </c>
      <c r="D26" s="17">
        <v>0</v>
      </c>
      <c r="E26" s="17">
        <v>0</v>
      </c>
      <c r="F26" s="17">
        <v>0</v>
      </c>
      <c r="G26" s="32">
        <v>0</v>
      </c>
      <c r="H26" s="17">
        <v>0</v>
      </c>
      <c r="I26" s="17">
        <v>0</v>
      </c>
      <c r="J26" s="17"/>
      <c r="K26" s="17">
        <v>0</v>
      </c>
      <c r="L26" s="26">
        <v>0</v>
      </c>
      <c r="M26" s="22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26">
        <v>0</v>
      </c>
      <c r="D27" s="17">
        <v>0</v>
      </c>
      <c r="E27" s="17">
        <v>0</v>
      </c>
      <c r="F27" s="17">
        <v>0</v>
      </c>
      <c r="G27" s="32">
        <v>0</v>
      </c>
      <c r="H27" s="17">
        <v>0</v>
      </c>
      <c r="I27" s="17">
        <v>0</v>
      </c>
      <c r="J27" s="17"/>
      <c r="K27" s="17">
        <v>0</v>
      </c>
      <c r="L27" s="26">
        <v>0</v>
      </c>
      <c r="M27" s="22">
        <v>0</v>
      </c>
      <c r="N27" s="13">
        <f t="shared" si="0"/>
        <v>0</v>
      </c>
    </row>
    <row r="28" spans="1:14" ht="15">
      <c r="A28" s="6" t="s">
        <v>46</v>
      </c>
      <c r="B28" s="1" t="s">
        <v>47</v>
      </c>
      <c r="C28" s="26">
        <v>19</v>
      </c>
      <c r="D28" s="17">
        <v>51</v>
      </c>
      <c r="E28" s="17">
        <v>148</v>
      </c>
      <c r="F28" s="17">
        <v>0</v>
      </c>
      <c r="G28" s="32">
        <v>1283.83</v>
      </c>
      <c r="H28" s="17">
        <v>315.6400000000001</v>
      </c>
      <c r="I28" s="17">
        <v>54.95</v>
      </c>
      <c r="J28" s="17">
        <v>4</v>
      </c>
      <c r="K28" s="17">
        <v>253</v>
      </c>
      <c r="L28" s="26">
        <v>123</v>
      </c>
      <c r="M28" s="22">
        <v>0</v>
      </c>
      <c r="N28" s="13">
        <f t="shared" si="0"/>
        <v>2252.42</v>
      </c>
    </row>
    <row r="29" spans="1:14" ht="15">
      <c r="A29" s="6" t="s">
        <v>48</v>
      </c>
      <c r="B29" s="1" t="s">
        <v>49</v>
      </c>
      <c r="C29" s="26">
        <v>0</v>
      </c>
      <c r="D29" s="17">
        <v>0</v>
      </c>
      <c r="E29" s="17">
        <v>0</v>
      </c>
      <c r="F29" s="17">
        <v>0</v>
      </c>
      <c r="G29" s="32">
        <v>0</v>
      </c>
      <c r="H29" s="17">
        <v>0</v>
      </c>
      <c r="I29" s="17">
        <v>7.277</v>
      </c>
      <c r="J29" s="17"/>
      <c r="K29" s="17">
        <v>0</v>
      </c>
      <c r="L29" s="26">
        <v>0</v>
      </c>
      <c r="M29" s="22">
        <v>0</v>
      </c>
      <c r="N29" s="13">
        <f t="shared" si="0"/>
        <v>7.277</v>
      </c>
    </row>
    <row r="30" spans="1:14" ht="15">
      <c r="A30" s="6" t="s">
        <v>50</v>
      </c>
      <c r="B30" s="1" t="s">
        <v>51</v>
      </c>
      <c r="C30" s="26">
        <v>0</v>
      </c>
      <c r="D30" s="17">
        <v>0</v>
      </c>
      <c r="E30" s="17">
        <v>0</v>
      </c>
      <c r="F30" s="17">
        <v>0</v>
      </c>
      <c r="G30" s="32">
        <v>0</v>
      </c>
      <c r="H30" s="17">
        <v>0</v>
      </c>
      <c r="I30" s="17">
        <v>0</v>
      </c>
      <c r="J30" s="17"/>
      <c r="K30" s="17">
        <v>0</v>
      </c>
      <c r="L30" s="26">
        <v>0</v>
      </c>
      <c r="M30" s="22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26">
        <v>0</v>
      </c>
      <c r="D31" s="17">
        <v>0</v>
      </c>
      <c r="E31" s="17">
        <v>0</v>
      </c>
      <c r="F31" s="17">
        <v>0</v>
      </c>
      <c r="G31" s="32">
        <v>15.42</v>
      </c>
      <c r="H31" s="17">
        <v>6558.764</v>
      </c>
      <c r="I31" s="17">
        <v>0</v>
      </c>
      <c r="J31" s="17"/>
      <c r="K31" s="17">
        <v>0</v>
      </c>
      <c r="L31" s="26">
        <v>0</v>
      </c>
      <c r="M31" s="22">
        <v>0</v>
      </c>
      <c r="N31" s="13">
        <f t="shared" si="0"/>
        <v>6574.184</v>
      </c>
    </row>
    <row r="32" spans="1:14" ht="15">
      <c r="A32" s="6" t="s">
        <v>54</v>
      </c>
      <c r="B32" s="1" t="s">
        <v>55</v>
      </c>
      <c r="C32" s="26">
        <v>0</v>
      </c>
      <c r="D32" s="17">
        <v>0</v>
      </c>
      <c r="E32" s="17">
        <v>0</v>
      </c>
      <c r="F32" s="17">
        <v>0</v>
      </c>
      <c r="G32" s="32">
        <v>0</v>
      </c>
      <c r="H32" s="17">
        <v>0</v>
      </c>
      <c r="I32" s="17">
        <v>0</v>
      </c>
      <c r="J32" s="17"/>
      <c r="K32" s="17">
        <v>0</v>
      </c>
      <c r="L32" s="26">
        <v>0</v>
      </c>
      <c r="M32" s="22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6">
        <v>237</v>
      </c>
      <c r="D33" s="17">
        <v>1768</v>
      </c>
      <c r="E33" s="17">
        <v>546</v>
      </c>
      <c r="F33" s="17">
        <v>25.35</v>
      </c>
      <c r="G33" s="32">
        <v>18.21</v>
      </c>
      <c r="H33" s="17">
        <v>3946.840809999998</v>
      </c>
      <c r="I33" s="17">
        <v>1205.620039999999</v>
      </c>
      <c r="J33" s="17">
        <v>131</v>
      </c>
      <c r="K33" s="17">
        <v>108</v>
      </c>
      <c r="L33" s="26">
        <v>311</v>
      </c>
      <c r="M33" s="22">
        <v>189.99000000000024</v>
      </c>
      <c r="N33" s="13">
        <f t="shared" si="0"/>
        <v>8487.010849999997</v>
      </c>
    </row>
    <row r="34" spans="1:14" ht="15">
      <c r="A34" s="7" t="s">
        <v>58</v>
      </c>
      <c r="B34" s="8" t="s">
        <v>59</v>
      </c>
      <c r="C34" s="26">
        <v>92216</v>
      </c>
      <c r="D34" s="27">
        <f>D3+D4+D5+D6+D7+D8+D9+D16+D19+D26+D27+D28+D29+D30+D31+D32+D33</f>
        <v>49713</v>
      </c>
      <c r="E34" s="17">
        <v>36137</v>
      </c>
      <c r="F34" s="17">
        <v>31609.682389999944</v>
      </c>
      <c r="G34" s="33">
        <v>60719.52</v>
      </c>
      <c r="H34" s="17">
        <v>54508.09064999988</v>
      </c>
      <c r="I34" s="17">
        <f>I3+I5+I4+I6+I7+I8+I9+I16+I19+I26+I27+I28+I29+I30+I32+I31+I33</f>
        <v>48989.4942</v>
      </c>
      <c r="J34" s="20">
        <f aca="true" t="shared" si="18" ref="J34">SUM(J3:J10,J13,J19,J26:J33)</f>
        <v>53553</v>
      </c>
      <c r="K34" s="20">
        <f>SUM(K3:K10)+K13+K19+SUM(K26:K33)</f>
        <v>62634</v>
      </c>
      <c r="L34" s="26">
        <v>26879</v>
      </c>
      <c r="M34" s="23">
        <f>SUM(M3:M9)+M16+M19+SUM(M26:M33)</f>
        <v>32778.41</v>
      </c>
      <c r="N34" s="9">
        <f t="shared" si="0"/>
        <v>549737.1972399998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5F55-6E69-493D-B15D-1F327E7DFDD8}">
  <dimension ref="A1:N34"/>
  <sheetViews>
    <sheetView zoomScale="70" zoomScaleNormal="70" workbookViewId="0" topLeftCell="A1">
      <selection activeCell="I3" sqref="I3: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75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2776</v>
      </c>
      <c r="D3" s="17">
        <v>2777</v>
      </c>
      <c r="E3" s="17">
        <v>764</v>
      </c>
      <c r="F3" s="17">
        <v>180.154</v>
      </c>
      <c r="G3" s="32">
        <v>2414.51</v>
      </c>
      <c r="H3" s="19">
        <v>1698.7249999999985</v>
      </c>
      <c r="I3" s="17">
        <v>4563</v>
      </c>
      <c r="J3" s="17">
        <v>1651</v>
      </c>
      <c r="K3" s="17">
        <v>1507</v>
      </c>
      <c r="L3" s="26">
        <v>435</v>
      </c>
      <c r="M3" s="22">
        <v>4476.33</v>
      </c>
      <c r="N3" s="13">
        <f>SUM(C3:M3)</f>
        <v>23242.718999999997</v>
      </c>
    </row>
    <row r="4" spans="1:14" ht="15">
      <c r="A4" s="6" t="s">
        <v>2</v>
      </c>
      <c r="B4" s="1" t="s">
        <v>3</v>
      </c>
      <c r="C4" s="17">
        <v>10376</v>
      </c>
      <c r="D4" s="17">
        <v>7419</v>
      </c>
      <c r="E4" s="17">
        <v>1801</v>
      </c>
      <c r="F4" s="17">
        <v>0</v>
      </c>
      <c r="G4" s="32">
        <v>5373.15</v>
      </c>
      <c r="H4" s="19">
        <v>3273.8319999999994</v>
      </c>
      <c r="I4" s="17">
        <v>6017.173</v>
      </c>
      <c r="J4" s="17">
        <v>2574</v>
      </c>
      <c r="K4" s="17">
        <v>103</v>
      </c>
      <c r="L4" s="26">
        <v>0</v>
      </c>
      <c r="M4" s="22">
        <v>14334.960000000006</v>
      </c>
      <c r="N4" s="13">
        <f aca="true" t="shared" si="0" ref="N4:N34">SUM(C4:M4)</f>
        <v>51272.115000000005</v>
      </c>
    </row>
    <row r="5" spans="1:14" ht="15">
      <c r="A5" s="6" t="s">
        <v>4</v>
      </c>
      <c r="B5" s="1" t="s">
        <v>5</v>
      </c>
      <c r="C5" s="17">
        <v>7285</v>
      </c>
      <c r="D5" s="17">
        <v>2608</v>
      </c>
      <c r="E5" s="17">
        <v>2651</v>
      </c>
      <c r="F5" s="17">
        <v>1243.78</v>
      </c>
      <c r="G5" s="32">
        <v>1447.02</v>
      </c>
      <c r="H5" s="19">
        <v>9825.531000000004</v>
      </c>
      <c r="I5" s="17">
        <v>10922.724</v>
      </c>
      <c r="J5" s="17">
        <v>7624</v>
      </c>
      <c r="K5" s="17">
        <v>4470</v>
      </c>
      <c r="L5" s="26">
        <v>5957</v>
      </c>
      <c r="M5" s="22">
        <v>2050.15</v>
      </c>
      <c r="N5" s="13">
        <f t="shared" si="0"/>
        <v>56084.20500000001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32">
        <v>0</v>
      </c>
      <c r="H6" s="19">
        <v>0</v>
      </c>
      <c r="I6" s="17">
        <v>0</v>
      </c>
      <c r="J6" s="17"/>
      <c r="K6" s="17">
        <v>0</v>
      </c>
      <c r="L6" s="26">
        <v>0</v>
      </c>
      <c r="M6" s="22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32">
        <v>0</v>
      </c>
      <c r="H7" s="19">
        <v>0</v>
      </c>
      <c r="I7" s="17">
        <v>0</v>
      </c>
      <c r="J7" s="17"/>
      <c r="K7" s="17">
        <v>0</v>
      </c>
      <c r="L7" s="26">
        <v>0</v>
      </c>
      <c r="M7" s="22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32">
        <v>0</v>
      </c>
      <c r="H8" s="19">
        <v>0</v>
      </c>
      <c r="I8" s="17">
        <v>0</v>
      </c>
      <c r="J8" s="17"/>
      <c r="K8" s="17">
        <v>0</v>
      </c>
      <c r="L8" s="26">
        <v>0</v>
      </c>
      <c r="M8" s="22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151</v>
      </c>
      <c r="D9" s="17">
        <v>0</v>
      </c>
      <c r="E9" s="17">
        <v>110</v>
      </c>
      <c r="F9" s="17">
        <v>0</v>
      </c>
      <c r="G9" s="32">
        <v>-7.76</v>
      </c>
      <c r="H9" s="19">
        <v>0.9230000000000018</v>
      </c>
      <c r="I9" s="17">
        <v>0</v>
      </c>
      <c r="J9" s="17">
        <v>4</v>
      </c>
      <c r="K9" s="17">
        <v>0</v>
      </c>
      <c r="L9" s="26">
        <v>0</v>
      </c>
      <c r="M9" s="22">
        <v>0</v>
      </c>
      <c r="N9" s="13">
        <f t="shared" si="0"/>
        <v>258.163</v>
      </c>
    </row>
    <row r="10" spans="1:14" ht="15">
      <c r="A10" s="6" t="s">
        <v>14</v>
      </c>
      <c r="B10" s="1" t="s">
        <v>15</v>
      </c>
      <c r="C10" s="17">
        <v>56</v>
      </c>
      <c r="D10" s="17">
        <f>D11+D12</f>
        <v>3537</v>
      </c>
      <c r="E10" s="17">
        <v>137</v>
      </c>
      <c r="F10" s="17">
        <v>3.05</v>
      </c>
      <c r="G10" s="32">
        <v>49042.01</v>
      </c>
      <c r="H10" s="19">
        <v>1134.2980000000007</v>
      </c>
      <c r="I10" s="17">
        <f aca="true" t="shared" si="1" ref="I10">I11+I12</f>
        <v>372.028</v>
      </c>
      <c r="J10" s="17">
        <f aca="true" t="shared" si="2" ref="J10">SUM(J11:J12)</f>
        <v>42</v>
      </c>
      <c r="K10" s="17">
        <f aca="true" t="shared" si="3" ref="K10">K11+K12</f>
        <v>392</v>
      </c>
      <c r="L10" s="26">
        <v>317</v>
      </c>
      <c r="M10" s="22">
        <f>SUM(M11:M12)</f>
        <v>219.6599999999999</v>
      </c>
      <c r="N10" s="13">
        <f t="shared" si="0"/>
        <v>55252.04600000001</v>
      </c>
    </row>
    <row r="11" spans="1:14" ht="15">
      <c r="A11" s="6" t="s">
        <v>16</v>
      </c>
      <c r="B11" s="1" t="s">
        <v>17</v>
      </c>
      <c r="C11" s="17">
        <v>19</v>
      </c>
      <c r="D11" s="17">
        <v>1172</v>
      </c>
      <c r="E11" s="17">
        <v>46</v>
      </c>
      <c r="F11" s="17">
        <v>3.05</v>
      </c>
      <c r="G11" s="32">
        <v>138.92</v>
      </c>
      <c r="H11" s="17">
        <v>927.6930000000002</v>
      </c>
      <c r="I11" s="17">
        <v>184.643</v>
      </c>
      <c r="J11" s="17">
        <v>42</v>
      </c>
      <c r="K11" s="28">
        <v>23</v>
      </c>
      <c r="L11" s="26">
        <v>264</v>
      </c>
      <c r="M11" s="22">
        <v>109.20999999999992</v>
      </c>
      <c r="N11" s="13">
        <f t="shared" si="0"/>
        <v>2929.5160000000005</v>
      </c>
    </row>
    <row r="12" spans="1:14" ht="15">
      <c r="A12" s="6" t="s">
        <v>18</v>
      </c>
      <c r="B12" s="1" t="s">
        <v>19</v>
      </c>
      <c r="C12" s="17">
        <v>37</v>
      </c>
      <c r="D12" s="17">
        <v>2365</v>
      </c>
      <c r="E12" s="17">
        <v>91</v>
      </c>
      <c r="F12" s="17">
        <v>0</v>
      </c>
      <c r="G12" s="32">
        <v>48903.09</v>
      </c>
      <c r="H12" s="17">
        <v>206.60500000000047</v>
      </c>
      <c r="I12" s="17">
        <v>187.385</v>
      </c>
      <c r="J12" s="17"/>
      <c r="K12" s="28">
        <v>369</v>
      </c>
      <c r="L12" s="26">
        <v>53</v>
      </c>
      <c r="M12" s="22">
        <v>110.45</v>
      </c>
      <c r="N12" s="13">
        <f t="shared" si="0"/>
        <v>52322.53</v>
      </c>
    </row>
    <row r="13" spans="1:14" ht="15">
      <c r="A13" s="6" t="s">
        <v>20</v>
      </c>
      <c r="B13" s="1" t="s">
        <v>21</v>
      </c>
      <c r="C13" s="17">
        <v>250</v>
      </c>
      <c r="D13" s="17">
        <f>D14+D15</f>
        <v>1270</v>
      </c>
      <c r="E13" s="17">
        <v>1969</v>
      </c>
      <c r="F13" s="17">
        <v>0</v>
      </c>
      <c r="G13" s="32">
        <v>3164.28</v>
      </c>
      <c r="H13" s="19">
        <v>3776.618999999999</v>
      </c>
      <c r="I13" s="17">
        <f>I14+I15</f>
        <v>22860.478</v>
      </c>
      <c r="J13" s="17">
        <f aca="true" t="shared" si="4" ref="J13">SUM(J14:J15)</f>
        <v>782</v>
      </c>
      <c r="K13" s="17">
        <f aca="true" t="shared" si="5" ref="K13">K14+K15</f>
        <v>779</v>
      </c>
      <c r="L13" s="26">
        <v>108</v>
      </c>
      <c r="M13" s="22">
        <f>SUM(M14:M15)</f>
        <v>17282.480000000003</v>
      </c>
      <c r="N13" s="13">
        <f t="shared" si="0"/>
        <v>52241.857</v>
      </c>
    </row>
    <row r="14" spans="1:14" ht="15">
      <c r="A14" s="6" t="s">
        <v>16</v>
      </c>
      <c r="B14" s="1" t="s">
        <v>22</v>
      </c>
      <c r="C14" s="17">
        <v>189</v>
      </c>
      <c r="D14" s="17">
        <v>194</v>
      </c>
      <c r="E14" s="17">
        <v>269</v>
      </c>
      <c r="F14" s="17">
        <v>0</v>
      </c>
      <c r="G14" s="32">
        <v>436.76</v>
      </c>
      <c r="H14" s="17">
        <v>2883.581</v>
      </c>
      <c r="I14" s="17">
        <v>16056.604</v>
      </c>
      <c r="J14" s="17">
        <v>114</v>
      </c>
      <c r="K14" s="28">
        <v>116</v>
      </c>
      <c r="L14" s="26">
        <v>12</v>
      </c>
      <c r="M14" s="22">
        <v>46.789999999999964</v>
      </c>
      <c r="N14" s="13">
        <f t="shared" si="0"/>
        <v>20317.735</v>
      </c>
    </row>
    <row r="15" spans="1:14" ht="15">
      <c r="A15" s="6" t="s">
        <v>18</v>
      </c>
      <c r="B15" s="1" t="s">
        <v>23</v>
      </c>
      <c r="C15" s="17">
        <v>61</v>
      </c>
      <c r="D15" s="17">
        <v>1076</v>
      </c>
      <c r="E15" s="17">
        <v>1700</v>
      </c>
      <c r="F15" s="17">
        <v>0</v>
      </c>
      <c r="G15" s="32">
        <v>2727.52</v>
      </c>
      <c r="H15" s="17">
        <v>893.0380000000009</v>
      </c>
      <c r="I15" s="17">
        <v>6803.874</v>
      </c>
      <c r="J15" s="17">
        <v>668</v>
      </c>
      <c r="K15" s="28">
        <v>663</v>
      </c>
      <c r="L15" s="26">
        <v>96</v>
      </c>
      <c r="M15" s="22">
        <v>17235.690000000002</v>
      </c>
      <c r="N15" s="13">
        <f t="shared" si="0"/>
        <v>31924.122000000003</v>
      </c>
    </row>
    <row r="16" spans="1:14" ht="15">
      <c r="A16" s="6" t="s">
        <v>24</v>
      </c>
      <c r="B16" s="1" t="s">
        <v>25</v>
      </c>
      <c r="C16" s="17">
        <v>306</v>
      </c>
      <c r="D16" s="17">
        <f aca="true" t="shared" si="6" ref="D16:D18">D10+D13</f>
        <v>4807</v>
      </c>
      <c r="E16" s="17">
        <v>2106</v>
      </c>
      <c r="F16" s="17">
        <v>3.05</v>
      </c>
      <c r="G16" s="32">
        <v>52206.29</v>
      </c>
      <c r="H16" s="19">
        <v>4910.916999999998</v>
      </c>
      <c r="I16" s="17">
        <f>I17+I18</f>
        <v>23232.506</v>
      </c>
      <c r="J16" s="17">
        <f aca="true" t="shared" si="7" ref="J16">SUM(J17:J18)</f>
        <v>824</v>
      </c>
      <c r="K16" s="17">
        <f aca="true" t="shared" si="8" ref="K16">K17+K18</f>
        <v>1171</v>
      </c>
      <c r="L16" s="26">
        <v>425</v>
      </c>
      <c r="M16" s="22">
        <f>SUM(M17:M18)</f>
        <v>17502.140000000003</v>
      </c>
      <c r="N16" s="13">
        <f t="shared" si="0"/>
        <v>107493.903</v>
      </c>
    </row>
    <row r="17" spans="1:14" ht="15">
      <c r="A17" s="6" t="s">
        <v>16</v>
      </c>
      <c r="B17" s="1" t="s">
        <v>26</v>
      </c>
      <c r="C17" s="17">
        <v>208</v>
      </c>
      <c r="D17" s="17">
        <f t="shared" si="6"/>
        <v>1366</v>
      </c>
      <c r="E17" s="17">
        <v>315</v>
      </c>
      <c r="F17" s="17">
        <v>3.05</v>
      </c>
      <c r="G17" s="32">
        <v>575.68</v>
      </c>
      <c r="H17" s="17">
        <v>3811.2739999999976</v>
      </c>
      <c r="I17" s="17">
        <f aca="true" t="shared" si="9" ref="I17:I18">I11+I14</f>
        <v>16241.247</v>
      </c>
      <c r="J17" s="17">
        <f aca="true" t="shared" si="10" ref="J17:K18">J11+J14</f>
        <v>156</v>
      </c>
      <c r="K17" s="29">
        <f t="shared" si="10"/>
        <v>139</v>
      </c>
      <c r="L17" s="26">
        <v>276</v>
      </c>
      <c r="M17" s="22">
        <f aca="true" t="shared" si="11" ref="M17:M18">M11+M14</f>
        <v>155.9999999999999</v>
      </c>
      <c r="N17" s="13">
        <f t="shared" si="0"/>
        <v>23247.250999999997</v>
      </c>
    </row>
    <row r="18" spans="1:14" ht="15">
      <c r="A18" s="6" t="s">
        <v>18</v>
      </c>
      <c r="B18" s="1" t="s">
        <v>27</v>
      </c>
      <c r="C18" s="17">
        <v>98</v>
      </c>
      <c r="D18" s="17">
        <f t="shared" si="6"/>
        <v>3441</v>
      </c>
      <c r="E18" s="17">
        <v>1791</v>
      </c>
      <c r="F18" s="17">
        <v>0</v>
      </c>
      <c r="G18" s="32">
        <v>51630.61</v>
      </c>
      <c r="H18" s="17">
        <v>1099.643</v>
      </c>
      <c r="I18" s="17">
        <f t="shared" si="9"/>
        <v>6991.259</v>
      </c>
      <c r="J18" s="17">
        <f t="shared" si="10"/>
        <v>668</v>
      </c>
      <c r="K18" s="29">
        <f t="shared" si="10"/>
        <v>1032</v>
      </c>
      <c r="L18" s="26">
        <v>149</v>
      </c>
      <c r="M18" s="22">
        <f t="shared" si="11"/>
        <v>17346.140000000003</v>
      </c>
      <c r="N18" s="13">
        <f t="shared" si="0"/>
        <v>84246.65199999999</v>
      </c>
    </row>
    <row r="19" spans="1:14" ht="15">
      <c r="A19" s="6" t="s">
        <v>28</v>
      </c>
      <c r="B19" s="1" t="s">
        <v>29</v>
      </c>
      <c r="C19" s="17">
        <v>65621</v>
      </c>
      <c r="D19" s="17">
        <f>D20+D25+D24</f>
        <v>15840</v>
      </c>
      <c r="E19" s="17">
        <v>13643</v>
      </c>
      <c r="F19" s="17">
        <v>12728.52721000001</v>
      </c>
      <c r="G19" s="32">
        <v>9965.32</v>
      </c>
      <c r="H19" s="19">
        <f>H20+H24+H25</f>
        <v>17037.473199999993</v>
      </c>
      <c r="I19" s="17">
        <f>I20+I24+I25</f>
        <v>26538.115810000003</v>
      </c>
      <c r="J19" s="17">
        <f aca="true" t="shared" si="12" ref="J19">SUM(J20,J24:J25)</f>
        <v>22536</v>
      </c>
      <c r="K19" s="17">
        <f aca="true" t="shared" si="13" ref="K19">SUM(K21:K25)</f>
        <v>12816</v>
      </c>
      <c r="L19" s="26">
        <v>39455</v>
      </c>
      <c r="M19" s="22">
        <f>M20+M24+M25</f>
        <v>16332.630000000005</v>
      </c>
      <c r="N19" s="13">
        <f t="shared" si="0"/>
        <v>252513.06621999998</v>
      </c>
    </row>
    <row r="20" spans="1:14" ht="15">
      <c r="A20" s="6" t="s">
        <v>30</v>
      </c>
      <c r="B20" s="1" t="s">
        <v>31</v>
      </c>
      <c r="C20" s="17">
        <v>65551</v>
      </c>
      <c r="D20" s="17">
        <f>D21+D22+D23</f>
        <v>14667</v>
      </c>
      <c r="E20" s="17">
        <v>13583</v>
      </c>
      <c r="F20" s="17">
        <v>12728.52721000001</v>
      </c>
      <c r="G20" s="32">
        <v>9708.27</v>
      </c>
      <c r="H20" s="19">
        <f>H21+H22+H23</f>
        <v>16822.180199999995</v>
      </c>
      <c r="I20" s="17">
        <f>I21+I22+I23</f>
        <v>26507.801810000004</v>
      </c>
      <c r="J20" s="17">
        <f aca="true" t="shared" si="14" ref="J20">SUM(J21:J23)</f>
        <v>22536</v>
      </c>
      <c r="K20" s="17">
        <f aca="true" t="shared" si="15" ref="K20">K21+K22+K23</f>
        <v>12816</v>
      </c>
      <c r="L20" s="26">
        <v>39407</v>
      </c>
      <c r="M20" s="22">
        <f>SUM(M21:M23)</f>
        <v>15893.520000000004</v>
      </c>
      <c r="N20" s="13">
        <f t="shared" si="0"/>
        <v>250220.29922000004</v>
      </c>
    </row>
    <row r="21" spans="1:14" ht="15">
      <c r="A21" s="6" t="s">
        <v>32</v>
      </c>
      <c r="B21" s="1" t="s">
        <v>33</v>
      </c>
      <c r="C21" s="17">
        <v>11611</v>
      </c>
      <c r="D21" s="17">
        <v>13918</v>
      </c>
      <c r="E21" s="17">
        <v>8820</v>
      </c>
      <c r="F21" s="17">
        <v>10810.428320000008</v>
      </c>
      <c r="G21" s="32">
        <v>7347.84</v>
      </c>
      <c r="H21" s="17">
        <v>13618.226049999997</v>
      </c>
      <c r="I21" s="17">
        <v>14815.0816</v>
      </c>
      <c r="J21" s="17">
        <v>20195</v>
      </c>
      <c r="K21" s="28">
        <v>12812</v>
      </c>
      <c r="L21" s="26">
        <v>12324</v>
      </c>
      <c r="M21" s="22">
        <v>11090.940000000002</v>
      </c>
      <c r="N21" s="13">
        <f t="shared" si="0"/>
        <v>137362.51597</v>
      </c>
    </row>
    <row r="22" spans="1:14" ht="15">
      <c r="A22" s="6" t="s">
        <v>34</v>
      </c>
      <c r="B22" s="1" t="s">
        <v>35</v>
      </c>
      <c r="C22" s="17">
        <v>53940</v>
      </c>
      <c r="D22" s="17">
        <v>704</v>
      </c>
      <c r="E22" s="17">
        <v>4756</v>
      </c>
      <c r="F22" s="17">
        <v>1918.0988900000011</v>
      </c>
      <c r="G22" s="32">
        <v>2236.54</v>
      </c>
      <c r="H22" s="17">
        <v>1350.4581499999986</v>
      </c>
      <c r="I22" s="17">
        <v>11692.720210000003</v>
      </c>
      <c r="J22" s="17">
        <v>2341</v>
      </c>
      <c r="K22" s="28">
        <v>4</v>
      </c>
      <c r="L22" s="26">
        <v>27083</v>
      </c>
      <c r="M22" s="22">
        <v>4802.580000000002</v>
      </c>
      <c r="N22" s="13">
        <f t="shared" si="0"/>
        <v>110828.39725000001</v>
      </c>
    </row>
    <row r="23" spans="1:14" ht="15">
      <c r="A23" s="6" t="s">
        <v>36</v>
      </c>
      <c r="B23" s="1" t="s">
        <v>37</v>
      </c>
      <c r="C23" s="17">
        <v>0</v>
      </c>
      <c r="D23" s="17">
        <v>45</v>
      </c>
      <c r="E23" s="17">
        <v>7</v>
      </c>
      <c r="F23" s="17">
        <v>0</v>
      </c>
      <c r="G23" s="32">
        <v>123.89</v>
      </c>
      <c r="H23" s="17">
        <v>1853.496</v>
      </c>
      <c r="I23" s="17">
        <v>0</v>
      </c>
      <c r="J23" s="17"/>
      <c r="K23" s="28">
        <v>0</v>
      </c>
      <c r="L23" s="26">
        <v>0</v>
      </c>
      <c r="M23" s="22">
        <v>0</v>
      </c>
      <c r="N23" s="13">
        <f t="shared" si="0"/>
        <v>2029.386</v>
      </c>
    </row>
    <row r="24" spans="1:14" ht="15">
      <c r="A24" s="6" t="s">
        <v>38</v>
      </c>
      <c r="B24" s="1" t="s">
        <v>39</v>
      </c>
      <c r="C24" s="17">
        <v>70</v>
      </c>
      <c r="D24" s="21">
        <v>1173</v>
      </c>
      <c r="E24" s="17">
        <v>60</v>
      </c>
      <c r="F24" s="17">
        <v>0</v>
      </c>
      <c r="G24" s="32">
        <v>257.05</v>
      </c>
      <c r="H24" s="17">
        <v>215.29299999999967</v>
      </c>
      <c r="I24" s="17">
        <v>30.314</v>
      </c>
      <c r="J24" s="17"/>
      <c r="K24" s="28">
        <v>0</v>
      </c>
      <c r="L24" s="26">
        <v>48</v>
      </c>
      <c r="M24" s="22">
        <v>439.1100000000001</v>
      </c>
      <c r="N24" s="13">
        <f t="shared" si="0"/>
        <v>2292.767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32">
        <v>0</v>
      </c>
      <c r="H25" s="17">
        <v>0</v>
      </c>
      <c r="I25" s="17">
        <v>0</v>
      </c>
      <c r="J25" s="17"/>
      <c r="K25" s="28">
        <v>0</v>
      </c>
      <c r="L25" s="26">
        <v>0</v>
      </c>
      <c r="M25" s="22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0</v>
      </c>
      <c r="D26" s="17">
        <v>0</v>
      </c>
      <c r="E26" s="17">
        <v>0</v>
      </c>
      <c r="F26" s="17">
        <v>0</v>
      </c>
      <c r="G26" s="32">
        <v>0</v>
      </c>
      <c r="H26" s="19">
        <v>0</v>
      </c>
      <c r="I26" s="17">
        <v>0</v>
      </c>
      <c r="J26" s="17"/>
      <c r="K26" s="17">
        <v>0</v>
      </c>
      <c r="L26" s="26">
        <v>0</v>
      </c>
      <c r="M26" s="22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17">
        <v>0</v>
      </c>
      <c r="D27" s="17">
        <v>0</v>
      </c>
      <c r="E27" s="17">
        <v>0</v>
      </c>
      <c r="F27" s="17">
        <v>0</v>
      </c>
      <c r="G27" s="32">
        <v>95.62</v>
      </c>
      <c r="H27" s="19">
        <v>0</v>
      </c>
      <c r="I27" s="17">
        <v>0</v>
      </c>
      <c r="J27" s="17"/>
      <c r="K27" s="17">
        <v>0</v>
      </c>
      <c r="L27" s="26">
        <v>0</v>
      </c>
      <c r="M27" s="22">
        <v>0</v>
      </c>
      <c r="N27" s="13">
        <f t="shared" si="0"/>
        <v>95.62</v>
      </c>
    </row>
    <row r="28" spans="1:14" ht="15">
      <c r="A28" s="6" t="s">
        <v>46</v>
      </c>
      <c r="B28" s="1" t="s">
        <v>47</v>
      </c>
      <c r="C28" s="17">
        <v>0</v>
      </c>
      <c r="D28" s="17">
        <v>32</v>
      </c>
      <c r="E28" s="17">
        <v>42</v>
      </c>
      <c r="F28" s="17">
        <v>0</v>
      </c>
      <c r="G28" s="32">
        <v>891.62</v>
      </c>
      <c r="H28" s="19">
        <v>38.807000000000016</v>
      </c>
      <c r="I28" s="17">
        <v>0</v>
      </c>
      <c r="J28" s="17">
        <v>2</v>
      </c>
      <c r="K28" s="17">
        <v>101</v>
      </c>
      <c r="L28" s="26">
        <v>124</v>
      </c>
      <c r="M28" s="22">
        <v>0</v>
      </c>
      <c r="N28" s="13">
        <f t="shared" si="0"/>
        <v>1231.4270000000001</v>
      </c>
    </row>
    <row r="29" spans="1:14" ht="15">
      <c r="A29" s="6" t="s">
        <v>48</v>
      </c>
      <c r="B29" s="1" t="s">
        <v>49</v>
      </c>
      <c r="C29" s="17">
        <v>0</v>
      </c>
      <c r="D29" s="17">
        <v>0</v>
      </c>
      <c r="E29" s="17">
        <v>0</v>
      </c>
      <c r="F29" s="17">
        <v>0</v>
      </c>
      <c r="G29" s="32">
        <v>0</v>
      </c>
      <c r="H29" s="19">
        <v>0</v>
      </c>
      <c r="I29" s="17">
        <v>0</v>
      </c>
      <c r="J29" s="17"/>
      <c r="K29" s="17">
        <v>0</v>
      </c>
      <c r="L29" s="26">
        <v>0</v>
      </c>
      <c r="M29" s="22">
        <v>0</v>
      </c>
      <c r="N29" s="13">
        <f t="shared" si="0"/>
        <v>0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32">
        <v>0</v>
      </c>
      <c r="H30" s="19">
        <v>0</v>
      </c>
      <c r="I30" s="17">
        <v>0</v>
      </c>
      <c r="J30" s="17"/>
      <c r="K30" s="17">
        <v>0</v>
      </c>
      <c r="L30" s="26">
        <v>0</v>
      </c>
      <c r="M30" s="22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7">
        <v>0</v>
      </c>
      <c r="D31" s="17">
        <v>0</v>
      </c>
      <c r="E31" s="17">
        <v>0</v>
      </c>
      <c r="F31" s="17">
        <v>0</v>
      </c>
      <c r="G31" s="32">
        <v>-0.87</v>
      </c>
      <c r="H31" s="19">
        <v>0</v>
      </c>
      <c r="I31" s="17">
        <v>0</v>
      </c>
      <c r="J31" s="17"/>
      <c r="K31" s="17">
        <v>0</v>
      </c>
      <c r="L31" s="26">
        <v>0</v>
      </c>
      <c r="M31" s="22">
        <v>0</v>
      </c>
      <c r="N31" s="13">
        <f t="shared" si="0"/>
        <v>-0.87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32">
        <v>0</v>
      </c>
      <c r="H32" s="19">
        <v>0</v>
      </c>
      <c r="I32" s="17">
        <v>0</v>
      </c>
      <c r="J32" s="17"/>
      <c r="K32" s="17">
        <v>0</v>
      </c>
      <c r="L32" s="26">
        <v>0</v>
      </c>
      <c r="M32" s="22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476</v>
      </c>
      <c r="D33" s="17">
        <v>786</v>
      </c>
      <c r="E33" s="17">
        <v>102</v>
      </c>
      <c r="F33" s="17">
        <v>27.24700000000003</v>
      </c>
      <c r="G33" s="32">
        <v>29.26</v>
      </c>
      <c r="H33" s="19">
        <v>3459.761269999999</v>
      </c>
      <c r="I33" s="17">
        <v>2485.4758500000025</v>
      </c>
      <c r="J33" s="17">
        <v>191</v>
      </c>
      <c r="K33" s="17">
        <v>189</v>
      </c>
      <c r="L33" s="26">
        <v>40</v>
      </c>
      <c r="M33" s="22">
        <v>119.60000000000014</v>
      </c>
      <c r="N33" s="13">
        <f t="shared" si="0"/>
        <v>7905.344120000002</v>
      </c>
    </row>
    <row r="34" spans="1:14" ht="15">
      <c r="A34" s="7" t="s">
        <v>58</v>
      </c>
      <c r="B34" s="8" t="s">
        <v>59</v>
      </c>
      <c r="C34" s="17">
        <v>86991</v>
      </c>
      <c r="D34" s="27">
        <f>D3+D4+D5+D6+D7+D8+D9+D16+D19+D26+D27+D28+D29+D30+D31+D32+D33</f>
        <v>34269</v>
      </c>
      <c r="E34" s="17">
        <v>21219</v>
      </c>
      <c r="F34" s="17">
        <v>14182.758210000005</v>
      </c>
      <c r="G34" s="33">
        <v>72414.16</v>
      </c>
      <c r="H34" s="19">
        <v>40245.96947000001</v>
      </c>
      <c r="I34" s="17">
        <f>I3+I5+I4+I6+I7+I8+I9+I16+I19+I26+I27+I28+I29+I30+I32+I31+I33</f>
        <v>73758.99466000001</v>
      </c>
      <c r="J34" s="20">
        <f aca="true" t="shared" si="16" ref="J34">SUM(J3:J10,J13,J19,J26:J33)</f>
        <v>35406</v>
      </c>
      <c r="K34" s="20">
        <f>SUM(K3:K10)+K13+K19+SUM(K26:K33)</f>
        <v>20357</v>
      </c>
      <c r="L34" s="26">
        <v>46436</v>
      </c>
      <c r="M34" s="23">
        <f>SUM(M3:M9)+M16+M19+SUM(M26:M33)</f>
        <v>54815.81000000002</v>
      </c>
      <c r="N34" s="9">
        <f t="shared" si="0"/>
        <v>500095.69234000007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A6CC-AD56-4AEF-A16E-9D8501F5D100}">
  <dimension ref="A1:N34"/>
  <sheetViews>
    <sheetView zoomScale="70" zoomScaleNormal="70" workbookViewId="0" topLeftCell="A1">
      <selection activeCell="I3" sqref="I3: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76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6">
        <v>11610</v>
      </c>
      <c r="D3" s="17">
        <v>5071</v>
      </c>
      <c r="E3" s="17">
        <v>2944</v>
      </c>
      <c r="F3" s="17">
        <v>4995</v>
      </c>
      <c r="G3" s="18">
        <v>2752</v>
      </c>
      <c r="H3" s="17">
        <v>9587</v>
      </c>
      <c r="I3" s="17">
        <v>3792</v>
      </c>
      <c r="J3" s="17">
        <v>6171</v>
      </c>
      <c r="K3" s="17">
        <v>5402</v>
      </c>
      <c r="L3" s="26">
        <v>5816</v>
      </c>
      <c r="M3" s="24">
        <v>5715</v>
      </c>
      <c r="N3" s="13">
        <f>SUM(C3:M3)</f>
        <v>63855</v>
      </c>
    </row>
    <row r="4" spans="1:14" ht="15">
      <c r="A4" s="6" t="s">
        <v>2</v>
      </c>
      <c r="B4" s="1" t="s">
        <v>3</v>
      </c>
      <c r="C4" s="26">
        <v>99</v>
      </c>
      <c r="D4" s="17">
        <v>102</v>
      </c>
      <c r="E4" s="17">
        <v>38</v>
      </c>
      <c r="F4" s="17">
        <v>0</v>
      </c>
      <c r="G4" s="18">
        <v>74</v>
      </c>
      <c r="H4" s="17">
        <v>1015</v>
      </c>
      <c r="I4" s="17">
        <v>526</v>
      </c>
      <c r="J4" s="17">
        <v>44</v>
      </c>
      <c r="K4" s="17">
        <v>25</v>
      </c>
      <c r="L4" s="26">
        <v>0</v>
      </c>
      <c r="M4" s="24">
        <v>8</v>
      </c>
      <c r="N4" s="13">
        <f aca="true" t="shared" si="0" ref="N4:N34">SUM(C4:M4)</f>
        <v>1931</v>
      </c>
    </row>
    <row r="5" spans="1:14" ht="15">
      <c r="A5" s="6" t="s">
        <v>4</v>
      </c>
      <c r="B5" s="1" t="s">
        <v>5</v>
      </c>
      <c r="C5" s="26">
        <v>336</v>
      </c>
      <c r="D5" s="17">
        <v>395</v>
      </c>
      <c r="E5" s="17">
        <v>982</v>
      </c>
      <c r="F5" s="17">
        <v>120</v>
      </c>
      <c r="G5" s="18">
        <v>251</v>
      </c>
      <c r="H5" s="17">
        <v>573</v>
      </c>
      <c r="I5" s="17">
        <v>546</v>
      </c>
      <c r="J5" s="17">
        <v>273</v>
      </c>
      <c r="K5" s="17">
        <v>306</v>
      </c>
      <c r="L5" s="26">
        <v>490</v>
      </c>
      <c r="M5" s="24">
        <v>517</v>
      </c>
      <c r="N5" s="13">
        <f t="shared" si="0"/>
        <v>4789</v>
      </c>
    </row>
    <row r="6" spans="1:14" ht="15">
      <c r="A6" s="6" t="s">
        <v>6</v>
      </c>
      <c r="B6" s="1" t="s">
        <v>7</v>
      </c>
      <c r="C6" s="26">
        <v>0</v>
      </c>
      <c r="D6" s="17">
        <v>0</v>
      </c>
      <c r="E6" s="17">
        <v>0</v>
      </c>
      <c r="F6" s="17">
        <v>0</v>
      </c>
      <c r="G6" s="18">
        <v>0</v>
      </c>
      <c r="H6" s="17">
        <v>0</v>
      </c>
      <c r="I6" s="17">
        <v>0</v>
      </c>
      <c r="J6" s="17"/>
      <c r="K6" s="17">
        <v>0</v>
      </c>
      <c r="L6" s="26">
        <v>0</v>
      </c>
      <c r="M6" s="24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6">
        <v>0</v>
      </c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17"/>
      <c r="K7" s="17">
        <v>0</v>
      </c>
      <c r="L7" s="26">
        <v>0</v>
      </c>
      <c r="M7" s="24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6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7"/>
      <c r="K8" s="17">
        <v>0</v>
      </c>
      <c r="L8" s="26">
        <v>1</v>
      </c>
      <c r="M8" s="24">
        <v>1</v>
      </c>
      <c r="N8" s="13">
        <f t="shared" si="0"/>
        <v>2</v>
      </c>
    </row>
    <row r="9" spans="1:14" ht="15">
      <c r="A9" s="6" t="s">
        <v>12</v>
      </c>
      <c r="B9" s="1" t="s">
        <v>13</v>
      </c>
      <c r="C9" s="26">
        <v>3</v>
      </c>
      <c r="D9" s="17">
        <v>75</v>
      </c>
      <c r="E9" s="17">
        <v>32</v>
      </c>
      <c r="F9" s="17">
        <v>0</v>
      </c>
      <c r="G9" s="18">
        <v>16</v>
      </c>
      <c r="H9" s="17">
        <v>12</v>
      </c>
      <c r="I9" s="17">
        <v>75</v>
      </c>
      <c r="J9" s="17">
        <v>34</v>
      </c>
      <c r="K9" s="17">
        <v>19</v>
      </c>
      <c r="L9" s="26">
        <v>29</v>
      </c>
      <c r="M9" s="24">
        <v>26</v>
      </c>
      <c r="N9" s="13">
        <f t="shared" si="0"/>
        <v>321</v>
      </c>
    </row>
    <row r="10" spans="1:14" ht="15">
      <c r="A10" s="6" t="s">
        <v>14</v>
      </c>
      <c r="B10" s="1" t="s">
        <v>15</v>
      </c>
      <c r="C10" s="26">
        <v>1788</v>
      </c>
      <c r="D10" s="17">
        <f>D11+D12</f>
        <v>226</v>
      </c>
      <c r="E10" s="17">
        <v>499</v>
      </c>
      <c r="F10" s="17">
        <v>129</v>
      </c>
      <c r="G10" s="18">
        <v>839</v>
      </c>
      <c r="H10" s="17">
        <v>2474</v>
      </c>
      <c r="I10" s="17">
        <f>I11+I12</f>
        <v>1458</v>
      </c>
      <c r="J10" s="17">
        <f aca="true" t="shared" si="1" ref="J10">SUM(J11:J12)</f>
        <v>399</v>
      </c>
      <c r="K10" s="17">
        <f>K11+K12</f>
        <v>651</v>
      </c>
      <c r="L10" s="26">
        <v>680</v>
      </c>
      <c r="M10" s="24">
        <f>SUM(M11:M12)</f>
        <v>1049</v>
      </c>
      <c r="N10" s="13">
        <f t="shared" si="0"/>
        <v>10192</v>
      </c>
    </row>
    <row r="11" spans="1:14" ht="15">
      <c r="A11" s="6" t="s">
        <v>16</v>
      </c>
      <c r="B11" s="1" t="s">
        <v>17</v>
      </c>
      <c r="C11" s="26">
        <v>1677</v>
      </c>
      <c r="D11" s="17">
        <v>88</v>
      </c>
      <c r="E11" s="17">
        <v>372</v>
      </c>
      <c r="F11" s="17">
        <v>109</v>
      </c>
      <c r="G11" s="18">
        <v>669</v>
      </c>
      <c r="H11" s="17">
        <v>1902</v>
      </c>
      <c r="I11" s="17">
        <v>1262</v>
      </c>
      <c r="J11" s="17">
        <v>285</v>
      </c>
      <c r="K11" s="28">
        <v>358</v>
      </c>
      <c r="L11" s="26">
        <v>504</v>
      </c>
      <c r="M11" s="24">
        <v>240</v>
      </c>
      <c r="N11" s="13">
        <f t="shared" si="0"/>
        <v>7466</v>
      </c>
    </row>
    <row r="12" spans="1:14" ht="15">
      <c r="A12" s="6" t="s">
        <v>18</v>
      </c>
      <c r="B12" s="1" t="s">
        <v>19</v>
      </c>
      <c r="C12" s="26">
        <v>111</v>
      </c>
      <c r="D12" s="17">
        <v>138</v>
      </c>
      <c r="E12" s="17">
        <v>127</v>
      </c>
      <c r="F12" s="17">
        <v>20</v>
      </c>
      <c r="G12" s="18">
        <v>170</v>
      </c>
      <c r="H12" s="17">
        <v>572</v>
      </c>
      <c r="I12" s="17">
        <v>196</v>
      </c>
      <c r="J12" s="17">
        <v>114</v>
      </c>
      <c r="K12" s="28">
        <v>293</v>
      </c>
      <c r="L12" s="26">
        <v>176</v>
      </c>
      <c r="M12" s="24">
        <v>809</v>
      </c>
      <c r="N12" s="13">
        <f t="shared" si="0"/>
        <v>2726</v>
      </c>
    </row>
    <row r="13" spans="1:14" ht="15">
      <c r="A13" s="6" t="s">
        <v>20</v>
      </c>
      <c r="B13" s="1" t="s">
        <v>21</v>
      </c>
      <c r="C13" s="26">
        <v>1140</v>
      </c>
      <c r="D13" s="17">
        <f>D14+D15</f>
        <v>948</v>
      </c>
      <c r="E13" s="17">
        <v>123</v>
      </c>
      <c r="F13" s="17">
        <v>19</v>
      </c>
      <c r="G13" s="18">
        <v>909</v>
      </c>
      <c r="H13" s="17">
        <v>3977</v>
      </c>
      <c r="I13" s="17">
        <f>I14+I15</f>
        <v>1786</v>
      </c>
      <c r="J13" s="17">
        <f aca="true" t="shared" si="2" ref="J13">SUM(J14:J15)</f>
        <v>270</v>
      </c>
      <c r="K13" s="17">
        <f>K14+K15</f>
        <v>747</v>
      </c>
      <c r="L13" s="26">
        <v>348</v>
      </c>
      <c r="M13" s="24">
        <f>SUM(M14:M15)</f>
        <v>333</v>
      </c>
      <c r="N13" s="13">
        <f t="shared" si="0"/>
        <v>10600</v>
      </c>
    </row>
    <row r="14" spans="1:14" ht="15">
      <c r="A14" s="6" t="s">
        <v>16</v>
      </c>
      <c r="B14" s="1" t="s">
        <v>22</v>
      </c>
      <c r="C14" s="26">
        <v>1057</v>
      </c>
      <c r="D14" s="17">
        <v>817</v>
      </c>
      <c r="E14" s="17">
        <v>100</v>
      </c>
      <c r="F14" s="17">
        <v>13</v>
      </c>
      <c r="G14" s="18">
        <v>679</v>
      </c>
      <c r="H14" s="17">
        <v>3384</v>
      </c>
      <c r="I14" s="17">
        <v>1334</v>
      </c>
      <c r="J14" s="17">
        <v>143</v>
      </c>
      <c r="K14" s="28">
        <v>360</v>
      </c>
      <c r="L14" s="26">
        <v>258</v>
      </c>
      <c r="M14" s="24">
        <v>176</v>
      </c>
      <c r="N14" s="13">
        <f t="shared" si="0"/>
        <v>8321</v>
      </c>
    </row>
    <row r="15" spans="1:14" ht="15">
      <c r="A15" s="6" t="s">
        <v>18</v>
      </c>
      <c r="B15" s="1" t="s">
        <v>23</v>
      </c>
      <c r="C15" s="26">
        <v>83</v>
      </c>
      <c r="D15" s="17">
        <v>131</v>
      </c>
      <c r="E15" s="17">
        <v>23</v>
      </c>
      <c r="F15" s="17">
        <v>6</v>
      </c>
      <c r="G15" s="18">
        <v>230</v>
      </c>
      <c r="H15" s="17">
        <v>593</v>
      </c>
      <c r="I15" s="17">
        <v>452</v>
      </c>
      <c r="J15" s="17">
        <v>127</v>
      </c>
      <c r="K15" s="28">
        <v>387</v>
      </c>
      <c r="L15" s="26">
        <v>90</v>
      </c>
      <c r="M15" s="24">
        <v>157</v>
      </c>
      <c r="N15" s="13">
        <f t="shared" si="0"/>
        <v>2279</v>
      </c>
    </row>
    <row r="16" spans="1:14" ht="15">
      <c r="A16" s="6" t="s">
        <v>24</v>
      </c>
      <c r="B16" s="1" t="s">
        <v>25</v>
      </c>
      <c r="C16" s="26">
        <v>1881</v>
      </c>
      <c r="D16" s="17">
        <f>D17+D18</f>
        <v>1174</v>
      </c>
      <c r="E16" s="17">
        <v>519</v>
      </c>
      <c r="F16" s="17">
        <v>148</v>
      </c>
      <c r="G16" s="18">
        <v>909</v>
      </c>
      <c r="H16" s="17">
        <v>4014</v>
      </c>
      <c r="I16" s="17">
        <f>I17+I18</f>
        <v>1786</v>
      </c>
      <c r="J16" s="17">
        <f aca="true" t="shared" si="3" ref="J16">SUM(J17:J18)</f>
        <v>494</v>
      </c>
      <c r="K16" s="17">
        <f>K17+K18</f>
        <v>1398</v>
      </c>
      <c r="L16" s="26">
        <v>748</v>
      </c>
      <c r="M16" s="24">
        <f>SUM(M17:M18)</f>
        <v>1152</v>
      </c>
      <c r="N16" s="13">
        <f t="shared" si="0"/>
        <v>14223</v>
      </c>
    </row>
    <row r="17" spans="1:14" ht="15">
      <c r="A17" s="6" t="s">
        <v>16</v>
      </c>
      <c r="B17" s="1" t="s">
        <v>26</v>
      </c>
      <c r="C17" s="26">
        <v>1692</v>
      </c>
      <c r="D17" s="17">
        <f aca="true" t="shared" si="4" ref="D17:D18">D11+D14</f>
        <v>905</v>
      </c>
      <c r="E17" s="17">
        <v>372</v>
      </c>
      <c r="F17" s="17">
        <v>122</v>
      </c>
      <c r="G17" s="18">
        <v>679</v>
      </c>
      <c r="H17" s="17">
        <v>3406</v>
      </c>
      <c r="I17" s="17">
        <f>I14</f>
        <v>1334</v>
      </c>
      <c r="J17" s="17">
        <v>296</v>
      </c>
      <c r="K17" s="29">
        <f>K11+K14</f>
        <v>718</v>
      </c>
      <c r="L17" s="26">
        <v>510</v>
      </c>
      <c r="M17" s="24">
        <v>281</v>
      </c>
      <c r="N17" s="13">
        <f t="shared" si="0"/>
        <v>10315</v>
      </c>
    </row>
    <row r="18" spans="1:14" ht="15">
      <c r="A18" s="6" t="s">
        <v>18</v>
      </c>
      <c r="B18" s="1" t="s">
        <v>27</v>
      </c>
      <c r="C18" s="26">
        <v>189</v>
      </c>
      <c r="D18" s="17">
        <f t="shared" si="4"/>
        <v>269</v>
      </c>
      <c r="E18" s="17">
        <v>147</v>
      </c>
      <c r="F18" s="17">
        <v>26</v>
      </c>
      <c r="G18" s="18">
        <v>230</v>
      </c>
      <c r="H18" s="17">
        <v>608</v>
      </c>
      <c r="I18" s="17">
        <f>I15</f>
        <v>452</v>
      </c>
      <c r="J18" s="17">
        <v>198</v>
      </c>
      <c r="K18" s="29">
        <f>K12+K15</f>
        <v>680</v>
      </c>
      <c r="L18" s="26">
        <v>238</v>
      </c>
      <c r="M18" s="24">
        <v>871</v>
      </c>
      <c r="N18" s="13">
        <f t="shared" si="0"/>
        <v>3908</v>
      </c>
    </row>
    <row r="19" spans="1:14" ht="15">
      <c r="A19" s="6" t="s">
        <v>28</v>
      </c>
      <c r="B19" s="1" t="s">
        <v>29</v>
      </c>
      <c r="C19" s="26">
        <v>9855</v>
      </c>
      <c r="D19" s="17">
        <f>D20+D24+D25</f>
        <v>6854</v>
      </c>
      <c r="E19" s="17">
        <v>6146</v>
      </c>
      <c r="F19" s="17">
        <v>7841</v>
      </c>
      <c r="G19" s="18">
        <v>3753</v>
      </c>
      <c r="H19" s="19">
        <f>H20+H24+H25</f>
        <v>6178</v>
      </c>
      <c r="I19" s="17">
        <f>I20+I24+I25</f>
        <v>5778</v>
      </c>
      <c r="J19" s="17">
        <f aca="true" t="shared" si="5" ref="J19">SUM(J20,J24:J25)</f>
        <v>10812</v>
      </c>
      <c r="K19" s="17">
        <f>SUM(K21:K25)</f>
        <v>7964</v>
      </c>
      <c r="L19" s="26">
        <v>8127</v>
      </c>
      <c r="M19" s="24">
        <f>M20+M24+M25</f>
        <v>4799</v>
      </c>
      <c r="N19" s="13">
        <f t="shared" si="0"/>
        <v>78107</v>
      </c>
    </row>
    <row r="20" spans="1:14" ht="15">
      <c r="A20" s="6" t="s">
        <v>30</v>
      </c>
      <c r="B20" s="1" t="s">
        <v>31</v>
      </c>
      <c r="C20" s="26">
        <v>9837</v>
      </c>
      <c r="D20" s="17">
        <f>SUM(D21:D23)</f>
        <v>6832</v>
      </c>
      <c r="E20" s="17">
        <v>6127</v>
      </c>
      <c r="F20" s="17">
        <v>7841</v>
      </c>
      <c r="G20" s="18">
        <v>3719</v>
      </c>
      <c r="H20" s="19">
        <f>H21+H22+H23</f>
        <v>6112</v>
      </c>
      <c r="I20" s="17">
        <f aca="true" t="shared" si="6" ref="I20">I21+I22+I23</f>
        <v>5728</v>
      </c>
      <c r="J20" s="17">
        <f aca="true" t="shared" si="7" ref="J20">SUM(J21:J23)</f>
        <v>10796</v>
      </c>
      <c r="K20" s="17">
        <f>K21+K22+K23</f>
        <v>7945</v>
      </c>
      <c r="L20" s="26">
        <v>8096</v>
      </c>
      <c r="M20" s="24">
        <f>SUM(M21:M23)</f>
        <v>4752</v>
      </c>
      <c r="N20" s="13">
        <f t="shared" si="0"/>
        <v>77785</v>
      </c>
    </row>
    <row r="21" spans="1:14" ht="15">
      <c r="A21" s="6" t="s">
        <v>32</v>
      </c>
      <c r="B21" s="1" t="s">
        <v>33</v>
      </c>
      <c r="C21" s="26">
        <v>7874</v>
      </c>
      <c r="D21" s="17">
        <v>5221</v>
      </c>
      <c r="E21" s="17">
        <v>3581</v>
      </c>
      <c r="F21" s="17">
        <v>6212</v>
      </c>
      <c r="G21" s="18">
        <v>2818</v>
      </c>
      <c r="H21" s="17">
        <v>4506</v>
      </c>
      <c r="I21" s="17">
        <v>4239</v>
      </c>
      <c r="J21" s="17">
        <v>8090</v>
      </c>
      <c r="K21" s="30">
        <v>5918</v>
      </c>
      <c r="L21" s="26">
        <v>6442</v>
      </c>
      <c r="M21" s="24">
        <v>3442</v>
      </c>
      <c r="N21" s="13">
        <f t="shared" si="0"/>
        <v>58343</v>
      </c>
    </row>
    <row r="22" spans="1:14" ht="15">
      <c r="A22" s="6" t="s">
        <v>34</v>
      </c>
      <c r="B22" s="1" t="s">
        <v>35</v>
      </c>
      <c r="C22" s="26">
        <v>1957</v>
      </c>
      <c r="D22" s="17">
        <v>1603</v>
      </c>
      <c r="E22" s="17">
        <v>838</v>
      </c>
      <c r="F22" s="17">
        <v>1610</v>
      </c>
      <c r="G22" s="18">
        <v>716</v>
      </c>
      <c r="H22" s="17">
        <v>1595</v>
      </c>
      <c r="I22" s="17">
        <v>1485</v>
      </c>
      <c r="J22" s="17">
        <v>2684</v>
      </c>
      <c r="K22" s="30">
        <v>2008</v>
      </c>
      <c r="L22" s="26">
        <v>1649</v>
      </c>
      <c r="M22" s="24">
        <v>1103</v>
      </c>
      <c r="N22" s="13">
        <f t="shared" si="0"/>
        <v>17248</v>
      </c>
    </row>
    <row r="23" spans="1:14" ht="15">
      <c r="A23" s="6" t="s">
        <v>36</v>
      </c>
      <c r="B23" s="1" t="s">
        <v>37</v>
      </c>
      <c r="C23" s="26">
        <v>6</v>
      </c>
      <c r="D23" s="17">
        <v>8</v>
      </c>
      <c r="E23" s="17">
        <v>1708</v>
      </c>
      <c r="F23" s="17">
        <v>19</v>
      </c>
      <c r="G23" s="18">
        <v>185</v>
      </c>
      <c r="H23" s="17">
        <v>11</v>
      </c>
      <c r="I23" s="17">
        <v>4</v>
      </c>
      <c r="J23" s="17">
        <v>22</v>
      </c>
      <c r="K23" s="30">
        <v>19</v>
      </c>
      <c r="L23" s="26">
        <v>5</v>
      </c>
      <c r="M23" s="24">
        <v>207</v>
      </c>
      <c r="N23" s="13">
        <f t="shared" si="0"/>
        <v>2194</v>
      </c>
    </row>
    <row r="24" spans="1:14" ht="15">
      <c r="A24" s="6" t="s">
        <v>38</v>
      </c>
      <c r="B24" s="1" t="s">
        <v>39</v>
      </c>
      <c r="C24" s="26">
        <v>18</v>
      </c>
      <c r="D24" s="21">
        <v>22</v>
      </c>
      <c r="E24" s="17">
        <v>19</v>
      </c>
      <c r="F24" s="17">
        <v>1</v>
      </c>
      <c r="G24" s="18">
        <v>34</v>
      </c>
      <c r="H24" s="17">
        <v>66</v>
      </c>
      <c r="I24" s="17">
        <v>50</v>
      </c>
      <c r="J24" s="17">
        <v>16</v>
      </c>
      <c r="K24" s="30">
        <v>19</v>
      </c>
      <c r="L24" s="26">
        <v>31</v>
      </c>
      <c r="M24" s="24">
        <v>47</v>
      </c>
      <c r="N24" s="13">
        <f t="shared" si="0"/>
        <v>323</v>
      </c>
    </row>
    <row r="25" spans="1:14" ht="15">
      <c r="A25" s="6" t="s">
        <v>40</v>
      </c>
      <c r="B25" s="1" t="s">
        <v>41</v>
      </c>
      <c r="C25" s="26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30">
        <v>0</v>
      </c>
      <c r="L25" s="26">
        <v>0</v>
      </c>
      <c r="M25" s="24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6">
        <v>1</v>
      </c>
      <c r="D26" s="17">
        <v>1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7"/>
      <c r="K26" s="17">
        <v>1</v>
      </c>
      <c r="L26" s="26">
        <v>0</v>
      </c>
      <c r="M26" s="24">
        <v>0</v>
      </c>
      <c r="N26" s="13">
        <f t="shared" si="0"/>
        <v>3</v>
      </c>
    </row>
    <row r="27" spans="1:14" ht="15">
      <c r="A27" s="6" t="s">
        <v>44</v>
      </c>
      <c r="B27" s="1" t="s">
        <v>45</v>
      </c>
      <c r="C27" s="26">
        <v>0</v>
      </c>
      <c r="D27" s="17">
        <v>5</v>
      </c>
      <c r="E27" s="17">
        <v>5</v>
      </c>
      <c r="F27" s="17">
        <v>0</v>
      </c>
      <c r="G27" s="18">
        <v>0</v>
      </c>
      <c r="H27" s="17">
        <v>-1</v>
      </c>
      <c r="I27" s="17">
        <v>2</v>
      </c>
      <c r="J27" s="17">
        <v>1</v>
      </c>
      <c r="K27" s="17">
        <v>1</v>
      </c>
      <c r="L27" s="26">
        <v>3</v>
      </c>
      <c r="M27" s="24">
        <v>1</v>
      </c>
      <c r="N27" s="13">
        <f t="shared" si="0"/>
        <v>17</v>
      </c>
    </row>
    <row r="28" spans="1:14" ht="15">
      <c r="A28" s="6" t="s">
        <v>46</v>
      </c>
      <c r="B28" s="1" t="s">
        <v>47</v>
      </c>
      <c r="C28" s="26">
        <v>1104</v>
      </c>
      <c r="D28" s="17">
        <v>1069</v>
      </c>
      <c r="E28" s="17">
        <v>109</v>
      </c>
      <c r="F28" s="17">
        <v>28</v>
      </c>
      <c r="G28" s="18">
        <v>312</v>
      </c>
      <c r="H28" s="17">
        <v>1457</v>
      </c>
      <c r="I28" s="17">
        <v>748</v>
      </c>
      <c r="J28" s="17">
        <v>167</v>
      </c>
      <c r="K28" s="17">
        <v>274</v>
      </c>
      <c r="L28" s="26">
        <v>398</v>
      </c>
      <c r="M28" s="24">
        <v>35</v>
      </c>
      <c r="N28" s="13">
        <f t="shared" si="0"/>
        <v>5701</v>
      </c>
    </row>
    <row r="29" spans="1:14" ht="15">
      <c r="A29" s="6" t="s">
        <v>48</v>
      </c>
      <c r="B29" s="1" t="s">
        <v>49</v>
      </c>
      <c r="C29" s="26">
        <v>20</v>
      </c>
      <c r="D29" s="17">
        <v>0</v>
      </c>
      <c r="E29" s="17">
        <v>7</v>
      </c>
      <c r="F29" s="17">
        <v>0</v>
      </c>
      <c r="G29" s="18">
        <v>0</v>
      </c>
      <c r="H29" s="17">
        <v>0</v>
      </c>
      <c r="I29" s="17">
        <v>509</v>
      </c>
      <c r="J29" s="17"/>
      <c r="K29" s="17">
        <v>128</v>
      </c>
      <c r="L29" s="26">
        <v>0</v>
      </c>
      <c r="M29" s="24">
        <v>3</v>
      </c>
      <c r="N29" s="13">
        <f t="shared" si="0"/>
        <v>667</v>
      </c>
    </row>
    <row r="30" spans="1:14" ht="15">
      <c r="A30" s="6" t="s">
        <v>50</v>
      </c>
      <c r="B30" s="1" t="s">
        <v>51</v>
      </c>
      <c r="C30" s="26">
        <v>0</v>
      </c>
      <c r="D30" s="17">
        <v>0</v>
      </c>
      <c r="E30" s="17">
        <v>0</v>
      </c>
      <c r="F30" s="17">
        <v>0</v>
      </c>
      <c r="G30" s="18">
        <v>0</v>
      </c>
      <c r="H30" s="17">
        <v>1</v>
      </c>
      <c r="I30" s="17">
        <v>0</v>
      </c>
      <c r="J30" s="17"/>
      <c r="K30" s="17">
        <v>0</v>
      </c>
      <c r="L30" s="26">
        <v>0</v>
      </c>
      <c r="M30" s="24">
        <v>1</v>
      </c>
      <c r="N30" s="13">
        <f t="shared" si="0"/>
        <v>2</v>
      </c>
    </row>
    <row r="31" spans="1:14" ht="15">
      <c r="A31" s="6" t="s">
        <v>52</v>
      </c>
      <c r="B31" s="1" t="s">
        <v>53</v>
      </c>
      <c r="C31" s="26">
        <v>1</v>
      </c>
      <c r="D31" s="17">
        <v>76</v>
      </c>
      <c r="E31" s="17">
        <v>0</v>
      </c>
      <c r="F31" s="17">
        <v>0</v>
      </c>
      <c r="G31" s="18">
        <v>4</v>
      </c>
      <c r="H31" s="17">
        <v>9</v>
      </c>
      <c r="I31" s="17">
        <v>8</v>
      </c>
      <c r="J31" s="17">
        <v>3</v>
      </c>
      <c r="K31" s="17">
        <v>0</v>
      </c>
      <c r="L31" s="26">
        <v>0</v>
      </c>
      <c r="M31" s="24">
        <v>2</v>
      </c>
      <c r="N31" s="13">
        <f t="shared" si="0"/>
        <v>103</v>
      </c>
    </row>
    <row r="32" spans="1:14" ht="15">
      <c r="A32" s="6" t="s">
        <v>54</v>
      </c>
      <c r="B32" s="1" t="s">
        <v>55</v>
      </c>
      <c r="C32" s="26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7"/>
      <c r="K32" s="17">
        <v>0</v>
      </c>
      <c r="L32" s="26">
        <v>0</v>
      </c>
      <c r="M32" s="24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6">
        <v>1330</v>
      </c>
      <c r="D33" s="17">
        <v>5625</v>
      </c>
      <c r="E33" s="17">
        <v>620</v>
      </c>
      <c r="F33" s="17">
        <v>417</v>
      </c>
      <c r="G33" s="18">
        <v>686</v>
      </c>
      <c r="H33" s="17">
        <v>3898</v>
      </c>
      <c r="I33" s="17">
        <v>3763</v>
      </c>
      <c r="J33" s="17">
        <v>1587</v>
      </c>
      <c r="K33" s="17">
        <v>1067</v>
      </c>
      <c r="L33" s="26">
        <v>1729</v>
      </c>
      <c r="M33" s="24">
        <v>1060</v>
      </c>
      <c r="N33" s="13">
        <f t="shared" si="0"/>
        <v>21782</v>
      </c>
    </row>
    <row r="34" spans="1:14" ht="15">
      <c r="A34" s="7" t="s">
        <v>58</v>
      </c>
      <c r="B34" s="8" t="s">
        <v>59</v>
      </c>
      <c r="C34" s="26">
        <v>18499</v>
      </c>
      <c r="D34" s="34">
        <v>15623</v>
      </c>
      <c r="E34" s="17">
        <v>8391</v>
      </c>
      <c r="F34" s="17">
        <v>8492</v>
      </c>
      <c r="G34" s="31">
        <v>5818</v>
      </c>
      <c r="H34" s="17">
        <v>17081</v>
      </c>
      <c r="I34" s="17">
        <v>13205</v>
      </c>
      <c r="J34" s="20">
        <v>13361</v>
      </c>
      <c r="K34" s="20">
        <v>10411</v>
      </c>
      <c r="L34" s="26">
        <v>11274</v>
      </c>
      <c r="M34" s="25">
        <v>10267</v>
      </c>
      <c r="N34" s="9">
        <f t="shared" si="0"/>
        <v>132422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B301-349C-427A-A742-3B028172B83B}">
  <dimension ref="A1:N34"/>
  <sheetViews>
    <sheetView zoomScale="70" zoomScaleNormal="70" workbookViewId="0" topLeftCell="A1">
      <selection activeCell="I3" sqref="I3: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77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8497</v>
      </c>
      <c r="D3" s="17">
        <v>5092</v>
      </c>
      <c r="E3" s="17">
        <v>2858</v>
      </c>
      <c r="F3" s="17">
        <v>4248</v>
      </c>
      <c r="G3" s="18">
        <v>2945</v>
      </c>
      <c r="H3" s="19">
        <v>8610</v>
      </c>
      <c r="I3" s="17">
        <v>4643</v>
      </c>
      <c r="J3" s="17">
        <v>5318</v>
      </c>
      <c r="K3" s="17">
        <v>6358</v>
      </c>
      <c r="L3" s="26">
        <v>5216</v>
      </c>
      <c r="M3" s="24">
        <v>5291</v>
      </c>
      <c r="N3" s="13">
        <f>SUM(C3:M3)</f>
        <v>59076</v>
      </c>
    </row>
    <row r="4" spans="1:14" ht="15">
      <c r="A4" s="6" t="s">
        <v>2</v>
      </c>
      <c r="B4" s="1" t="s">
        <v>3</v>
      </c>
      <c r="C4" s="17">
        <v>90</v>
      </c>
      <c r="D4" s="17">
        <v>105</v>
      </c>
      <c r="E4" s="17">
        <v>121</v>
      </c>
      <c r="F4" s="17">
        <v>0</v>
      </c>
      <c r="G4" s="18">
        <v>36</v>
      </c>
      <c r="H4" s="19">
        <v>1014</v>
      </c>
      <c r="I4" s="17">
        <v>439</v>
      </c>
      <c r="J4" s="17">
        <v>31</v>
      </c>
      <c r="K4" s="17">
        <v>6</v>
      </c>
      <c r="L4" s="26">
        <v>0</v>
      </c>
      <c r="M4" s="24">
        <v>24</v>
      </c>
      <c r="N4" s="13">
        <f aca="true" t="shared" si="0" ref="N4:N34">SUM(C4:M4)</f>
        <v>1866</v>
      </c>
    </row>
    <row r="5" spans="1:14" ht="15">
      <c r="A5" s="6" t="s">
        <v>4</v>
      </c>
      <c r="B5" s="1" t="s">
        <v>5</v>
      </c>
      <c r="C5" s="17">
        <v>305</v>
      </c>
      <c r="D5" s="17">
        <v>388</v>
      </c>
      <c r="E5" s="17">
        <v>960</v>
      </c>
      <c r="F5" s="17">
        <v>62</v>
      </c>
      <c r="G5" s="18">
        <v>232</v>
      </c>
      <c r="H5" s="19">
        <v>628</v>
      </c>
      <c r="I5" s="17">
        <v>624</v>
      </c>
      <c r="J5" s="17">
        <v>283</v>
      </c>
      <c r="K5" s="17">
        <v>275</v>
      </c>
      <c r="L5" s="26">
        <v>536</v>
      </c>
      <c r="M5" s="24">
        <v>394</v>
      </c>
      <c r="N5" s="13">
        <f t="shared" si="0"/>
        <v>4687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7">
        <v>0</v>
      </c>
      <c r="J6" s="17"/>
      <c r="K6" s="17">
        <v>0</v>
      </c>
      <c r="L6" s="26">
        <v>0</v>
      </c>
      <c r="M6" s="24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9">
        <v>0</v>
      </c>
      <c r="I7" s="17">
        <v>0</v>
      </c>
      <c r="J7" s="17"/>
      <c r="K7" s="17">
        <v>0</v>
      </c>
      <c r="L7" s="26">
        <v>6</v>
      </c>
      <c r="M7" s="24">
        <v>0</v>
      </c>
      <c r="N7" s="13">
        <f t="shared" si="0"/>
        <v>6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1</v>
      </c>
      <c r="I8" s="17">
        <v>0</v>
      </c>
      <c r="J8" s="17"/>
      <c r="K8" s="17">
        <v>0</v>
      </c>
      <c r="L8" s="26">
        <v>0</v>
      </c>
      <c r="M8" s="24">
        <v>0</v>
      </c>
      <c r="N8" s="13">
        <f t="shared" si="0"/>
        <v>1</v>
      </c>
    </row>
    <row r="9" spans="1:14" ht="15">
      <c r="A9" s="6" t="s">
        <v>12</v>
      </c>
      <c r="B9" s="1" t="s">
        <v>13</v>
      </c>
      <c r="C9" s="17">
        <v>7</v>
      </c>
      <c r="D9" s="17">
        <v>43</v>
      </c>
      <c r="E9" s="17">
        <v>31</v>
      </c>
      <c r="F9" s="17">
        <v>0</v>
      </c>
      <c r="G9" s="18">
        <v>19</v>
      </c>
      <c r="H9" s="19">
        <v>17</v>
      </c>
      <c r="I9" s="17">
        <v>94</v>
      </c>
      <c r="J9" s="17">
        <v>28</v>
      </c>
      <c r="K9" s="17">
        <v>22</v>
      </c>
      <c r="L9" s="26">
        <v>25</v>
      </c>
      <c r="M9" s="24">
        <v>6</v>
      </c>
      <c r="N9" s="13">
        <f t="shared" si="0"/>
        <v>292</v>
      </c>
    </row>
    <row r="10" spans="1:14" ht="15">
      <c r="A10" s="6" t="s">
        <v>14</v>
      </c>
      <c r="B10" s="1" t="s">
        <v>15</v>
      </c>
      <c r="C10" s="17">
        <v>1741</v>
      </c>
      <c r="D10" s="17">
        <f>D11+D12</f>
        <v>187</v>
      </c>
      <c r="E10" s="17">
        <v>598</v>
      </c>
      <c r="F10" s="17">
        <v>102</v>
      </c>
      <c r="G10" s="18">
        <v>833</v>
      </c>
      <c r="H10" s="19">
        <v>1898</v>
      </c>
      <c r="I10" s="17">
        <f>I11+I12</f>
        <v>1495</v>
      </c>
      <c r="J10" s="17">
        <f aca="true" t="shared" si="1" ref="J10">SUM(J11:J12)</f>
        <v>422</v>
      </c>
      <c r="K10" s="17">
        <f>K11+K12</f>
        <v>730</v>
      </c>
      <c r="L10" s="26">
        <v>728</v>
      </c>
      <c r="M10" s="24">
        <f>SUM(M11:M12)</f>
        <v>1033</v>
      </c>
      <c r="N10" s="13">
        <f t="shared" si="0"/>
        <v>9767</v>
      </c>
    </row>
    <row r="11" spans="1:14" ht="15">
      <c r="A11" s="6" t="s">
        <v>16</v>
      </c>
      <c r="B11" s="1" t="s">
        <v>17</v>
      </c>
      <c r="C11" s="17">
        <v>1638</v>
      </c>
      <c r="D11" s="17">
        <v>95</v>
      </c>
      <c r="E11" s="17">
        <v>436</v>
      </c>
      <c r="F11" s="17">
        <v>92</v>
      </c>
      <c r="G11" s="18">
        <v>659</v>
      </c>
      <c r="H11" s="17">
        <v>1570</v>
      </c>
      <c r="I11" s="17">
        <v>1141</v>
      </c>
      <c r="J11" s="17">
        <v>285</v>
      </c>
      <c r="K11" s="28">
        <v>392</v>
      </c>
      <c r="L11" s="26">
        <v>562</v>
      </c>
      <c r="M11" s="24">
        <v>267</v>
      </c>
      <c r="N11" s="13">
        <f t="shared" si="0"/>
        <v>7137</v>
      </c>
    </row>
    <row r="12" spans="1:14" ht="15">
      <c r="A12" s="6" t="s">
        <v>18</v>
      </c>
      <c r="B12" s="1" t="s">
        <v>19</v>
      </c>
      <c r="C12" s="17">
        <v>103</v>
      </c>
      <c r="D12" s="17">
        <v>92</v>
      </c>
      <c r="E12" s="17">
        <v>162</v>
      </c>
      <c r="F12" s="17">
        <v>10</v>
      </c>
      <c r="G12" s="18">
        <v>174</v>
      </c>
      <c r="H12" s="17">
        <v>328</v>
      </c>
      <c r="I12" s="17">
        <v>354</v>
      </c>
      <c r="J12" s="17">
        <v>137</v>
      </c>
      <c r="K12" s="28">
        <v>338</v>
      </c>
      <c r="L12" s="26">
        <v>166</v>
      </c>
      <c r="M12" s="24">
        <v>766</v>
      </c>
      <c r="N12" s="13">
        <f t="shared" si="0"/>
        <v>2630</v>
      </c>
    </row>
    <row r="13" spans="1:14" ht="15">
      <c r="A13" s="6" t="s">
        <v>20</v>
      </c>
      <c r="B13" s="1" t="s">
        <v>21</v>
      </c>
      <c r="C13" s="17">
        <v>931</v>
      </c>
      <c r="D13" s="17">
        <f>D14+D15</f>
        <v>1239</v>
      </c>
      <c r="E13" s="17">
        <v>213</v>
      </c>
      <c r="F13" s="17">
        <v>10</v>
      </c>
      <c r="G13" s="18">
        <v>891</v>
      </c>
      <c r="H13" s="19">
        <v>3167</v>
      </c>
      <c r="I13" s="17">
        <f>I14+I15</f>
        <v>1694</v>
      </c>
      <c r="J13" s="17">
        <f aca="true" t="shared" si="2" ref="J13">SUM(J14:J15)</f>
        <v>229</v>
      </c>
      <c r="K13" s="17">
        <f>K14+K15</f>
        <v>844</v>
      </c>
      <c r="L13" s="26">
        <v>309</v>
      </c>
      <c r="M13" s="24">
        <f>SUM(M14:M15)</f>
        <v>305</v>
      </c>
      <c r="N13" s="13">
        <f t="shared" si="0"/>
        <v>9832</v>
      </c>
    </row>
    <row r="14" spans="1:14" ht="15">
      <c r="A14" s="6" t="s">
        <v>16</v>
      </c>
      <c r="B14" s="1" t="s">
        <v>22</v>
      </c>
      <c r="C14" s="17">
        <v>863</v>
      </c>
      <c r="D14" s="17">
        <v>1079</v>
      </c>
      <c r="E14" s="17">
        <v>157</v>
      </c>
      <c r="F14" s="17">
        <v>5</v>
      </c>
      <c r="G14" s="18">
        <v>665</v>
      </c>
      <c r="H14" s="17">
        <v>2808</v>
      </c>
      <c r="I14" s="17">
        <v>1157</v>
      </c>
      <c r="J14" s="17">
        <v>136</v>
      </c>
      <c r="K14" s="28">
        <v>396</v>
      </c>
      <c r="L14" s="26">
        <v>252</v>
      </c>
      <c r="M14" s="24">
        <v>152</v>
      </c>
      <c r="N14" s="13">
        <f t="shared" si="0"/>
        <v>7670</v>
      </c>
    </row>
    <row r="15" spans="1:14" ht="15">
      <c r="A15" s="6" t="s">
        <v>18</v>
      </c>
      <c r="B15" s="1" t="s">
        <v>23</v>
      </c>
      <c r="C15" s="17">
        <v>68</v>
      </c>
      <c r="D15" s="17">
        <v>160</v>
      </c>
      <c r="E15" s="17">
        <v>56</v>
      </c>
      <c r="F15" s="17">
        <v>5</v>
      </c>
      <c r="G15" s="18">
        <v>226</v>
      </c>
      <c r="H15" s="17">
        <v>359</v>
      </c>
      <c r="I15" s="17">
        <v>537</v>
      </c>
      <c r="J15" s="17">
        <v>93</v>
      </c>
      <c r="K15" s="28">
        <v>448</v>
      </c>
      <c r="L15" s="26">
        <v>57</v>
      </c>
      <c r="M15" s="24">
        <v>153</v>
      </c>
      <c r="N15" s="13">
        <f t="shared" si="0"/>
        <v>2162</v>
      </c>
    </row>
    <row r="16" spans="1:14" ht="15">
      <c r="A16" s="6" t="s">
        <v>24</v>
      </c>
      <c r="B16" s="1" t="s">
        <v>25</v>
      </c>
      <c r="C16" s="17">
        <v>1817</v>
      </c>
      <c r="D16" s="17">
        <f>D17+D18</f>
        <v>1426</v>
      </c>
      <c r="E16" s="17">
        <v>627</v>
      </c>
      <c r="F16" s="17">
        <v>112</v>
      </c>
      <c r="G16" s="18">
        <v>891</v>
      </c>
      <c r="H16" s="19">
        <v>3758</v>
      </c>
      <c r="I16" s="17">
        <f>I17+I18</f>
        <v>1694</v>
      </c>
      <c r="J16" s="17">
        <f aca="true" t="shared" si="3" ref="J16">SUM(J17:J18)</f>
        <v>486</v>
      </c>
      <c r="K16" s="17">
        <f>K17+K18</f>
        <v>1574</v>
      </c>
      <c r="L16" s="26">
        <v>773</v>
      </c>
      <c r="M16" s="24">
        <f>SUM(M17:M18)</f>
        <v>1114</v>
      </c>
      <c r="N16" s="13">
        <f t="shared" si="0"/>
        <v>14272</v>
      </c>
    </row>
    <row r="17" spans="1:14" ht="15">
      <c r="A17" s="6" t="s">
        <v>16</v>
      </c>
      <c r="B17" s="1" t="s">
        <v>26</v>
      </c>
      <c r="C17" s="17">
        <v>1649</v>
      </c>
      <c r="D17" s="17">
        <f aca="true" t="shared" si="4" ref="D17:D18">D11+D14</f>
        <v>1174</v>
      </c>
      <c r="E17" s="17">
        <v>436</v>
      </c>
      <c r="F17" s="17">
        <v>97</v>
      </c>
      <c r="G17" s="18">
        <v>665</v>
      </c>
      <c r="H17" s="17">
        <v>3371</v>
      </c>
      <c r="I17" s="17">
        <f>I14</f>
        <v>1157</v>
      </c>
      <c r="J17" s="17">
        <v>295</v>
      </c>
      <c r="K17" s="29">
        <f>K11+K14</f>
        <v>788</v>
      </c>
      <c r="L17" s="26">
        <v>568</v>
      </c>
      <c r="M17" s="24">
        <v>266</v>
      </c>
      <c r="N17" s="13">
        <f t="shared" si="0"/>
        <v>10466</v>
      </c>
    </row>
    <row r="18" spans="1:14" ht="15">
      <c r="A18" s="6" t="s">
        <v>18</v>
      </c>
      <c r="B18" s="1" t="s">
        <v>27</v>
      </c>
      <c r="C18" s="17">
        <v>168</v>
      </c>
      <c r="D18" s="17">
        <f t="shared" si="4"/>
        <v>252</v>
      </c>
      <c r="E18" s="17">
        <v>191</v>
      </c>
      <c r="F18" s="17">
        <v>15</v>
      </c>
      <c r="G18" s="18">
        <v>226</v>
      </c>
      <c r="H18" s="17">
        <v>387</v>
      </c>
      <c r="I18" s="17">
        <f>I15</f>
        <v>537</v>
      </c>
      <c r="J18" s="17">
        <v>191</v>
      </c>
      <c r="K18" s="29">
        <f>K12+K15</f>
        <v>786</v>
      </c>
      <c r="L18" s="26">
        <v>205</v>
      </c>
      <c r="M18" s="24">
        <v>848</v>
      </c>
      <c r="N18" s="13">
        <f t="shared" si="0"/>
        <v>3806</v>
      </c>
    </row>
    <row r="19" spans="1:14" ht="15">
      <c r="A19" s="6" t="s">
        <v>28</v>
      </c>
      <c r="B19" s="1" t="s">
        <v>29</v>
      </c>
      <c r="C19" s="17">
        <v>6055</v>
      </c>
      <c r="D19" s="17">
        <f>D20+D24+D25</f>
        <v>6828</v>
      </c>
      <c r="E19" s="17">
        <v>5586</v>
      </c>
      <c r="F19" s="17">
        <v>7964</v>
      </c>
      <c r="G19" s="18">
        <v>3749</v>
      </c>
      <c r="H19" s="19">
        <f>H20+H24+H25</f>
        <v>6122</v>
      </c>
      <c r="I19" s="17">
        <f>I20+I24+I25</f>
        <v>6942</v>
      </c>
      <c r="J19" s="17">
        <f aca="true" t="shared" si="5" ref="J19">SUM(J20,J24:J25)</f>
        <v>9375</v>
      </c>
      <c r="K19" s="17">
        <f>SUM(K21:K25)</f>
        <v>8848</v>
      </c>
      <c r="L19" s="26">
        <v>7331</v>
      </c>
      <c r="M19" s="24">
        <f>M20+M24+M25</f>
        <v>4733</v>
      </c>
      <c r="N19" s="13">
        <f t="shared" si="0"/>
        <v>73533</v>
      </c>
    </row>
    <row r="20" spans="1:14" ht="15">
      <c r="A20" s="6" t="s">
        <v>30</v>
      </c>
      <c r="B20" s="1" t="s">
        <v>31</v>
      </c>
      <c r="C20" s="17">
        <v>6029</v>
      </c>
      <c r="D20" s="17">
        <f>SUM(D21:D23)</f>
        <v>6803</v>
      </c>
      <c r="E20" s="17">
        <v>5555</v>
      </c>
      <c r="F20" s="17">
        <v>7964</v>
      </c>
      <c r="G20" s="18">
        <v>3734</v>
      </c>
      <c r="H20" s="19">
        <f>H21+H22+H23</f>
        <v>6065</v>
      </c>
      <c r="I20" s="17">
        <f aca="true" t="shared" si="6" ref="I20">I21+I22+I23</f>
        <v>6881</v>
      </c>
      <c r="J20" s="17">
        <f aca="true" t="shared" si="7" ref="J20">SUM(J21:J23)</f>
        <v>9357</v>
      </c>
      <c r="K20" s="17">
        <f>K21+K22+K23</f>
        <v>8820</v>
      </c>
      <c r="L20" s="26">
        <v>7307</v>
      </c>
      <c r="M20" s="24">
        <f>SUM(M21:M23)</f>
        <v>4688</v>
      </c>
      <c r="N20" s="13">
        <f t="shared" si="0"/>
        <v>73203</v>
      </c>
    </row>
    <row r="21" spans="1:14" ht="15">
      <c r="A21" s="6" t="s">
        <v>32</v>
      </c>
      <c r="B21" s="1" t="s">
        <v>33</v>
      </c>
      <c r="C21" s="17">
        <v>4728</v>
      </c>
      <c r="D21" s="17">
        <v>5393</v>
      </c>
      <c r="E21" s="17">
        <v>3376</v>
      </c>
      <c r="F21" s="17">
        <v>5092</v>
      </c>
      <c r="G21" s="18">
        <v>2967</v>
      </c>
      <c r="H21" s="17">
        <v>4542</v>
      </c>
      <c r="I21" s="17">
        <f>63524-58295</f>
        <v>5229</v>
      </c>
      <c r="J21" s="17">
        <v>7106</v>
      </c>
      <c r="K21" s="28">
        <v>6981</v>
      </c>
      <c r="L21" s="26">
        <v>5874</v>
      </c>
      <c r="M21" s="24">
        <v>3537</v>
      </c>
      <c r="N21" s="13">
        <f t="shared" si="0"/>
        <v>54825</v>
      </c>
    </row>
    <row r="22" spans="1:14" ht="15">
      <c r="A22" s="6" t="s">
        <v>34</v>
      </c>
      <c r="B22" s="1" t="s">
        <v>35</v>
      </c>
      <c r="C22" s="17">
        <v>1296</v>
      </c>
      <c r="D22" s="17">
        <v>1394</v>
      </c>
      <c r="E22" s="17">
        <v>836</v>
      </c>
      <c r="F22" s="17">
        <v>2096</v>
      </c>
      <c r="G22" s="18">
        <v>612</v>
      </c>
      <c r="H22" s="17">
        <v>1430</v>
      </c>
      <c r="I22" s="17">
        <f>25345-23702</f>
        <v>1643</v>
      </c>
      <c r="J22" s="17">
        <v>2214</v>
      </c>
      <c r="K22" s="28">
        <v>1834</v>
      </c>
      <c r="L22" s="26">
        <v>1428</v>
      </c>
      <c r="M22" s="24">
        <v>1128</v>
      </c>
      <c r="N22" s="13">
        <f t="shared" si="0"/>
        <v>15911</v>
      </c>
    </row>
    <row r="23" spans="1:14" ht="15">
      <c r="A23" s="6" t="s">
        <v>36</v>
      </c>
      <c r="B23" s="1" t="s">
        <v>37</v>
      </c>
      <c r="C23" s="17">
        <v>5</v>
      </c>
      <c r="D23" s="17">
        <v>16</v>
      </c>
      <c r="E23" s="17">
        <v>1343</v>
      </c>
      <c r="F23" s="17">
        <v>776</v>
      </c>
      <c r="G23" s="18">
        <v>155</v>
      </c>
      <c r="H23" s="17">
        <v>93</v>
      </c>
      <c r="I23" s="17">
        <f>312-303</f>
        <v>9</v>
      </c>
      <c r="J23" s="17">
        <v>37</v>
      </c>
      <c r="K23" s="28">
        <v>5</v>
      </c>
      <c r="L23" s="26">
        <v>5</v>
      </c>
      <c r="M23" s="24">
        <v>23</v>
      </c>
      <c r="N23" s="13">
        <f t="shared" si="0"/>
        <v>2467</v>
      </c>
    </row>
    <row r="24" spans="1:14" ht="15">
      <c r="A24" s="6" t="s">
        <v>38</v>
      </c>
      <c r="B24" s="1" t="s">
        <v>39</v>
      </c>
      <c r="C24" s="17">
        <v>26</v>
      </c>
      <c r="D24" s="21">
        <v>25</v>
      </c>
      <c r="E24" s="17">
        <v>31</v>
      </c>
      <c r="F24" s="17">
        <v>0</v>
      </c>
      <c r="G24" s="18">
        <v>15</v>
      </c>
      <c r="H24" s="17">
        <v>57</v>
      </c>
      <c r="I24" s="17">
        <f>760-699</f>
        <v>61</v>
      </c>
      <c r="J24" s="17">
        <v>18</v>
      </c>
      <c r="K24" s="28">
        <v>28</v>
      </c>
      <c r="L24" s="26">
        <v>24</v>
      </c>
      <c r="M24" s="24">
        <v>45</v>
      </c>
      <c r="N24" s="13">
        <f t="shared" si="0"/>
        <v>330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8">
        <v>0</v>
      </c>
      <c r="L25" s="26">
        <v>0</v>
      </c>
      <c r="M25" s="24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1</v>
      </c>
      <c r="D26" s="17">
        <v>1</v>
      </c>
      <c r="E26" s="17">
        <v>0</v>
      </c>
      <c r="F26" s="17">
        <v>0</v>
      </c>
      <c r="G26" s="18">
        <v>0</v>
      </c>
      <c r="H26" s="19">
        <v>0</v>
      </c>
      <c r="I26" s="17">
        <v>0</v>
      </c>
      <c r="J26" s="17"/>
      <c r="K26" s="17">
        <v>0</v>
      </c>
      <c r="L26" s="26">
        <v>0</v>
      </c>
      <c r="M26" s="24">
        <v>0</v>
      </c>
      <c r="N26" s="13">
        <f t="shared" si="0"/>
        <v>2</v>
      </c>
    </row>
    <row r="27" spans="1:14" ht="15">
      <c r="A27" s="6" t="s">
        <v>44</v>
      </c>
      <c r="B27" s="1" t="s">
        <v>45</v>
      </c>
      <c r="C27" s="17">
        <v>0</v>
      </c>
      <c r="D27" s="17">
        <v>1</v>
      </c>
      <c r="E27" s="17">
        <v>5</v>
      </c>
      <c r="F27" s="17">
        <v>0</v>
      </c>
      <c r="G27" s="18">
        <v>1</v>
      </c>
      <c r="H27" s="19">
        <v>7</v>
      </c>
      <c r="I27" s="17">
        <v>0</v>
      </c>
      <c r="J27" s="17"/>
      <c r="K27" s="17">
        <v>0</v>
      </c>
      <c r="L27" s="26">
        <v>2</v>
      </c>
      <c r="M27" s="24">
        <v>0</v>
      </c>
      <c r="N27" s="13">
        <f t="shared" si="0"/>
        <v>16</v>
      </c>
    </row>
    <row r="28" spans="1:14" ht="15">
      <c r="A28" s="6" t="s">
        <v>46</v>
      </c>
      <c r="B28" s="1" t="s">
        <v>47</v>
      </c>
      <c r="C28" s="17">
        <v>887</v>
      </c>
      <c r="D28" s="17">
        <v>1142</v>
      </c>
      <c r="E28" s="17">
        <v>112</v>
      </c>
      <c r="F28" s="17">
        <v>20</v>
      </c>
      <c r="G28" s="18">
        <v>274</v>
      </c>
      <c r="H28" s="19">
        <v>1090</v>
      </c>
      <c r="I28" s="17">
        <v>594</v>
      </c>
      <c r="J28" s="17">
        <v>170</v>
      </c>
      <c r="K28" s="17">
        <v>356</v>
      </c>
      <c r="L28" s="26">
        <v>356</v>
      </c>
      <c r="M28" s="24">
        <v>47</v>
      </c>
      <c r="N28" s="13">
        <f t="shared" si="0"/>
        <v>5048</v>
      </c>
    </row>
    <row r="29" spans="1:14" ht="15">
      <c r="A29" s="6" t="s">
        <v>48</v>
      </c>
      <c r="B29" s="1" t="s">
        <v>49</v>
      </c>
      <c r="C29" s="17">
        <v>43</v>
      </c>
      <c r="D29" s="17">
        <v>0</v>
      </c>
      <c r="E29" s="17">
        <v>2</v>
      </c>
      <c r="F29" s="17">
        <v>0</v>
      </c>
      <c r="G29" s="18">
        <v>0</v>
      </c>
      <c r="H29" s="19">
        <v>2</v>
      </c>
      <c r="I29" s="17">
        <v>437</v>
      </c>
      <c r="J29" s="17"/>
      <c r="K29" s="17">
        <v>0</v>
      </c>
      <c r="L29" s="26">
        <v>0</v>
      </c>
      <c r="M29" s="24">
        <v>0</v>
      </c>
      <c r="N29" s="13">
        <f t="shared" si="0"/>
        <v>484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17">
        <v>0</v>
      </c>
      <c r="J30" s="17"/>
      <c r="K30" s="17">
        <v>0</v>
      </c>
      <c r="L30" s="26">
        <v>0</v>
      </c>
      <c r="M30" s="24">
        <v>1</v>
      </c>
      <c r="N30" s="13">
        <f t="shared" si="0"/>
        <v>1</v>
      </c>
    </row>
    <row r="31" spans="1:14" ht="15">
      <c r="A31" s="6" t="s">
        <v>52</v>
      </c>
      <c r="B31" s="1" t="s">
        <v>53</v>
      </c>
      <c r="C31" s="17">
        <v>0</v>
      </c>
      <c r="D31" s="17">
        <v>73</v>
      </c>
      <c r="E31" s="17">
        <v>0</v>
      </c>
      <c r="F31" s="17">
        <v>0</v>
      </c>
      <c r="G31" s="18">
        <v>5</v>
      </c>
      <c r="H31" s="19">
        <v>5</v>
      </c>
      <c r="I31" s="17">
        <v>7</v>
      </c>
      <c r="J31" s="17">
        <v>4</v>
      </c>
      <c r="K31" s="17">
        <v>0</v>
      </c>
      <c r="L31" s="26">
        <v>0</v>
      </c>
      <c r="M31" s="24">
        <v>0</v>
      </c>
      <c r="N31" s="13">
        <f t="shared" si="0"/>
        <v>94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7">
        <v>0</v>
      </c>
      <c r="J32" s="17"/>
      <c r="K32" s="17">
        <v>0</v>
      </c>
      <c r="L32" s="26">
        <v>0</v>
      </c>
      <c r="M32" s="24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1274</v>
      </c>
      <c r="D33" s="17">
        <v>4159</v>
      </c>
      <c r="E33" s="17">
        <v>510</v>
      </c>
      <c r="F33" s="17">
        <v>310</v>
      </c>
      <c r="G33" s="18">
        <v>490</v>
      </c>
      <c r="H33" s="19">
        <v>2928</v>
      </c>
      <c r="I33" s="17">
        <v>3696</v>
      </c>
      <c r="J33" s="17">
        <v>1327</v>
      </c>
      <c r="K33" s="17">
        <v>739</v>
      </c>
      <c r="L33" s="26">
        <v>1636</v>
      </c>
      <c r="M33" s="24">
        <v>841</v>
      </c>
      <c r="N33" s="13">
        <f t="shared" si="0"/>
        <v>17910</v>
      </c>
    </row>
    <row r="34" spans="1:14" ht="15">
      <c r="A34" s="7" t="s">
        <v>58</v>
      </c>
      <c r="B34" s="8" t="s">
        <v>59</v>
      </c>
      <c r="C34" s="17">
        <v>14152</v>
      </c>
      <c r="D34" s="34">
        <v>14174</v>
      </c>
      <c r="E34" s="17">
        <v>7891</v>
      </c>
      <c r="F34" s="17">
        <v>8430</v>
      </c>
      <c r="G34" s="31">
        <v>5555</v>
      </c>
      <c r="H34" s="19">
        <v>15802</v>
      </c>
      <c r="I34" s="17">
        <v>14183</v>
      </c>
      <c r="J34" s="20">
        <v>11597</v>
      </c>
      <c r="K34" s="20">
        <v>11016</v>
      </c>
      <c r="L34" s="26">
        <v>10421</v>
      </c>
      <c r="M34" s="25">
        <v>9283</v>
      </c>
      <c r="N34" s="9">
        <f t="shared" si="0"/>
        <v>122504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C5D8-A5F7-404B-8C6C-139F3B98304D}">
  <dimension ref="A1:N34"/>
  <sheetViews>
    <sheetView zoomScale="70" zoomScaleNormal="70" workbookViewId="0" topLeftCell="A1">
      <selection activeCell="I3" sqref="I3: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78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4" t="s">
        <v>71</v>
      </c>
    </row>
    <row r="3" spans="1:14" ht="15">
      <c r="A3" s="6" t="s">
        <v>0</v>
      </c>
      <c r="B3" s="1" t="s">
        <v>1</v>
      </c>
      <c r="C3" s="26">
        <v>139</v>
      </c>
      <c r="D3" s="17">
        <v>123</v>
      </c>
      <c r="E3" s="17">
        <v>18</v>
      </c>
      <c r="F3" s="17">
        <v>40</v>
      </c>
      <c r="G3" s="18">
        <v>83</v>
      </c>
      <c r="H3" s="17">
        <v>119</v>
      </c>
      <c r="I3" s="17">
        <v>102</v>
      </c>
      <c r="J3" s="17">
        <v>90</v>
      </c>
      <c r="K3" s="17">
        <v>81</v>
      </c>
      <c r="L3" s="26">
        <v>33</v>
      </c>
      <c r="M3" s="24">
        <v>44</v>
      </c>
      <c r="N3" s="15">
        <f>SUM(C3:M3)</f>
        <v>872</v>
      </c>
    </row>
    <row r="4" spans="1:14" ht="15">
      <c r="A4" s="6" t="s">
        <v>2</v>
      </c>
      <c r="B4" s="1" t="s">
        <v>3</v>
      </c>
      <c r="C4" s="26">
        <v>1719</v>
      </c>
      <c r="D4" s="17">
        <v>1213</v>
      </c>
      <c r="E4" s="17">
        <v>192</v>
      </c>
      <c r="F4" s="17">
        <v>0</v>
      </c>
      <c r="G4" s="18">
        <v>1362</v>
      </c>
      <c r="H4" s="17">
        <v>433</v>
      </c>
      <c r="I4" s="17">
        <v>1096</v>
      </c>
      <c r="J4" s="17">
        <v>353</v>
      </c>
      <c r="K4" s="17">
        <v>74</v>
      </c>
      <c r="L4" s="26">
        <v>0</v>
      </c>
      <c r="M4" s="24">
        <v>331</v>
      </c>
      <c r="N4" s="15">
        <f aca="true" t="shared" si="0" ref="N4:N34">SUM(C4:M4)</f>
        <v>6773</v>
      </c>
    </row>
    <row r="5" spans="1:14" ht="15">
      <c r="A5" s="6" t="s">
        <v>4</v>
      </c>
      <c r="B5" s="1" t="s">
        <v>5</v>
      </c>
      <c r="C5" s="26">
        <v>48</v>
      </c>
      <c r="D5" s="17">
        <v>67</v>
      </c>
      <c r="E5" s="17">
        <v>69</v>
      </c>
      <c r="F5" s="17">
        <v>11</v>
      </c>
      <c r="G5" s="18">
        <v>64</v>
      </c>
      <c r="H5" s="17">
        <v>110</v>
      </c>
      <c r="I5" s="17">
        <v>80</v>
      </c>
      <c r="J5" s="17">
        <v>54</v>
      </c>
      <c r="K5" s="17">
        <v>120</v>
      </c>
      <c r="L5" s="26">
        <v>82</v>
      </c>
      <c r="M5" s="24">
        <v>85</v>
      </c>
      <c r="N5" s="15">
        <f t="shared" si="0"/>
        <v>790</v>
      </c>
    </row>
    <row r="6" spans="1:14" ht="15">
      <c r="A6" s="6" t="s">
        <v>6</v>
      </c>
      <c r="B6" s="1" t="s">
        <v>7</v>
      </c>
      <c r="C6" s="26">
        <v>0</v>
      </c>
      <c r="D6" s="17">
        <v>0</v>
      </c>
      <c r="E6" s="17">
        <v>0</v>
      </c>
      <c r="F6" s="17">
        <v>0</v>
      </c>
      <c r="G6" s="18">
        <v>0</v>
      </c>
      <c r="H6" s="17">
        <v>0</v>
      </c>
      <c r="I6" s="17">
        <v>0</v>
      </c>
      <c r="J6" s="17"/>
      <c r="K6" s="17">
        <v>0</v>
      </c>
      <c r="L6" s="26">
        <v>0</v>
      </c>
      <c r="M6" s="24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26">
        <v>0</v>
      </c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17"/>
      <c r="K7" s="17">
        <v>0</v>
      </c>
      <c r="L7" s="26">
        <v>0</v>
      </c>
      <c r="M7" s="24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26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7"/>
      <c r="K8" s="17">
        <v>0</v>
      </c>
      <c r="L8" s="26">
        <v>0</v>
      </c>
      <c r="M8" s="24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26">
        <v>0</v>
      </c>
      <c r="D9" s="17">
        <v>0</v>
      </c>
      <c r="E9" s="17">
        <v>3</v>
      </c>
      <c r="F9" s="17">
        <v>0</v>
      </c>
      <c r="G9" s="18">
        <v>0</v>
      </c>
      <c r="H9" s="17">
        <v>0</v>
      </c>
      <c r="I9" s="17">
        <v>1</v>
      </c>
      <c r="J9" s="17">
        <v>1</v>
      </c>
      <c r="K9" s="17">
        <v>0</v>
      </c>
      <c r="L9" s="26">
        <v>0</v>
      </c>
      <c r="M9" s="24">
        <v>0</v>
      </c>
      <c r="N9" s="15">
        <f t="shared" si="0"/>
        <v>5</v>
      </c>
    </row>
    <row r="10" spans="1:14" ht="15">
      <c r="A10" s="6" t="s">
        <v>14</v>
      </c>
      <c r="B10" s="1" t="s">
        <v>15</v>
      </c>
      <c r="C10" s="26">
        <v>1</v>
      </c>
      <c r="D10" s="17">
        <f>D11+D12</f>
        <v>54</v>
      </c>
      <c r="E10" s="17">
        <v>2</v>
      </c>
      <c r="F10" s="17">
        <v>1</v>
      </c>
      <c r="G10" s="18">
        <v>11</v>
      </c>
      <c r="H10" s="17">
        <v>7</v>
      </c>
      <c r="I10" s="17">
        <f aca="true" t="shared" si="1" ref="I10">I11+I12</f>
        <v>6</v>
      </c>
      <c r="J10" s="17">
        <f aca="true" t="shared" si="2" ref="J10">SUM(J11:J12)</f>
        <v>2</v>
      </c>
      <c r="K10" s="17">
        <f aca="true" t="shared" si="3" ref="K10">K11+K12</f>
        <v>2</v>
      </c>
      <c r="L10" s="26">
        <v>7</v>
      </c>
      <c r="M10" s="24">
        <f>SUM(M11:M12)</f>
        <v>3</v>
      </c>
      <c r="N10" s="15">
        <f t="shared" si="0"/>
        <v>96</v>
      </c>
    </row>
    <row r="11" spans="1:14" ht="15">
      <c r="A11" s="6" t="s">
        <v>16</v>
      </c>
      <c r="B11" s="1" t="s">
        <v>17</v>
      </c>
      <c r="C11" s="26">
        <v>1</v>
      </c>
      <c r="D11" s="17">
        <v>50</v>
      </c>
      <c r="E11" s="17">
        <v>2</v>
      </c>
      <c r="F11" s="17">
        <v>1</v>
      </c>
      <c r="G11" s="18">
        <v>5</v>
      </c>
      <c r="H11" s="17">
        <v>2</v>
      </c>
      <c r="I11" s="17">
        <v>5</v>
      </c>
      <c r="J11" s="17"/>
      <c r="K11" s="28">
        <v>0</v>
      </c>
      <c r="L11" s="26">
        <v>7</v>
      </c>
      <c r="M11" s="24">
        <v>1</v>
      </c>
      <c r="N11" s="15">
        <f t="shared" si="0"/>
        <v>74</v>
      </c>
    </row>
    <row r="12" spans="1:14" ht="15">
      <c r="A12" s="6" t="s">
        <v>18</v>
      </c>
      <c r="B12" s="1" t="s">
        <v>19</v>
      </c>
      <c r="C12" s="26">
        <v>0</v>
      </c>
      <c r="D12" s="17">
        <v>4</v>
      </c>
      <c r="E12" s="17">
        <v>0</v>
      </c>
      <c r="F12" s="17">
        <v>0</v>
      </c>
      <c r="G12" s="18">
        <v>6</v>
      </c>
      <c r="H12" s="17">
        <v>5</v>
      </c>
      <c r="I12" s="17">
        <v>1</v>
      </c>
      <c r="J12" s="17">
        <v>2</v>
      </c>
      <c r="K12" s="28">
        <v>2</v>
      </c>
      <c r="L12" s="26">
        <v>0</v>
      </c>
      <c r="M12" s="24">
        <v>2</v>
      </c>
      <c r="N12" s="15">
        <f t="shared" si="0"/>
        <v>22</v>
      </c>
    </row>
    <row r="13" spans="1:14" ht="15">
      <c r="A13" s="6" t="s">
        <v>20</v>
      </c>
      <c r="B13" s="1" t="s">
        <v>21</v>
      </c>
      <c r="C13" s="26">
        <v>15</v>
      </c>
      <c r="D13" s="17">
        <f>D14+D15</f>
        <v>33</v>
      </c>
      <c r="E13" s="17">
        <v>129</v>
      </c>
      <c r="F13" s="17">
        <v>0</v>
      </c>
      <c r="G13" s="18">
        <v>102</v>
      </c>
      <c r="H13" s="17">
        <v>92</v>
      </c>
      <c r="I13" s="17">
        <f>I14+I15</f>
        <v>154</v>
      </c>
      <c r="J13" s="17">
        <f aca="true" t="shared" si="4" ref="J13">SUM(J14:J15)</f>
        <v>12</v>
      </c>
      <c r="K13" s="17">
        <f>K14+K15</f>
        <v>63</v>
      </c>
      <c r="L13" s="26">
        <v>1</v>
      </c>
      <c r="M13" s="24">
        <f>SUM(M14:M15)</f>
        <v>13</v>
      </c>
      <c r="N13" s="15">
        <f t="shared" si="0"/>
        <v>614</v>
      </c>
    </row>
    <row r="14" spans="1:14" ht="15">
      <c r="A14" s="6" t="s">
        <v>16</v>
      </c>
      <c r="B14" s="1" t="s">
        <v>22</v>
      </c>
      <c r="C14" s="26">
        <v>12</v>
      </c>
      <c r="D14" s="17">
        <v>16</v>
      </c>
      <c r="E14" s="17">
        <v>68</v>
      </c>
      <c r="F14" s="17">
        <v>0</v>
      </c>
      <c r="G14" s="18">
        <v>14</v>
      </c>
      <c r="H14" s="17">
        <v>69</v>
      </c>
      <c r="I14" s="17">
        <v>118</v>
      </c>
      <c r="J14" s="17">
        <v>8</v>
      </c>
      <c r="K14" s="28">
        <v>9</v>
      </c>
      <c r="L14" s="26">
        <v>0</v>
      </c>
      <c r="M14" s="24">
        <v>5</v>
      </c>
      <c r="N14" s="15">
        <f t="shared" si="0"/>
        <v>319</v>
      </c>
    </row>
    <row r="15" spans="1:14" ht="15">
      <c r="A15" s="6" t="s">
        <v>18</v>
      </c>
      <c r="B15" s="1" t="s">
        <v>23</v>
      </c>
      <c r="C15" s="26">
        <v>3</v>
      </c>
      <c r="D15" s="17">
        <v>17</v>
      </c>
      <c r="E15" s="17">
        <v>61</v>
      </c>
      <c r="F15" s="17">
        <v>0</v>
      </c>
      <c r="G15" s="18">
        <v>88</v>
      </c>
      <c r="H15" s="17">
        <v>23</v>
      </c>
      <c r="I15" s="17">
        <v>36</v>
      </c>
      <c r="J15" s="17">
        <v>4</v>
      </c>
      <c r="K15" s="28">
        <v>54</v>
      </c>
      <c r="L15" s="26">
        <v>1</v>
      </c>
      <c r="M15" s="24">
        <v>8</v>
      </c>
      <c r="N15" s="15">
        <f t="shared" si="0"/>
        <v>295</v>
      </c>
    </row>
    <row r="16" spans="1:14" ht="15">
      <c r="A16" s="6" t="s">
        <v>24</v>
      </c>
      <c r="B16" s="1" t="s">
        <v>25</v>
      </c>
      <c r="C16" s="26">
        <v>16</v>
      </c>
      <c r="D16" s="17">
        <f aca="true" t="shared" si="5" ref="D16:D18">D10+D13</f>
        <v>87</v>
      </c>
      <c r="E16" s="17">
        <v>131</v>
      </c>
      <c r="F16" s="17">
        <v>1</v>
      </c>
      <c r="G16" s="18">
        <v>113</v>
      </c>
      <c r="H16" s="17">
        <v>99</v>
      </c>
      <c r="I16" s="17">
        <f aca="true" t="shared" si="6" ref="I16">I17+I18</f>
        <v>160</v>
      </c>
      <c r="J16" s="17">
        <f aca="true" t="shared" si="7" ref="J16">SUM(J17:J18)</f>
        <v>14</v>
      </c>
      <c r="K16" s="17">
        <f aca="true" t="shared" si="8" ref="K16">K17+K18</f>
        <v>65</v>
      </c>
      <c r="L16" s="26">
        <v>8</v>
      </c>
      <c r="M16" s="24">
        <f>SUM(M17:M18)</f>
        <v>16</v>
      </c>
      <c r="N16" s="15">
        <f t="shared" si="0"/>
        <v>710</v>
      </c>
    </row>
    <row r="17" spans="1:14" ht="15">
      <c r="A17" s="6" t="s">
        <v>16</v>
      </c>
      <c r="B17" s="1" t="s">
        <v>26</v>
      </c>
      <c r="C17" s="26">
        <v>13</v>
      </c>
      <c r="D17" s="17">
        <f t="shared" si="5"/>
        <v>66</v>
      </c>
      <c r="E17" s="17">
        <v>70</v>
      </c>
      <c r="F17" s="17">
        <v>1</v>
      </c>
      <c r="G17" s="18">
        <v>19</v>
      </c>
      <c r="H17" s="17">
        <v>71</v>
      </c>
      <c r="I17" s="17">
        <f aca="true" t="shared" si="9" ref="I17:I18">I11+I14</f>
        <v>123</v>
      </c>
      <c r="J17" s="17">
        <f aca="true" t="shared" si="10" ref="J17:K18">J11+J14</f>
        <v>8</v>
      </c>
      <c r="K17" s="29">
        <f t="shared" si="10"/>
        <v>9</v>
      </c>
      <c r="L17" s="26">
        <v>7</v>
      </c>
      <c r="M17" s="24">
        <f aca="true" t="shared" si="11" ref="M17:M18">M11+M14</f>
        <v>6</v>
      </c>
      <c r="N17" s="15">
        <f t="shared" si="0"/>
        <v>393</v>
      </c>
    </row>
    <row r="18" spans="1:14" ht="15">
      <c r="A18" s="6" t="s">
        <v>18</v>
      </c>
      <c r="B18" s="1" t="s">
        <v>27</v>
      </c>
      <c r="C18" s="26">
        <v>3</v>
      </c>
      <c r="D18" s="17">
        <f t="shared" si="5"/>
        <v>21</v>
      </c>
      <c r="E18" s="17">
        <v>61</v>
      </c>
      <c r="F18" s="17">
        <v>0</v>
      </c>
      <c r="G18" s="18">
        <v>94</v>
      </c>
      <c r="H18" s="17">
        <v>28</v>
      </c>
      <c r="I18" s="17">
        <f t="shared" si="9"/>
        <v>37</v>
      </c>
      <c r="J18" s="17">
        <f t="shared" si="10"/>
        <v>6</v>
      </c>
      <c r="K18" s="29">
        <f t="shared" si="10"/>
        <v>56</v>
      </c>
      <c r="L18" s="26">
        <v>1</v>
      </c>
      <c r="M18" s="24">
        <f t="shared" si="11"/>
        <v>10</v>
      </c>
      <c r="N18" s="15">
        <f t="shared" si="0"/>
        <v>317</v>
      </c>
    </row>
    <row r="19" spans="1:14" ht="15">
      <c r="A19" s="6" t="s">
        <v>28</v>
      </c>
      <c r="B19" s="1" t="s">
        <v>29</v>
      </c>
      <c r="C19" s="26">
        <v>222</v>
      </c>
      <c r="D19" s="17">
        <f>D20+D25+D24</f>
        <v>224</v>
      </c>
      <c r="E19" s="17">
        <v>211</v>
      </c>
      <c r="F19" s="17">
        <v>286</v>
      </c>
      <c r="G19" s="18">
        <v>146</v>
      </c>
      <c r="H19" s="19">
        <f>H20+H24+H25</f>
        <v>245</v>
      </c>
      <c r="I19" s="17">
        <f aca="true" t="shared" si="12" ref="I19">I20+I24+I25</f>
        <v>232</v>
      </c>
      <c r="J19" s="17">
        <f aca="true" t="shared" si="13" ref="J19">SUM(J20,J24:J25)</f>
        <v>393</v>
      </c>
      <c r="K19" s="17">
        <f aca="true" t="shared" si="14" ref="K19">SUM(K21:K25)</f>
        <v>487</v>
      </c>
      <c r="L19" s="26">
        <v>229</v>
      </c>
      <c r="M19" s="24">
        <f>M20+M24+M25</f>
        <v>170</v>
      </c>
      <c r="N19" s="15">
        <f t="shared" si="0"/>
        <v>2845</v>
      </c>
    </row>
    <row r="20" spans="1:14" ht="15">
      <c r="A20" s="6" t="s">
        <v>30</v>
      </c>
      <c r="B20" s="1" t="s">
        <v>31</v>
      </c>
      <c r="C20" s="26">
        <v>222</v>
      </c>
      <c r="D20" s="17">
        <f>D21+D22+D23</f>
        <v>224</v>
      </c>
      <c r="E20" s="17">
        <v>209</v>
      </c>
      <c r="F20" s="17">
        <v>286</v>
      </c>
      <c r="G20" s="18">
        <v>142</v>
      </c>
      <c r="H20" s="19">
        <f aca="true" t="shared" si="15" ref="H20:I20">H21+H22+H23</f>
        <v>238</v>
      </c>
      <c r="I20" s="17">
        <f t="shared" si="15"/>
        <v>230</v>
      </c>
      <c r="J20" s="17">
        <f aca="true" t="shared" si="16" ref="J20">SUM(J21:J23)</f>
        <v>393</v>
      </c>
      <c r="K20" s="17">
        <f aca="true" t="shared" si="17" ref="K20">K21+K22+K23</f>
        <v>487</v>
      </c>
      <c r="L20" s="26">
        <v>229</v>
      </c>
      <c r="M20" s="24">
        <f>SUM(M21:M23)</f>
        <v>169</v>
      </c>
      <c r="N20" s="15">
        <f t="shared" si="0"/>
        <v>2829</v>
      </c>
    </row>
    <row r="21" spans="1:14" ht="15">
      <c r="A21" s="6" t="s">
        <v>32</v>
      </c>
      <c r="B21" s="1" t="s">
        <v>33</v>
      </c>
      <c r="C21" s="26">
        <v>209</v>
      </c>
      <c r="D21" s="17">
        <v>218</v>
      </c>
      <c r="E21" s="17">
        <v>197</v>
      </c>
      <c r="F21" s="17">
        <v>271</v>
      </c>
      <c r="G21" s="18">
        <v>136</v>
      </c>
      <c r="H21" s="17">
        <v>222</v>
      </c>
      <c r="I21" s="17">
        <f>2430-2217</f>
        <v>213</v>
      </c>
      <c r="J21" s="17">
        <v>388</v>
      </c>
      <c r="K21" s="28">
        <v>486</v>
      </c>
      <c r="L21" s="26">
        <v>210</v>
      </c>
      <c r="M21" s="24">
        <v>156</v>
      </c>
      <c r="N21" s="15">
        <f t="shared" si="0"/>
        <v>2706</v>
      </c>
    </row>
    <row r="22" spans="1:14" ht="15">
      <c r="A22" s="6" t="s">
        <v>34</v>
      </c>
      <c r="B22" s="1" t="s">
        <v>35</v>
      </c>
      <c r="C22" s="26">
        <v>13</v>
      </c>
      <c r="D22" s="17">
        <v>6</v>
      </c>
      <c r="E22" s="17">
        <v>12</v>
      </c>
      <c r="F22" s="17">
        <v>15</v>
      </c>
      <c r="G22" s="18">
        <v>6</v>
      </c>
      <c r="H22" s="17">
        <v>16</v>
      </c>
      <c r="I22" s="17">
        <v>17</v>
      </c>
      <c r="J22" s="17">
        <v>4</v>
      </c>
      <c r="K22" s="28">
        <v>1</v>
      </c>
      <c r="L22" s="26">
        <v>19</v>
      </c>
      <c r="M22" s="24">
        <v>13</v>
      </c>
      <c r="N22" s="15">
        <f t="shared" si="0"/>
        <v>122</v>
      </c>
    </row>
    <row r="23" spans="1:14" ht="15">
      <c r="A23" s="6" t="s">
        <v>36</v>
      </c>
      <c r="B23" s="1" t="s">
        <v>37</v>
      </c>
      <c r="C23" s="26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7">
        <v>1</v>
      </c>
      <c r="K23" s="28">
        <v>0</v>
      </c>
      <c r="L23" s="26">
        <v>0</v>
      </c>
      <c r="M23" s="24">
        <v>0</v>
      </c>
      <c r="N23" s="15">
        <f t="shared" si="0"/>
        <v>1</v>
      </c>
    </row>
    <row r="24" spans="1:14" ht="15">
      <c r="A24" s="6" t="s">
        <v>38</v>
      </c>
      <c r="B24" s="1" t="s">
        <v>39</v>
      </c>
      <c r="C24" s="26">
        <v>0</v>
      </c>
      <c r="D24" s="21">
        <v>0</v>
      </c>
      <c r="E24" s="17">
        <v>2</v>
      </c>
      <c r="F24" s="17">
        <v>0</v>
      </c>
      <c r="G24" s="18">
        <v>4</v>
      </c>
      <c r="H24" s="17">
        <v>7</v>
      </c>
      <c r="I24" s="17">
        <v>2</v>
      </c>
      <c r="J24" s="17"/>
      <c r="K24" s="28">
        <v>0</v>
      </c>
      <c r="L24" s="26">
        <v>0</v>
      </c>
      <c r="M24" s="24">
        <v>1</v>
      </c>
      <c r="N24" s="15">
        <f t="shared" si="0"/>
        <v>16</v>
      </c>
    </row>
    <row r="25" spans="1:14" ht="15">
      <c r="A25" s="6" t="s">
        <v>40</v>
      </c>
      <c r="B25" s="1" t="s">
        <v>41</v>
      </c>
      <c r="C25" s="26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8">
        <v>0</v>
      </c>
      <c r="L25" s="26">
        <v>0</v>
      </c>
      <c r="M25" s="24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26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7"/>
      <c r="K26" s="17">
        <v>0</v>
      </c>
      <c r="L26" s="26">
        <v>0</v>
      </c>
      <c r="M26" s="24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26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7"/>
      <c r="K27" s="17">
        <v>0</v>
      </c>
      <c r="L27" s="26">
        <v>0</v>
      </c>
      <c r="M27" s="24">
        <v>0</v>
      </c>
      <c r="N27" s="15">
        <f t="shared" si="0"/>
        <v>0</v>
      </c>
    </row>
    <row r="28" spans="1:14" ht="15">
      <c r="A28" s="6" t="s">
        <v>46</v>
      </c>
      <c r="B28" s="1" t="s">
        <v>47</v>
      </c>
      <c r="C28" s="26">
        <v>1</v>
      </c>
      <c r="D28" s="17">
        <v>4</v>
      </c>
      <c r="E28" s="17">
        <v>3</v>
      </c>
      <c r="F28" s="17">
        <v>0</v>
      </c>
      <c r="G28" s="18">
        <v>32</v>
      </c>
      <c r="H28" s="17">
        <v>2</v>
      </c>
      <c r="I28" s="17">
        <v>1</v>
      </c>
      <c r="J28" s="17">
        <v>1</v>
      </c>
      <c r="K28" s="17">
        <v>7</v>
      </c>
      <c r="L28" s="26">
        <v>12</v>
      </c>
      <c r="M28" s="24">
        <v>0</v>
      </c>
      <c r="N28" s="15">
        <f t="shared" si="0"/>
        <v>63</v>
      </c>
    </row>
    <row r="29" spans="1:14" ht="15">
      <c r="A29" s="6" t="s">
        <v>48</v>
      </c>
      <c r="B29" s="1" t="s">
        <v>49</v>
      </c>
      <c r="C29" s="26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2</v>
      </c>
      <c r="J29" s="17"/>
      <c r="K29" s="17">
        <v>0</v>
      </c>
      <c r="L29" s="26">
        <v>0</v>
      </c>
      <c r="M29" s="24">
        <v>0</v>
      </c>
      <c r="N29" s="15">
        <f t="shared" si="0"/>
        <v>2</v>
      </c>
    </row>
    <row r="30" spans="1:14" ht="15">
      <c r="A30" s="6" t="s">
        <v>50</v>
      </c>
      <c r="B30" s="1" t="s">
        <v>51</v>
      </c>
      <c r="C30" s="26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7"/>
      <c r="K30" s="17">
        <v>0</v>
      </c>
      <c r="L30" s="26">
        <v>0</v>
      </c>
      <c r="M30" s="24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26">
        <v>0</v>
      </c>
      <c r="D31" s="17">
        <v>0</v>
      </c>
      <c r="E31" s="17">
        <v>0</v>
      </c>
      <c r="F31" s="17">
        <v>0</v>
      </c>
      <c r="G31" s="18">
        <v>8</v>
      </c>
      <c r="H31" s="17">
        <v>1</v>
      </c>
      <c r="I31" s="17">
        <v>0</v>
      </c>
      <c r="J31" s="17"/>
      <c r="K31" s="17">
        <v>0</v>
      </c>
      <c r="L31" s="26">
        <v>0</v>
      </c>
      <c r="M31" s="24">
        <v>0</v>
      </c>
      <c r="N31" s="15">
        <f t="shared" si="0"/>
        <v>9</v>
      </c>
    </row>
    <row r="32" spans="1:14" ht="15">
      <c r="A32" s="6" t="s">
        <v>54</v>
      </c>
      <c r="B32" s="1" t="s">
        <v>55</v>
      </c>
      <c r="C32" s="26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7"/>
      <c r="K32" s="17">
        <v>0</v>
      </c>
      <c r="L32" s="26">
        <v>0</v>
      </c>
      <c r="M32" s="24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26">
        <v>22</v>
      </c>
      <c r="D33" s="17">
        <v>71</v>
      </c>
      <c r="E33" s="17">
        <v>8</v>
      </c>
      <c r="F33" s="17">
        <v>8</v>
      </c>
      <c r="G33" s="18">
        <v>3</v>
      </c>
      <c r="H33" s="17">
        <v>224</v>
      </c>
      <c r="I33" s="17">
        <v>133</v>
      </c>
      <c r="J33" s="17">
        <v>11</v>
      </c>
      <c r="K33" s="17">
        <v>10</v>
      </c>
      <c r="L33" s="26">
        <v>25</v>
      </c>
      <c r="M33" s="24">
        <v>27</v>
      </c>
      <c r="N33" s="15">
        <f t="shared" si="0"/>
        <v>542</v>
      </c>
    </row>
    <row r="34" spans="1:14" ht="15">
      <c r="A34" s="7" t="s">
        <v>58</v>
      </c>
      <c r="B34" s="8" t="s">
        <v>59</v>
      </c>
      <c r="C34" s="26">
        <v>2167</v>
      </c>
      <c r="D34" s="27">
        <f>D3+D4+D5+D6+D7+D8+D9+D16+D19+D26+D27+D28+D29+D30+D31+D32+D33</f>
        <v>1789</v>
      </c>
      <c r="E34" s="17">
        <v>635</v>
      </c>
      <c r="F34" s="17">
        <v>346</v>
      </c>
      <c r="G34" s="31">
        <v>1811</v>
      </c>
      <c r="H34" s="17">
        <v>1233</v>
      </c>
      <c r="I34" s="17">
        <f>I3+I5+I4+I6+I7+I8+I9+I16+I19+I26+I27+I28+I29+I30+I32+I31+I33</f>
        <v>1807</v>
      </c>
      <c r="J34" s="20">
        <f aca="true" t="shared" si="18" ref="J34">SUM(J3:J10,J13,J19,J26:J33)</f>
        <v>917</v>
      </c>
      <c r="K34" s="20">
        <f>SUM(K3:K10)+K13+K19+SUM(K26:K33)</f>
        <v>844</v>
      </c>
      <c r="L34" s="26">
        <v>389</v>
      </c>
      <c r="M34" s="25">
        <f>SUM(M3:M9)+M16+M19+SUM(M26:M33)</f>
        <v>673</v>
      </c>
      <c r="N34" s="9">
        <f t="shared" si="0"/>
        <v>12611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0E3-B800-47F3-931A-AD4A89893249}">
  <dimension ref="A1:N34"/>
  <sheetViews>
    <sheetView tabSelected="1" zoomScale="70" zoomScaleNormal="70" workbookViewId="0" topLeftCell="A1">
      <selection activeCell="I3" sqref="I3: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79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92</v>
      </c>
      <c r="D3" s="17">
        <v>126</v>
      </c>
      <c r="E3" s="17">
        <v>27</v>
      </c>
      <c r="F3" s="17">
        <v>31</v>
      </c>
      <c r="G3" s="18">
        <v>43</v>
      </c>
      <c r="H3" s="19">
        <v>121</v>
      </c>
      <c r="I3" s="17">
        <v>141</v>
      </c>
      <c r="J3" s="17">
        <v>79</v>
      </c>
      <c r="K3" s="17">
        <v>53</v>
      </c>
      <c r="L3" s="26">
        <v>17</v>
      </c>
      <c r="M3" s="24">
        <v>49</v>
      </c>
      <c r="N3" s="13">
        <f>SUM(C3:M3)</f>
        <v>779</v>
      </c>
    </row>
    <row r="4" spans="1:14" ht="15">
      <c r="A4" s="6" t="s">
        <v>2</v>
      </c>
      <c r="B4" s="1" t="s">
        <v>3</v>
      </c>
      <c r="C4" s="17">
        <v>1466</v>
      </c>
      <c r="D4" s="17">
        <v>921</v>
      </c>
      <c r="E4" s="17">
        <v>196</v>
      </c>
      <c r="F4" s="17">
        <v>0</v>
      </c>
      <c r="G4" s="18">
        <v>530</v>
      </c>
      <c r="H4" s="19">
        <v>344</v>
      </c>
      <c r="I4" s="17">
        <v>800</v>
      </c>
      <c r="J4" s="17">
        <v>186</v>
      </c>
      <c r="K4" s="17">
        <v>14</v>
      </c>
      <c r="L4" s="26">
        <v>0</v>
      </c>
      <c r="M4" s="24">
        <v>1474</v>
      </c>
      <c r="N4" s="13">
        <f aca="true" t="shared" si="0" ref="N4:N34">SUM(C4:M4)</f>
        <v>5931</v>
      </c>
    </row>
    <row r="5" spans="1:14" ht="15">
      <c r="A5" s="6" t="s">
        <v>4</v>
      </c>
      <c r="B5" s="1" t="s">
        <v>5</v>
      </c>
      <c r="C5" s="17">
        <v>83</v>
      </c>
      <c r="D5" s="17">
        <v>51</v>
      </c>
      <c r="E5" s="17">
        <v>63</v>
      </c>
      <c r="F5" s="17">
        <v>5</v>
      </c>
      <c r="G5" s="18">
        <v>36</v>
      </c>
      <c r="H5" s="19">
        <v>114</v>
      </c>
      <c r="I5" s="17">
        <v>127</v>
      </c>
      <c r="J5" s="17">
        <v>64</v>
      </c>
      <c r="K5" s="17">
        <v>52</v>
      </c>
      <c r="L5" s="26">
        <v>68</v>
      </c>
      <c r="M5" s="24">
        <v>38</v>
      </c>
      <c r="N5" s="13">
        <f t="shared" si="0"/>
        <v>701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7">
        <v>0</v>
      </c>
      <c r="J6" s="17"/>
      <c r="K6" s="17">
        <v>0</v>
      </c>
      <c r="L6" s="26">
        <v>0</v>
      </c>
      <c r="M6" s="24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9">
        <v>0</v>
      </c>
      <c r="I7" s="17">
        <v>0</v>
      </c>
      <c r="J7" s="17"/>
      <c r="K7" s="17">
        <v>0</v>
      </c>
      <c r="L7" s="26">
        <v>0</v>
      </c>
      <c r="M7" s="24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>
        <v>0</v>
      </c>
      <c r="J8" s="17"/>
      <c r="K8" s="17">
        <v>0</v>
      </c>
      <c r="L8" s="26">
        <v>0</v>
      </c>
      <c r="M8" s="24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1</v>
      </c>
      <c r="D9" s="17">
        <v>0</v>
      </c>
      <c r="E9" s="17">
        <v>2</v>
      </c>
      <c r="F9" s="17">
        <v>0</v>
      </c>
      <c r="G9" s="18">
        <v>0</v>
      </c>
      <c r="H9" s="19">
        <v>1</v>
      </c>
      <c r="I9" s="17">
        <v>0</v>
      </c>
      <c r="J9" s="17">
        <v>3</v>
      </c>
      <c r="K9" s="17">
        <v>0</v>
      </c>
      <c r="L9" s="26">
        <v>0</v>
      </c>
      <c r="M9" s="24">
        <v>0</v>
      </c>
      <c r="N9" s="13">
        <f t="shared" si="0"/>
        <v>7</v>
      </c>
    </row>
    <row r="10" spans="1:14" ht="15">
      <c r="A10" s="6" t="s">
        <v>14</v>
      </c>
      <c r="B10" s="1" t="s">
        <v>15</v>
      </c>
      <c r="C10" s="17">
        <v>5</v>
      </c>
      <c r="D10" s="17">
        <f>D11+D12</f>
        <v>46</v>
      </c>
      <c r="E10" s="17">
        <v>4</v>
      </c>
      <c r="F10" s="17">
        <v>1</v>
      </c>
      <c r="G10" s="18">
        <v>16</v>
      </c>
      <c r="H10" s="19">
        <v>15</v>
      </c>
      <c r="I10" s="17">
        <f aca="true" t="shared" si="1" ref="I10">I11+I12</f>
        <v>8</v>
      </c>
      <c r="J10" s="17">
        <f aca="true" t="shared" si="2" ref="J10">SUM(J11:J12)</f>
        <v>2</v>
      </c>
      <c r="K10" s="17">
        <f aca="true" t="shared" si="3" ref="K10">K11+K12</f>
        <v>3</v>
      </c>
      <c r="L10" s="26">
        <v>12</v>
      </c>
      <c r="M10" s="24">
        <f>SUM(M11:M12)</f>
        <v>8</v>
      </c>
      <c r="N10" s="13">
        <f t="shared" si="0"/>
        <v>120</v>
      </c>
    </row>
    <row r="11" spans="1:14" ht="15">
      <c r="A11" s="6" t="s">
        <v>16</v>
      </c>
      <c r="B11" s="1" t="s">
        <v>17</v>
      </c>
      <c r="C11" s="17">
        <v>2</v>
      </c>
      <c r="D11" s="17">
        <v>38</v>
      </c>
      <c r="E11" s="17">
        <v>3</v>
      </c>
      <c r="F11" s="17">
        <v>1</v>
      </c>
      <c r="G11" s="18">
        <v>7</v>
      </c>
      <c r="H11" s="17">
        <v>12</v>
      </c>
      <c r="I11" s="17">
        <v>5</v>
      </c>
      <c r="J11" s="17">
        <v>2</v>
      </c>
      <c r="K11" s="28">
        <v>2</v>
      </c>
      <c r="L11" s="26">
        <v>10</v>
      </c>
      <c r="M11" s="24">
        <v>5</v>
      </c>
      <c r="N11" s="13">
        <f t="shared" si="0"/>
        <v>87</v>
      </c>
    </row>
    <row r="12" spans="1:14" ht="15">
      <c r="A12" s="6" t="s">
        <v>18</v>
      </c>
      <c r="B12" s="1" t="s">
        <v>19</v>
      </c>
      <c r="C12" s="17">
        <v>3</v>
      </c>
      <c r="D12" s="17">
        <v>8</v>
      </c>
      <c r="E12" s="17">
        <v>1</v>
      </c>
      <c r="F12" s="17">
        <v>0</v>
      </c>
      <c r="G12" s="18">
        <v>9</v>
      </c>
      <c r="H12" s="17">
        <v>3</v>
      </c>
      <c r="I12" s="17">
        <v>3</v>
      </c>
      <c r="J12" s="17"/>
      <c r="K12" s="28">
        <v>1</v>
      </c>
      <c r="L12" s="26">
        <v>2</v>
      </c>
      <c r="M12" s="24">
        <v>3</v>
      </c>
      <c r="N12" s="13">
        <f t="shared" si="0"/>
        <v>33</v>
      </c>
    </row>
    <row r="13" spans="1:14" ht="15">
      <c r="A13" s="6" t="s">
        <v>20</v>
      </c>
      <c r="B13" s="1" t="s">
        <v>21</v>
      </c>
      <c r="C13" s="17">
        <v>19</v>
      </c>
      <c r="D13" s="17">
        <f>D14+D15</f>
        <v>49</v>
      </c>
      <c r="E13" s="17">
        <v>31</v>
      </c>
      <c r="F13" s="17">
        <v>0</v>
      </c>
      <c r="G13" s="18">
        <v>108</v>
      </c>
      <c r="H13" s="19">
        <v>119</v>
      </c>
      <c r="I13" s="17">
        <f>I14+I15</f>
        <v>464</v>
      </c>
      <c r="J13" s="17">
        <f aca="true" t="shared" si="4" ref="J13">SUM(J14:J15)</f>
        <v>17</v>
      </c>
      <c r="K13" s="17">
        <f aca="true" t="shared" si="5" ref="K13">K14+K15</f>
        <v>36</v>
      </c>
      <c r="L13" s="26">
        <v>8</v>
      </c>
      <c r="M13" s="24">
        <f>SUM(M14:M15)</f>
        <v>211</v>
      </c>
      <c r="N13" s="13">
        <f t="shared" si="0"/>
        <v>1062</v>
      </c>
    </row>
    <row r="14" spans="1:14" ht="15">
      <c r="A14" s="6" t="s">
        <v>16</v>
      </c>
      <c r="B14" s="1" t="s">
        <v>22</v>
      </c>
      <c r="C14" s="17">
        <v>11</v>
      </c>
      <c r="D14" s="17">
        <v>27</v>
      </c>
      <c r="E14" s="17">
        <v>9</v>
      </c>
      <c r="F14" s="17">
        <v>0</v>
      </c>
      <c r="G14" s="18">
        <v>18</v>
      </c>
      <c r="H14" s="17">
        <v>96</v>
      </c>
      <c r="I14" s="17">
        <v>371</v>
      </c>
      <c r="J14" s="17">
        <v>5</v>
      </c>
      <c r="K14" s="28">
        <v>11</v>
      </c>
      <c r="L14" s="26">
        <v>1</v>
      </c>
      <c r="M14" s="24">
        <v>8</v>
      </c>
      <c r="N14" s="13">
        <f t="shared" si="0"/>
        <v>557</v>
      </c>
    </row>
    <row r="15" spans="1:14" ht="15">
      <c r="A15" s="6" t="s">
        <v>18</v>
      </c>
      <c r="B15" s="1" t="s">
        <v>23</v>
      </c>
      <c r="C15" s="17">
        <v>8</v>
      </c>
      <c r="D15" s="17">
        <v>22</v>
      </c>
      <c r="E15" s="17">
        <v>22</v>
      </c>
      <c r="F15" s="17">
        <v>0</v>
      </c>
      <c r="G15" s="18">
        <v>90</v>
      </c>
      <c r="H15" s="17">
        <v>23</v>
      </c>
      <c r="I15" s="17">
        <v>93</v>
      </c>
      <c r="J15" s="17">
        <v>12</v>
      </c>
      <c r="K15" s="28">
        <v>25</v>
      </c>
      <c r="L15" s="26">
        <v>7</v>
      </c>
      <c r="M15" s="24">
        <v>203</v>
      </c>
      <c r="N15" s="13">
        <f t="shared" si="0"/>
        <v>505</v>
      </c>
    </row>
    <row r="16" spans="1:14" ht="15">
      <c r="A16" s="6" t="s">
        <v>24</v>
      </c>
      <c r="B16" s="1" t="s">
        <v>25</v>
      </c>
      <c r="C16" s="17">
        <v>24</v>
      </c>
      <c r="D16" s="17">
        <f aca="true" t="shared" si="6" ref="D16:D18">D10+D13</f>
        <v>95</v>
      </c>
      <c r="E16" s="17">
        <v>35</v>
      </c>
      <c r="F16" s="17">
        <v>1</v>
      </c>
      <c r="G16" s="18">
        <v>124</v>
      </c>
      <c r="H16" s="19">
        <v>134</v>
      </c>
      <c r="I16" s="17">
        <f aca="true" t="shared" si="7" ref="I16">I17+I18</f>
        <v>472</v>
      </c>
      <c r="J16" s="17">
        <f aca="true" t="shared" si="8" ref="J16">SUM(J17:J18)</f>
        <v>19</v>
      </c>
      <c r="K16" s="17">
        <f aca="true" t="shared" si="9" ref="K16">K17+K18</f>
        <v>39</v>
      </c>
      <c r="L16" s="26">
        <v>20</v>
      </c>
      <c r="M16" s="24">
        <f>SUM(M17:M18)</f>
        <v>219</v>
      </c>
      <c r="N16" s="13">
        <f t="shared" si="0"/>
        <v>1182</v>
      </c>
    </row>
    <row r="17" spans="1:14" ht="15">
      <c r="A17" s="6" t="s">
        <v>16</v>
      </c>
      <c r="B17" s="1" t="s">
        <v>26</v>
      </c>
      <c r="C17" s="17">
        <v>13</v>
      </c>
      <c r="D17" s="17">
        <f t="shared" si="6"/>
        <v>65</v>
      </c>
      <c r="E17" s="17">
        <v>12</v>
      </c>
      <c r="F17" s="17">
        <v>1</v>
      </c>
      <c r="G17" s="18">
        <v>25</v>
      </c>
      <c r="H17" s="17">
        <v>108</v>
      </c>
      <c r="I17" s="17">
        <f aca="true" t="shared" si="10" ref="I17:I18">I11+I14</f>
        <v>376</v>
      </c>
      <c r="J17" s="17">
        <f aca="true" t="shared" si="11" ref="J17:K18">J11+J14</f>
        <v>7</v>
      </c>
      <c r="K17" s="29">
        <f t="shared" si="11"/>
        <v>13</v>
      </c>
      <c r="L17" s="26">
        <v>11</v>
      </c>
      <c r="M17" s="24">
        <f aca="true" t="shared" si="12" ref="M17:M18">M11+M14</f>
        <v>13</v>
      </c>
      <c r="N17" s="13">
        <f t="shared" si="0"/>
        <v>644</v>
      </c>
    </row>
    <row r="18" spans="1:14" ht="15">
      <c r="A18" s="6" t="s">
        <v>18</v>
      </c>
      <c r="B18" s="1" t="s">
        <v>27</v>
      </c>
      <c r="C18" s="17">
        <v>11</v>
      </c>
      <c r="D18" s="17">
        <f t="shared" si="6"/>
        <v>30</v>
      </c>
      <c r="E18" s="17">
        <v>23</v>
      </c>
      <c r="F18" s="17">
        <v>0</v>
      </c>
      <c r="G18" s="18">
        <v>99</v>
      </c>
      <c r="H18" s="17">
        <v>26</v>
      </c>
      <c r="I18" s="17">
        <f t="shared" si="10"/>
        <v>96</v>
      </c>
      <c r="J18" s="17">
        <f t="shared" si="11"/>
        <v>12</v>
      </c>
      <c r="K18" s="29">
        <f t="shared" si="11"/>
        <v>26</v>
      </c>
      <c r="L18" s="26">
        <v>9</v>
      </c>
      <c r="M18" s="24">
        <f t="shared" si="12"/>
        <v>206</v>
      </c>
      <c r="N18" s="13">
        <f t="shared" si="0"/>
        <v>538</v>
      </c>
    </row>
    <row r="19" spans="1:14" ht="15">
      <c r="A19" s="6" t="s">
        <v>28</v>
      </c>
      <c r="B19" s="1" t="s">
        <v>29</v>
      </c>
      <c r="C19" s="17">
        <v>251</v>
      </c>
      <c r="D19" s="17">
        <f>D20+D25+D24</f>
        <v>235</v>
      </c>
      <c r="E19" s="17">
        <v>184</v>
      </c>
      <c r="F19" s="17">
        <v>157</v>
      </c>
      <c r="G19" s="18">
        <v>153</v>
      </c>
      <c r="H19" s="19">
        <f aca="true" t="shared" si="13" ref="H19:I19">H20+H24+H25</f>
        <v>231</v>
      </c>
      <c r="I19" s="17">
        <f t="shared" si="13"/>
        <v>293</v>
      </c>
      <c r="J19" s="17">
        <f aca="true" t="shared" si="14" ref="J19">SUM(J20,J24:J25)</f>
        <v>340</v>
      </c>
      <c r="K19" s="17">
        <f aca="true" t="shared" si="15" ref="K19">SUM(K21:K25)</f>
        <v>265</v>
      </c>
      <c r="L19" s="26">
        <v>179</v>
      </c>
      <c r="M19" s="24">
        <f>M20+M24+M25</f>
        <v>202</v>
      </c>
      <c r="N19" s="13">
        <f t="shared" si="0"/>
        <v>2490</v>
      </c>
    </row>
    <row r="20" spans="1:14" ht="15">
      <c r="A20" s="6" t="s">
        <v>30</v>
      </c>
      <c r="B20" s="1" t="s">
        <v>31</v>
      </c>
      <c r="C20" s="17">
        <v>250</v>
      </c>
      <c r="D20" s="17">
        <f>D21+D22+D23</f>
        <v>234</v>
      </c>
      <c r="E20" s="17">
        <v>183</v>
      </c>
      <c r="F20" s="17">
        <v>157</v>
      </c>
      <c r="G20" s="18">
        <v>150</v>
      </c>
      <c r="H20" s="19">
        <f aca="true" t="shared" si="16" ref="H20:I20">H21+H22+H23</f>
        <v>229</v>
      </c>
      <c r="I20" s="17">
        <f t="shared" si="16"/>
        <v>291</v>
      </c>
      <c r="J20" s="17">
        <f aca="true" t="shared" si="17" ref="J20">SUM(J21:J23)</f>
        <v>340</v>
      </c>
      <c r="K20" s="17">
        <f aca="true" t="shared" si="18" ref="K20">K21+K22+K23</f>
        <v>265</v>
      </c>
      <c r="L20" s="26">
        <v>179</v>
      </c>
      <c r="M20" s="24">
        <f>SUM(M21:M23)</f>
        <v>201</v>
      </c>
      <c r="N20" s="13">
        <f t="shared" si="0"/>
        <v>2479</v>
      </c>
    </row>
    <row r="21" spans="1:14" ht="15">
      <c r="A21" s="6" t="s">
        <v>32</v>
      </c>
      <c r="B21" s="1" t="s">
        <v>33</v>
      </c>
      <c r="C21" s="17">
        <v>240</v>
      </c>
      <c r="D21" s="17">
        <v>220</v>
      </c>
      <c r="E21" s="17">
        <v>181</v>
      </c>
      <c r="F21" s="17">
        <v>153</v>
      </c>
      <c r="G21" s="18">
        <v>143</v>
      </c>
      <c r="H21" s="17">
        <v>215</v>
      </c>
      <c r="I21" s="17">
        <v>264</v>
      </c>
      <c r="J21" s="17">
        <v>327</v>
      </c>
      <c r="K21" s="28">
        <v>264</v>
      </c>
      <c r="L21" s="26">
        <v>164</v>
      </c>
      <c r="M21" s="24">
        <v>177</v>
      </c>
      <c r="N21" s="13">
        <f t="shared" si="0"/>
        <v>2348</v>
      </c>
    </row>
    <row r="22" spans="1:14" ht="15">
      <c r="A22" s="6" t="s">
        <v>34</v>
      </c>
      <c r="B22" s="1" t="s">
        <v>35</v>
      </c>
      <c r="C22" s="17">
        <v>10</v>
      </c>
      <c r="D22" s="17">
        <v>13</v>
      </c>
      <c r="E22" s="17">
        <v>1</v>
      </c>
      <c r="F22" s="17">
        <v>4</v>
      </c>
      <c r="G22" s="18">
        <v>6</v>
      </c>
      <c r="H22" s="17">
        <v>13</v>
      </c>
      <c r="I22" s="17">
        <v>27</v>
      </c>
      <c r="J22" s="17">
        <v>13</v>
      </c>
      <c r="K22" s="28">
        <v>1</v>
      </c>
      <c r="L22" s="26">
        <v>15</v>
      </c>
      <c r="M22" s="24">
        <v>24</v>
      </c>
      <c r="N22" s="13">
        <f t="shared" si="0"/>
        <v>127</v>
      </c>
    </row>
    <row r="23" spans="1:14" ht="15">
      <c r="A23" s="6" t="s">
        <v>36</v>
      </c>
      <c r="B23" s="1" t="s">
        <v>37</v>
      </c>
      <c r="C23" s="17">
        <v>0</v>
      </c>
      <c r="D23" s="17">
        <v>1</v>
      </c>
      <c r="E23" s="17">
        <v>1</v>
      </c>
      <c r="F23" s="17">
        <v>0</v>
      </c>
      <c r="G23" s="18">
        <v>1</v>
      </c>
      <c r="H23" s="17">
        <v>1</v>
      </c>
      <c r="I23" s="17">
        <v>0</v>
      </c>
      <c r="J23" s="17"/>
      <c r="K23" s="28">
        <v>0</v>
      </c>
      <c r="L23" s="26">
        <v>0</v>
      </c>
      <c r="M23" s="24">
        <v>0</v>
      </c>
      <c r="N23" s="13">
        <f t="shared" si="0"/>
        <v>4</v>
      </c>
    </row>
    <row r="24" spans="1:14" ht="15">
      <c r="A24" s="6" t="s">
        <v>38</v>
      </c>
      <c r="B24" s="1" t="s">
        <v>39</v>
      </c>
      <c r="C24" s="17">
        <v>1</v>
      </c>
      <c r="D24" s="21">
        <v>1</v>
      </c>
      <c r="E24" s="17">
        <v>1</v>
      </c>
      <c r="F24" s="17">
        <v>0</v>
      </c>
      <c r="G24" s="18">
        <v>3</v>
      </c>
      <c r="H24" s="17">
        <v>2</v>
      </c>
      <c r="I24" s="17">
        <v>2</v>
      </c>
      <c r="J24" s="17"/>
      <c r="K24" s="28">
        <v>0</v>
      </c>
      <c r="L24" s="26">
        <v>0</v>
      </c>
      <c r="M24" s="24">
        <v>1</v>
      </c>
      <c r="N24" s="13">
        <f t="shared" si="0"/>
        <v>11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28">
        <v>0</v>
      </c>
      <c r="L25" s="26">
        <v>0</v>
      </c>
      <c r="M25" s="24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  <c r="H26" s="19">
        <v>0</v>
      </c>
      <c r="I26" s="17">
        <v>0</v>
      </c>
      <c r="J26" s="17"/>
      <c r="K26" s="17">
        <v>0</v>
      </c>
      <c r="L26" s="26">
        <v>0</v>
      </c>
      <c r="M26" s="24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17">
        <v>0</v>
      </c>
      <c r="D27" s="17">
        <v>0</v>
      </c>
      <c r="E27" s="17">
        <v>0</v>
      </c>
      <c r="F27" s="17">
        <v>0</v>
      </c>
      <c r="G27" s="18">
        <v>1</v>
      </c>
      <c r="H27" s="19">
        <v>0</v>
      </c>
      <c r="I27" s="17">
        <v>0</v>
      </c>
      <c r="J27" s="17"/>
      <c r="K27" s="17">
        <v>0</v>
      </c>
      <c r="L27" s="26">
        <v>0</v>
      </c>
      <c r="M27" s="24">
        <v>0</v>
      </c>
      <c r="N27" s="13">
        <f t="shared" si="0"/>
        <v>1</v>
      </c>
    </row>
    <row r="28" spans="1:14" ht="15">
      <c r="A28" s="6" t="s">
        <v>46</v>
      </c>
      <c r="B28" s="1" t="s">
        <v>47</v>
      </c>
      <c r="C28" s="17">
        <v>0</v>
      </c>
      <c r="D28" s="17">
        <v>3</v>
      </c>
      <c r="E28" s="17">
        <v>5</v>
      </c>
      <c r="F28" s="17">
        <v>0</v>
      </c>
      <c r="G28" s="18">
        <v>28</v>
      </c>
      <c r="H28" s="19">
        <v>4</v>
      </c>
      <c r="I28" s="17">
        <v>0</v>
      </c>
      <c r="J28" s="17">
        <v>1</v>
      </c>
      <c r="K28" s="17">
        <v>3</v>
      </c>
      <c r="L28" s="26">
        <v>10</v>
      </c>
      <c r="M28" s="24">
        <v>0</v>
      </c>
      <c r="N28" s="13">
        <f t="shared" si="0"/>
        <v>54</v>
      </c>
    </row>
    <row r="29" spans="1:14" ht="15">
      <c r="A29" s="6" t="s">
        <v>48</v>
      </c>
      <c r="B29" s="1" t="s">
        <v>49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  <c r="H29" s="19">
        <v>0</v>
      </c>
      <c r="I29" s="17">
        <v>0</v>
      </c>
      <c r="J29" s="17"/>
      <c r="K29" s="17">
        <v>0</v>
      </c>
      <c r="L29" s="26">
        <v>0</v>
      </c>
      <c r="M29" s="24">
        <v>0</v>
      </c>
      <c r="N29" s="13">
        <f t="shared" si="0"/>
        <v>0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17">
        <v>0</v>
      </c>
      <c r="J30" s="17"/>
      <c r="K30" s="17">
        <v>0</v>
      </c>
      <c r="L30" s="26">
        <v>0</v>
      </c>
      <c r="M30" s="24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7">
        <v>0</v>
      </c>
      <c r="D31" s="17">
        <v>0</v>
      </c>
      <c r="E31" s="17">
        <v>0</v>
      </c>
      <c r="F31" s="17">
        <v>0</v>
      </c>
      <c r="G31" s="18">
        <v>0</v>
      </c>
      <c r="H31" s="19">
        <v>0</v>
      </c>
      <c r="I31" s="17">
        <v>0</v>
      </c>
      <c r="J31" s="17"/>
      <c r="K31" s="17">
        <v>0</v>
      </c>
      <c r="L31" s="26">
        <v>0</v>
      </c>
      <c r="M31" s="24">
        <v>0</v>
      </c>
      <c r="N31" s="13">
        <f t="shared" si="0"/>
        <v>0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7">
        <v>0</v>
      </c>
      <c r="J32" s="17"/>
      <c r="K32" s="17">
        <v>0</v>
      </c>
      <c r="L32" s="26">
        <v>0</v>
      </c>
      <c r="M32" s="24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42</v>
      </c>
      <c r="D33" s="17">
        <v>54</v>
      </c>
      <c r="E33" s="17">
        <v>12</v>
      </c>
      <c r="F33" s="17">
        <v>2</v>
      </c>
      <c r="G33" s="18">
        <v>3</v>
      </c>
      <c r="H33" s="19">
        <v>63</v>
      </c>
      <c r="I33" s="17">
        <v>85</v>
      </c>
      <c r="J33" s="17">
        <v>13</v>
      </c>
      <c r="K33" s="17">
        <v>6</v>
      </c>
      <c r="L33" s="26">
        <v>7</v>
      </c>
      <c r="M33" s="24">
        <v>11</v>
      </c>
      <c r="N33" s="13">
        <f t="shared" si="0"/>
        <v>298</v>
      </c>
    </row>
    <row r="34" spans="1:14" ht="15">
      <c r="A34" s="7" t="s">
        <v>58</v>
      </c>
      <c r="B34" s="8" t="s">
        <v>59</v>
      </c>
      <c r="C34" s="17">
        <v>1959</v>
      </c>
      <c r="D34" s="27">
        <f>D3+D4+D5+D6+D7+D8+D9+D16+D19+D26+D27+D28+D29+D30+D31+D32+D33</f>
        <v>1485</v>
      </c>
      <c r="E34" s="17">
        <v>524</v>
      </c>
      <c r="F34" s="17">
        <v>196</v>
      </c>
      <c r="G34" s="31">
        <v>918</v>
      </c>
      <c r="H34" s="19">
        <v>1012</v>
      </c>
      <c r="I34" s="17">
        <f>I3+I5+I4+I6+I7+I8+I9+I16+I19+I26+I27+I28+I29+I30+I32+I31+I33</f>
        <v>1918</v>
      </c>
      <c r="J34" s="20">
        <f aca="true" t="shared" si="19" ref="J34">SUM(J3:J10,J13,J19,J26:J33)</f>
        <v>705</v>
      </c>
      <c r="K34" s="20">
        <f>SUM(K3:K10)+K13+K19+SUM(K26:K33)</f>
        <v>432</v>
      </c>
      <c r="L34" s="26">
        <v>301</v>
      </c>
      <c r="M34" s="25">
        <f>SUM(M3:M9)+M16+M19+SUM(M26:M33)</f>
        <v>1993</v>
      </c>
      <c r="N34" s="9">
        <f t="shared" si="0"/>
        <v>11443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2023-06-19T12:00:56Z</cp:lastPrinted>
  <dcterms:created xsi:type="dcterms:W3CDTF">2023-05-25T11:39:44Z</dcterms:created>
  <dcterms:modified xsi:type="dcterms:W3CDTF">2023-12-10T17:44:56Z</dcterms:modified>
  <cp:category/>
  <cp:version/>
  <cp:contentType/>
  <cp:contentStatus/>
</cp:coreProperties>
</file>