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66925"/>
  <bookViews>
    <workbookView xWindow="65416" yWindow="65416" windowWidth="29040" windowHeight="15840" activeTab="0"/>
  </bookViews>
  <sheets>
    <sheet name="0" sheetId="11" r:id="rId1"/>
    <sheet name="Tabela 1" sheetId="1" r:id="rId2"/>
    <sheet name="Tabela 2" sheetId="2" r:id="rId3"/>
    <sheet name="Tabela 3" sheetId="3" r:id="rId4"/>
    <sheet name="Tabela 4" sheetId="4" r:id="rId5"/>
    <sheet name="Tabela 5" sheetId="5" r:id="rId6"/>
    <sheet name="Tabela 6" sheetId="6" r:id="rId7"/>
    <sheet name="Tabela 7" sheetId="7" r:id="rId8"/>
    <sheet name="Tabela 8" sheetId="8" r:id="rId9"/>
    <sheet name="Tabela 10 11" sheetId="9" r:id="rId10"/>
    <sheet name="Tabela 12" sheetId="10" r:id="rId11"/>
  </sheets>
  <externalReferences>
    <externalReference r:id="rId14"/>
  </externalReferences>
  <definedNames>
    <definedName name="_xlnm.Print_Area" localSheetId="1">'Tabela 1'!$A$1:$W$46</definedName>
    <definedName name="_xlnm.Print_Area" localSheetId="10">'Tabela 12'!$A$1:$V$6</definedName>
    <definedName name="_xlnm.Print_Area" localSheetId="4">'Tabela 4'!$A$1:$W$46</definedName>
    <definedName name="_xlnm.Print_Area" localSheetId="6">'Tabela 6'!$A$1:$W$46</definedName>
  </definedNames>
  <calcPr calcId="191029"/>
</workbook>
</file>

<file path=xl/sharedStrings.xml><?xml version="1.0" encoding="utf-8"?>
<sst xmlns="http://schemas.openxmlformats.org/spreadsheetml/2006/main" count="621" uniqueCount="157">
  <si>
    <t>Tabela: Primi i shkruar bruto (000mkd) / 2023Q4</t>
  </si>
  <si>
    <t>Klasa e sigurimit</t>
  </si>
  <si>
    <t>MAКEDONIA</t>
  </si>
  <si>
    <t>TRIGLAV</t>
  </si>
  <si>
    <t>SAVA</t>
  </si>
  <si>
    <t>EUROINS</t>
  </si>
  <si>
    <t>VINER</t>
  </si>
  <si>
    <t>EUROLINK</t>
  </si>
  <si>
    <t>GRAWE JO-JETË</t>
  </si>
  <si>
    <t>UNIKA</t>
  </si>
  <si>
    <t>OSIGURITELNA POLISA</t>
  </si>
  <si>
    <t>HALK OSIGURUVANJE</t>
  </si>
  <si>
    <t>KROACIJA JO-JETË</t>
  </si>
  <si>
    <t>ZOIL MAKEDONIJA, sh.a, Manastrir</t>
  </si>
  <si>
    <t>GJITHSEJ JOJETË</t>
  </si>
  <si>
    <t>KROACIA JETË</t>
  </si>
  <si>
    <t>GRAVE</t>
  </si>
  <si>
    <t>VINER JETË</t>
  </si>
  <si>
    <t>UNIKA JETË</t>
  </si>
  <si>
    <t>TRIGLAV JETË</t>
  </si>
  <si>
    <t>PRVA JETË</t>
  </si>
  <si>
    <t>GJITHSEJ JETË</t>
  </si>
  <si>
    <t>GJITHSEJ</t>
  </si>
  <si>
    <t>01. Aksidente</t>
  </si>
  <si>
    <t>01</t>
  </si>
  <si>
    <t>02. Sigurimi shëndetësor</t>
  </si>
  <si>
    <t>02</t>
  </si>
  <si>
    <t>03. Kasko automjete motorike</t>
  </si>
  <si>
    <t>03</t>
  </si>
  <si>
    <t>04. Kasko automjete hekurudhore</t>
  </si>
  <si>
    <t>04</t>
  </si>
  <si>
    <t>05. Kasko mjete ajrore</t>
  </si>
  <si>
    <t>05</t>
  </si>
  <si>
    <t>06. Kasko objekte lundruese</t>
  </si>
  <si>
    <t>06</t>
  </si>
  <si>
    <t>07. Mallra në transport (Kargo)</t>
  </si>
  <si>
    <t>07</t>
  </si>
  <si>
    <t>08. Prona nga zjarri dhe fatkeqësi natyrore</t>
  </si>
  <si>
    <t>08</t>
  </si>
  <si>
    <t xml:space="preserve">09. Sigurime të tjera të pronës </t>
  </si>
  <si>
    <t>09</t>
  </si>
  <si>
    <t>89. Sigurimi i pronës (totoal)</t>
  </si>
  <si>
    <t>89</t>
  </si>
  <si>
    <t>8901. Sigurimi i pronës të personave fizikë</t>
  </si>
  <si>
    <t>8901</t>
  </si>
  <si>
    <t>8902. Sigurimi i pronës të personave juridikë</t>
  </si>
  <si>
    <t>8902</t>
  </si>
  <si>
    <t>10. Përgjegjësisë nga përdorimi i mjeteve motorike (gjithsej)</t>
  </si>
  <si>
    <t>10</t>
  </si>
  <si>
    <t>1001. DTPL</t>
  </si>
  <si>
    <t>1001</t>
  </si>
  <si>
    <t>1002. Karton jeshil (KJ)</t>
  </si>
  <si>
    <t>1002</t>
  </si>
  <si>
    <t>1003. Sigurimi kufitar (PK)</t>
  </si>
  <si>
    <t>1003</t>
  </si>
  <si>
    <t>11. Përgjegjësia e mjeteve ajrore</t>
  </si>
  <si>
    <t>11</t>
  </si>
  <si>
    <t>12. Përgjegjësia e objekteve lundruese</t>
  </si>
  <si>
    <t>12</t>
  </si>
  <si>
    <t>13. Përgjegjësia e përgjithshme</t>
  </si>
  <si>
    <t>13</t>
  </si>
  <si>
    <t xml:space="preserve">14. Kredite </t>
  </si>
  <si>
    <t>14</t>
  </si>
  <si>
    <t>15. Garanci</t>
  </si>
  <si>
    <t>15</t>
  </si>
  <si>
    <t>16. Humbje financiare</t>
  </si>
  <si>
    <t>16</t>
  </si>
  <si>
    <t>17. Mbrojtje juridike</t>
  </si>
  <si>
    <t>17</t>
  </si>
  <si>
    <t>18. Asistencë turistike</t>
  </si>
  <si>
    <t>18</t>
  </si>
  <si>
    <t>GJITHËSEJ JOJETË</t>
  </si>
  <si>
    <t>0001</t>
  </si>
  <si>
    <t>19. Jetë</t>
  </si>
  <si>
    <t>19</t>
  </si>
  <si>
    <t>19xx01. Bazë</t>
  </si>
  <si>
    <t>19xx01</t>
  </si>
  <si>
    <t>19xx02. Shtesë</t>
  </si>
  <si>
    <t>19xx02</t>
  </si>
  <si>
    <t>19xx03. Rent</t>
  </si>
  <si>
    <t>19xx03</t>
  </si>
  <si>
    <t>20. Martesë dhe lindje</t>
  </si>
  <si>
    <t>20</t>
  </si>
  <si>
    <t>21. Sigurimi i jetës kur rreziku nga investimet mbartet në kurriz të të siguruarit</t>
  </si>
  <si>
    <t>21</t>
  </si>
  <si>
    <t>22. Tontinë</t>
  </si>
  <si>
    <t>22</t>
  </si>
  <si>
    <t>23. Fonde për kapital</t>
  </si>
  <si>
    <t>23</t>
  </si>
  <si>
    <t>24. Pensione nga shtylla e dytë</t>
  </si>
  <si>
    <t>24</t>
  </si>
  <si>
    <t>25. Pensione nga shtylla e tretë</t>
  </si>
  <si>
    <t>25</t>
  </si>
  <si>
    <t>0002</t>
  </si>
  <si>
    <t>0000</t>
  </si>
  <si>
    <t>Pjesa e tregut</t>
  </si>
  <si>
    <t>Tabela: Struktura e primit, sipas shoqërive të sigurimeve / 2023Q4</t>
  </si>
  <si>
    <r>
      <t xml:space="preserve">000 </t>
    </r>
    <r>
      <rPr>
        <sz val="8"/>
        <rFont val="Calibri"/>
        <family val="2"/>
        <scheme val="minor"/>
      </rPr>
      <t>MKD</t>
    </r>
  </si>
  <si>
    <t>Shoqëritë e sigurimeve</t>
  </si>
  <si>
    <t>Nr. ren.</t>
  </si>
  <si>
    <t>Primi i shkruar bruto</t>
  </si>
  <si>
    <t>Prime të dhëna për risigurime ose bashkësigurime</t>
  </si>
  <si>
    <t>Primi teknik</t>
  </si>
  <si>
    <t>Pjesa për kryerjen e veprimtarisë</t>
  </si>
  <si>
    <t>Gjithsej (jojetë)</t>
  </si>
  <si>
    <t>Gjithsej (jetë)</t>
  </si>
  <si>
    <t>Gjithsej</t>
  </si>
  <si>
    <t>Tabela: Struktura e primit, sipas klasave të sigurimeve / 2023Q4</t>
  </si>
  <si>
    <t xml:space="preserve">Klasa e sigurimeve </t>
  </si>
  <si>
    <t>No.</t>
  </si>
  <si>
    <t xml:space="preserve">Prime të dhëna për risigurime ose bashkësigurime </t>
  </si>
  <si>
    <t>10. Përgjegjësisë nga përdorimi i mjeteve motorike</t>
  </si>
  <si>
    <t>25. Pensione nga shtylla e  tretë</t>
  </si>
  <si>
    <t>Tabela: Numri i kontratave të lidhura / 2023Q4</t>
  </si>
  <si>
    <t>Tabela: Dëme të paguara (të likuiduara) bruto (000mkd) / 2023Q4</t>
  </si>
  <si>
    <t>Tabela: Numri i dëmeve të likuiduara / 2023Q4</t>
  </si>
  <si>
    <t>Tabela: Struktura e dëmeve, sipas shoqërive për sigurime  / 2023Q4</t>
  </si>
  <si>
    <t xml:space="preserve">Shoqëria e sigurimeve </t>
  </si>
  <si>
    <t xml:space="preserve">Numri i dëmve të pazgjidhura në fillim të periudhës </t>
  </si>
  <si>
    <t xml:space="preserve">Numri i dëmeve të njoftuara dhe përsëri të hapuara </t>
  </si>
  <si>
    <t xml:space="preserve">Numri I dëmeve të likuiduara </t>
  </si>
  <si>
    <t xml:space="preserve">Numri I dëmeve të refuzuara </t>
  </si>
  <si>
    <t xml:space="preserve">Numri I dëmve të pazgjidhura në fund të periudhës </t>
  </si>
  <si>
    <t>Numri i dëmeve në procedurë gjyqësore  (pjesë nga kolona e mëparshme)</t>
  </si>
  <si>
    <t>Dinamika e zgjidhjes së dëmeve</t>
  </si>
  <si>
    <t>5</t>
  </si>
  <si>
    <t>6</t>
  </si>
  <si>
    <t>7</t>
  </si>
  <si>
    <t>Tabela: Shpenzime / 2023Q4</t>
  </si>
  <si>
    <r>
      <t xml:space="preserve">000 </t>
    </r>
    <r>
      <rPr>
        <sz val="8"/>
        <color theme="1"/>
        <rFont val="Calibri"/>
        <family val="2"/>
        <scheme val="minor"/>
      </rPr>
      <t>MKD</t>
    </r>
  </si>
  <si>
    <t>Shpenzime administrative</t>
  </si>
  <si>
    <t>Shpenzime për komisione</t>
  </si>
  <si>
    <t xml:space="preserve">Shpenzime të tjera për kryerjen e sigurimeve </t>
  </si>
  <si>
    <t>Tabela: Rezervat teknike bruto / 2023Q4</t>
  </si>
  <si>
    <t xml:space="preserve">Shoqëritë e sigurimeve </t>
  </si>
  <si>
    <t>Рezerva për rreziqe të paskaduara</t>
  </si>
  <si>
    <t>Rezerva për bonuse dhe lirime</t>
  </si>
  <si>
    <t>Rezerva për dëme</t>
  </si>
  <si>
    <t>Rezerva për barazim</t>
  </si>
  <si>
    <t>Rezerava matematike</t>
  </si>
  <si>
    <t>Rezerava të veçanta</t>
  </si>
  <si>
    <t>Rezerva të tjera teknike</t>
  </si>
  <si>
    <t xml:space="preserve">Rezerva për dëme të ndodhura të njoftuara </t>
  </si>
  <si>
    <t xml:space="preserve">Rezerva për dëme të ndodhura të panjoftuara </t>
  </si>
  <si>
    <t>Gjithsej rezerva për dëmet</t>
  </si>
  <si>
    <t>Tabela: Rezervat teknike neto / 2023Q4</t>
  </si>
  <si>
    <t>Tabela: Kapitali dhe marzhi i aftësisë paguese / 2023Q4</t>
  </si>
  <si>
    <r>
      <t xml:space="preserve">000 </t>
    </r>
    <r>
      <rPr>
        <sz val="9"/>
        <color theme="1"/>
        <rFont val="Calibri"/>
        <family val="2"/>
        <scheme val="minor"/>
      </rPr>
      <t>MKD</t>
    </r>
  </si>
  <si>
    <t>GJITHSEJ
JOJETË</t>
  </si>
  <si>
    <t>GJITHSEJ
JETË</t>
  </si>
  <si>
    <t>Totali i kapitalit</t>
  </si>
  <si>
    <t>Marzhi I aftësisë paguese</t>
  </si>
  <si>
    <t>AGJENCIA E MBIKËQYRJES SË SIGURIMEVE</t>
  </si>
  <si>
    <t>Republika e Maqedonisë së Veriut</t>
  </si>
  <si>
    <t>Shkup, 2023</t>
  </si>
  <si>
    <t>Shënim:Të dhënat janë marë nga ana e shoqërive të sigurimeve gjatë njoftimeve të rregullta sipas nenit 104 të Ligjit për mbikëqyrje të sigurimeve   (“Gazeta zyrtare e Republikës së Maqedonisë ” nr. 27/02, 84/02, 98/02, 33/04, 88/05, 79/07, 8/08, 88/08, 56/09, 67/10, 44/11, 188/13, 43/14, 112/14, 153/15, 192/15, 23/16, 83/18,  198/18 dhe “Gazeta zyrtare e Republikës së Maqedonisë së Veriut” nr. 101/19, 31/20 dhe 173/22). Strukturat drejtuese të shoqërive të sigurimeve janë përgjegjëse për përgatitjen dhe prezantimin objektiv të të dhënave. 
Kursi i këmbimit më date 31.12.2023: 1 EUR =  61.4950 MKD</t>
  </si>
  <si>
    <t xml:space="preserve">RAPORT                                                                                                                         për punën e shoqërive të sigurimeve                                                                                                                                                                               për periudhën 1.1-31.12.2023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</si>
</sst>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16"/>
      <color theme="0" tint="-0.49994000792503357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20"/>
      <color theme="0" tint="-0.49994000792503357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Tahoma"/>
      <family val="2"/>
    </font>
    <font>
      <sz val="16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5999600291252136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3999302387238"/>
        <bgColor indexed="64"/>
      </patternFill>
    </fill>
  </fills>
  <borders count="67">
    <border>
      <left/>
      <right/>
      <top/>
      <bottom/>
      <diagonal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ashed"/>
      <right style="dashed"/>
      <top style="medium"/>
      <bottom style="dashed"/>
    </border>
    <border>
      <left style="thin"/>
      <right style="thin"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dashed"/>
      <right style="thin"/>
      <top style="dashed"/>
      <bottom style="dashed"/>
    </border>
    <border>
      <left/>
      <right style="dashed"/>
      <top/>
      <bottom style="dashed"/>
    </border>
    <border>
      <left style="thin"/>
      <right style="thin"/>
      <top/>
      <bottom style="dashed"/>
    </border>
    <border>
      <left style="dashed"/>
      <right style="dashed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/>
      <right style="medium"/>
      <top style="dashed"/>
      <bottom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/>
      <bottom style="dashed"/>
    </border>
    <border>
      <left style="dashed"/>
      <right style="thin"/>
      <top/>
      <bottom style="dashed"/>
    </border>
    <border>
      <left style="medium"/>
      <right style="dashed"/>
      <top style="dashed"/>
      <bottom style="thin"/>
    </border>
    <border>
      <left style="dashed"/>
      <right style="thin"/>
      <top style="dashed"/>
      <bottom style="thin"/>
    </border>
    <border>
      <left style="medium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/>
      <right style="dashed"/>
      <top style="medium"/>
      <bottom style="dash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2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6" fillId="3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10" fillId="4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0" fillId="2" borderId="28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 quotePrefix="1">
      <alignment horizontal="center" vertical="center" wrapText="1"/>
    </xf>
    <xf numFmtId="49" fontId="6" fillId="3" borderId="21" xfId="0" applyNumberFormat="1" applyFont="1" applyFill="1" applyBorder="1" applyAlignment="1" quotePrefix="1">
      <alignment horizontal="center" vertical="center" wrapText="1"/>
    </xf>
    <xf numFmtId="0" fontId="7" fillId="4" borderId="42" xfId="0" applyFont="1" applyFill="1" applyBorder="1" applyAlignment="1">
      <alignment vertical="center"/>
    </xf>
    <xf numFmtId="49" fontId="7" fillId="4" borderId="43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49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0" fontId="8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3" fontId="11" fillId="0" borderId="0" xfId="20" applyNumberFormat="1" applyFont="1" applyAlignment="1">
      <alignment vertical="center" wrapText="1"/>
      <protection/>
    </xf>
    <xf numFmtId="3" fontId="12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/>
      <protection/>
    </xf>
    <xf numFmtId="3" fontId="14" fillId="0" borderId="0" xfId="20" applyNumberFormat="1" applyFont="1" applyAlignment="1">
      <alignment vertical="center" wrapText="1"/>
      <protection/>
    </xf>
    <xf numFmtId="3" fontId="15" fillId="0" borderId="0" xfId="20" applyNumberFormat="1" applyFont="1" applyAlignment="1">
      <alignment horizontal="center" vertical="center" wrapText="1"/>
      <protection/>
    </xf>
    <xf numFmtId="3" fontId="6" fillId="0" borderId="0" xfId="20" applyNumberFormat="1" applyFont="1" applyAlignment="1" quotePrefix="1">
      <alignment horizontal="right" vertical="top" wrapText="1"/>
      <protection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3" fontId="11" fillId="5" borderId="55" xfId="20" applyNumberFormat="1" applyFont="1" applyFill="1" applyBorder="1" applyAlignment="1">
      <alignment horizontal="center" vertical="center"/>
      <protection/>
    </xf>
    <xf numFmtId="3" fontId="17" fillId="5" borderId="38" xfId="20" applyNumberFormat="1" applyFont="1" applyFill="1" applyBorder="1" applyAlignment="1">
      <alignment vertical="center" wrapText="1"/>
      <protection/>
    </xf>
    <xf numFmtId="3" fontId="7" fillId="5" borderId="38" xfId="20" applyNumberFormat="1" applyFont="1" applyFill="1" applyBorder="1" applyAlignment="1">
      <alignment horizontal="center" wrapText="1"/>
      <protection/>
    </xf>
    <xf numFmtId="3" fontId="7" fillId="5" borderId="56" xfId="20" applyNumberFormat="1" applyFont="1" applyFill="1" applyBorder="1" applyAlignment="1">
      <alignment horizontal="center" wrapText="1"/>
      <protection/>
    </xf>
    <xf numFmtId="0" fontId="18" fillId="4" borderId="55" xfId="20" applyFont="1" applyFill="1" applyBorder="1" applyAlignment="1">
      <alignment horizontal="left" vertical="center"/>
      <protection/>
    </xf>
    <xf numFmtId="3" fontId="7" fillId="5" borderId="38" xfId="20" applyNumberFormat="1" applyFont="1" applyFill="1" applyBorder="1" applyAlignment="1">
      <alignment horizontal="center" vertical="center" wrapText="1"/>
      <protection/>
    </xf>
    <xf numFmtId="3" fontId="7" fillId="4" borderId="38" xfId="20" applyNumberFormat="1" applyFont="1" applyFill="1" applyBorder="1" applyAlignment="1">
      <alignment vertical="center" wrapText="1"/>
      <protection/>
    </xf>
    <xf numFmtId="3" fontId="7" fillId="4" borderId="56" xfId="20" applyNumberFormat="1" applyFont="1" applyFill="1" applyBorder="1" applyAlignment="1">
      <alignment vertical="center" wrapText="1"/>
      <protection/>
    </xf>
    <xf numFmtId="0" fontId="19" fillId="0" borderId="55" xfId="20" applyFont="1" applyBorder="1" applyAlignment="1">
      <alignment horizontal="left" vertical="center"/>
      <protection/>
    </xf>
    <xf numFmtId="3" fontId="6" fillId="0" borderId="38" xfId="20" applyNumberFormat="1" applyFont="1" applyBorder="1" applyAlignment="1">
      <alignment vertical="center" wrapText="1"/>
      <protection/>
    </xf>
    <xf numFmtId="3" fontId="6" fillId="0" borderId="56" xfId="20" applyNumberFormat="1" applyFont="1" applyBorder="1" applyAlignment="1">
      <alignment vertical="center" wrapText="1"/>
      <protection/>
    </xf>
    <xf numFmtId="3" fontId="7" fillId="5" borderId="51" xfId="20" applyNumberFormat="1" applyFont="1" applyFill="1" applyBorder="1" applyAlignment="1">
      <alignment horizontal="center" vertical="center" wrapText="1"/>
      <protection/>
    </xf>
    <xf numFmtId="3" fontId="7" fillId="4" borderId="51" xfId="20" applyNumberFormat="1" applyFont="1" applyFill="1" applyBorder="1" applyAlignment="1">
      <alignment vertical="center" wrapText="1"/>
      <protection/>
    </xf>
    <xf numFmtId="3" fontId="7" fillId="4" borderId="57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top" wrapText="1"/>
    </xf>
    <xf numFmtId="3" fontId="11" fillId="0" borderId="0" xfId="20" applyNumberFormat="1" applyFont="1" applyAlignment="1">
      <alignment vertical="center"/>
      <protection/>
    </xf>
    <xf numFmtId="3" fontId="13" fillId="0" borderId="0" xfId="20" applyNumberFormat="1" applyFont="1" applyAlignment="1">
      <alignment horizontal="center" vertical="center" wrapText="1"/>
      <protection/>
    </xf>
    <xf numFmtId="3" fontId="5" fillId="0" borderId="55" xfId="20" applyNumberFormat="1" applyFont="1" applyBorder="1" applyAlignment="1">
      <alignment horizontal="left" vertical="center" wrapText="1"/>
      <protection/>
    </xf>
    <xf numFmtId="3" fontId="5" fillId="0" borderId="38" xfId="20" applyNumberFormat="1" applyFont="1" applyBorder="1" applyAlignment="1">
      <alignment vertical="center" wrapText="1"/>
      <protection/>
    </xf>
    <xf numFmtId="3" fontId="5" fillId="0" borderId="56" xfId="20" applyNumberFormat="1" applyFont="1" applyBorder="1" applyAlignment="1">
      <alignment vertical="center" wrapText="1"/>
      <protection/>
    </xf>
    <xf numFmtId="0" fontId="18" fillId="4" borderId="58" xfId="20" applyFont="1" applyFill="1" applyBorder="1" applyAlignment="1">
      <alignment horizontal="left" vertical="center"/>
      <protection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6" fillId="0" borderId="56" xfId="20" applyNumberFormat="1" applyFont="1" applyBorder="1" applyAlignment="1">
      <alignment vertical="center" wrapText="1"/>
      <protection/>
    </xf>
    <xf numFmtId="164" fontId="7" fillId="4" borderId="56" xfId="20" applyNumberFormat="1" applyFont="1" applyFill="1" applyBorder="1" applyAlignment="1">
      <alignment vertical="center" wrapText="1"/>
      <protection/>
    </xf>
    <xf numFmtId="164" fontId="7" fillId="4" borderId="57" xfId="20" applyNumberFormat="1" applyFont="1" applyFill="1" applyBorder="1" applyAlignment="1">
      <alignment vertical="center" wrapText="1"/>
      <protection/>
    </xf>
    <xf numFmtId="0" fontId="4" fillId="0" borderId="0" xfId="0" applyFont="1" applyAlignment="1" quotePrefix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3" fontId="7" fillId="6" borderId="38" xfId="20" applyNumberFormat="1" applyFont="1" applyFill="1" applyBorder="1" applyAlignment="1">
      <alignment horizontal="center" wrapText="1"/>
      <protection/>
    </xf>
    <xf numFmtId="3" fontId="7" fillId="6" borderId="38" xfId="20" applyNumberFormat="1" applyFont="1" applyFill="1" applyBorder="1" applyAlignment="1">
      <alignment vertical="center" wrapText="1"/>
      <protection/>
    </xf>
    <xf numFmtId="3" fontId="7" fillId="2" borderId="56" xfId="20" applyNumberFormat="1" applyFont="1" applyFill="1" applyBorder="1" applyAlignment="1">
      <alignment vertical="center" wrapText="1"/>
      <protection/>
    </xf>
    <xf numFmtId="3" fontId="6" fillId="2" borderId="56" xfId="20" applyNumberFormat="1" applyFont="1" applyFill="1" applyBorder="1" applyAlignment="1">
      <alignment vertical="center" wrapText="1"/>
      <protection/>
    </xf>
    <xf numFmtId="3" fontId="7" fillId="6" borderId="51" xfId="20" applyNumberFormat="1" applyFont="1" applyFill="1" applyBorder="1" applyAlignment="1">
      <alignment vertical="center" wrapText="1"/>
      <protection/>
    </xf>
    <xf numFmtId="3" fontId="7" fillId="2" borderId="57" xfId="20" applyNumberFormat="1" applyFont="1" applyFill="1" applyBorder="1" applyAlignment="1">
      <alignment vertical="center" wrapText="1"/>
      <protection/>
    </xf>
    <xf numFmtId="0" fontId="2" fillId="0" borderId="0" xfId="0" applyFont="1" applyAlignment="1" quotePrefix="1">
      <alignment horizontal="right"/>
    </xf>
    <xf numFmtId="0" fontId="18" fillId="4" borderId="55" xfId="20" applyFont="1" applyFill="1" applyBorder="1" applyAlignment="1">
      <alignment horizontal="left" vertical="center" wrapText="1"/>
      <protection/>
    </xf>
    <xf numFmtId="0" fontId="18" fillId="4" borderId="58" xfId="20" applyFont="1" applyFill="1" applyBorder="1" applyAlignment="1">
      <alignment horizontal="left" vertical="center" wrapText="1"/>
      <protection/>
    </xf>
    <xf numFmtId="3" fontId="6" fillId="0" borderId="51" xfId="20" applyNumberFormat="1" applyFont="1" applyBorder="1" applyAlignment="1">
      <alignment vertical="center" wrapText="1"/>
      <protection/>
    </xf>
    <xf numFmtId="0" fontId="2" fillId="3" borderId="59" xfId="22" applyFill="1" applyBorder="1">
      <alignment/>
      <protection/>
    </xf>
    <xf numFmtId="0" fontId="2" fillId="3" borderId="60" xfId="22" applyFill="1" applyBorder="1">
      <alignment/>
      <protection/>
    </xf>
    <xf numFmtId="0" fontId="2" fillId="3" borderId="61" xfId="22" applyFill="1" applyBorder="1">
      <alignment/>
      <protection/>
    </xf>
    <xf numFmtId="0" fontId="2" fillId="0" borderId="0" xfId="22">
      <alignment/>
      <protection/>
    </xf>
    <xf numFmtId="0" fontId="2" fillId="3" borderId="62" xfId="22" applyFill="1" applyBorder="1">
      <alignment/>
      <protection/>
    </xf>
    <xf numFmtId="0" fontId="2" fillId="3" borderId="0" xfId="22" applyFill="1">
      <alignment/>
      <protection/>
    </xf>
    <xf numFmtId="0" fontId="2" fillId="3" borderId="63" xfId="22" applyFill="1" applyBorder="1">
      <alignment/>
      <protection/>
    </xf>
    <xf numFmtId="0" fontId="21" fillId="3" borderId="0" xfId="22" applyFont="1" applyFill="1" applyAlignment="1">
      <alignment horizontal="center" wrapText="1"/>
      <protection/>
    </xf>
    <xf numFmtId="0" fontId="21" fillId="3" borderId="0" xfId="22" applyFont="1" applyFill="1" applyAlignment="1">
      <alignment horizontal="center" wrapText="1"/>
      <protection/>
    </xf>
    <xf numFmtId="0" fontId="22" fillId="3" borderId="0" xfId="22" applyFont="1" applyFill="1">
      <alignment/>
      <protection/>
    </xf>
    <xf numFmtId="0" fontId="23" fillId="3" borderId="62" xfId="22" applyFont="1" applyFill="1" applyBorder="1" applyAlignment="1">
      <alignment horizontal="center" vertical="center" wrapText="1"/>
      <protection/>
    </xf>
    <xf numFmtId="0" fontId="23" fillId="3" borderId="0" xfId="22" applyFont="1" applyFill="1" applyAlignment="1">
      <alignment horizontal="center" vertical="center" wrapText="1"/>
      <protection/>
    </xf>
    <xf numFmtId="0" fontId="23" fillId="3" borderId="63" xfId="22" applyFont="1" applyFill="1" applyBorder="1" applyAlignment="1">
      <alignment horizontal="center" vertical="center" wrapText="1"/>
      <protection/>
    </xf>
    <xf numFmtId="0" fontId="24" fillId="3" borderId="62" xfId="22" applyFont="1" applyFill="1" applyBorder="1" applyAlignment="1">
      <alignment vertical="center" wrapText="1"/>
      <protection/>
    </xf>
    <xf numFmtId="0" fontId="24" fillId="3" borderId="0" xfId="22" applyFont="1" applyFill="1" applyAlignment="1">
      <alignment vertical="center" wrapText="1"/>
      <protection/>
    </xf>
    <xf numFmtId="0" fontId="24" fillId="3" borderId="63" xfId="22" applyFont="1" applyFill="1" applyBorder="1" applyAlignment="1">
      <alignment vertical="center" wrapText="1"/>
      <protection/>
    </xf>
    <xf numFmtId="0" fontId="25" fillId="3" borderId="62" xfId="22" applyFont="1" applyFill="1" applyBorder="1" applyAlignment="1">
      <alignment horizontal="center" vertical="center" wrapText="1"/>
      <protection/>
    </xf>
    <xf numFmtId="0" fontId="25" fillId="3" borderId="0" xfId="22" applyFont="1" applyFill="1" applyAlignment="1">
      <alignment horizontal="center" vertical="center" wrapText="1"/>
      <protection/>
    </xf>
    <xf numFmtId="0" fontId="25" fillId="3" borderId="63" xfId="22" applyFont="1" applyFill="1" applyBorder="1" applyAlignment="1">
      <alignment horizontal="center" vertical="center" wrapText="1"/>
      <protection/>
    </xf>
    <xf numFmtId="0" fontId="26" fillId="3" borderId="0" xfId="22" applyFont="1" applyFill="1" applyAlignment="1">
      <alignment horizontal="center"/>
      <protection/>
    </xf>
    <xf numFmtId="0" fontId="27" fillId="3" borderId="0" xfId="22" applyFont="1" applyFill="1" applyAlignment="1">
      <alignment horizontal="center"/>
      <protection/>
    </xf>
    <xf numFmtId="0" fontId="2" fillId="3" borderId="64" xfId="22" applyFill="1" applyBorder="1">
      <alignment/>
      <protection/>
    </xf>
    <xf numFmtId="0" fontId="2" fillId="3" borderId="65" xfId="22" applyFill="1" applyBorder="1">
      <alignment/>
      <protection/>
    </xf>
    <xf numFmtId="0" fontId="2" fillId="3" borderId="66" xfId="22" applyFill="1" applyBorder="1">
      <alignment/>
      <protection/>
    </xf>
    <xf numFmtId="0" fontId="2" fillId="0" borderId="0" xfId="22" applyAlignment="1">
      <alignment horizontal="justify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6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'Tabela 1'!$C$45:$M$45</c:f>
              <c:strCache/>
            </c:strRef>
          </c:xVal>
          <c:yVal>
            <c:numRef>
              <c:f>'Tabela 1'!$C$46:$M$46</c:f>
              <c:numCache/>
            </c:numRef>
          </c:yVal>
          <c:smooth val="0"/>
        </c:ser>
        <c:ser>
          <c:idx val="0"/>
          <c:order val="1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8425"/>
                  <c:y val="-0.108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strRef>
              <c:f>'[1]Tabela 1'!$C$45:$M$45</c:f>
              <c:strCache>
                <c:ptCount val="11"/>
                <c:pt idx="0">
                  <c:v>Makedonija</c:v>
                </c:pt>
                <c:pt idx="1">
                  <c:v>Triglav jojetë</c:v>
                </c:pt>
                <c:pt idx="2">
                  <c:v>Sava</c:v>
                </c:pt>
                <c:pt idx="3">
                  <c:v>Evroins</c:v>
                </c:pt>
                <c:pt idx="4">
                  <c:v>Viner jojetë</c:v>
                </c:pt>
                <c:pt idx="5">
                  <c:v>Eurolink</c:v>
                </c:pt>
                <c:pt idx="6">
                  <c:v>Grave jojetë</c:v>
                </c:pt>
                <c:pt idx="7">
                  <c:v>Unika</c:v>
                </c:pt>
                <c:pt idx="8">
                  <c:v>Osiguritelna polisa</c:v>
                </c:pt>
                <c:pt idx="9">
                  <c:v>Halk</c:v>
                </c:pt>
                <c:pt idx="10">
                  <c:v>Kroacija jojetë</c:v>
                </c:pt>
              </c:strCache>
            </c:strRef>
          </c:xVal>
          <c:yVal>
            <c:numRef>
              <c:f>'[1]Tabela 1'!$C$46:$M$46</c:f>
              <c:numCache>
                <c:formatCode>0.00%</c:formatCode>
                <c:ptCount val="11"/>
                <c:pt idx="0">
                  <c:v>0.09818911769216677</c:v>
                </c:pt>
                <c:pt idx="1">
                  <c:v>0.12629595982506728</c:v>
                </c:pt>
                <c:pt idx="2">
                  <c:v>0.1052807269357164</c:v>
                </c:pt>
                <c:pt idx="3">
                  <c:v>0.08839905953875653</c:v>
                </c:pt>
                <c:pt idx="4">
                  <c:v>0.09632196425593903</c:v>
                </c:pt>
                <c:pt idx="5">
                  <c:v>0.11725410048578658</c:v>
                </c:pt>
                <c:pt idx="6">
                  <c:v>0.04217857077472945</c:v>
                </c:pt>
                <c:pt idx="7">
                  <c:v>0.10693147825339591</c:v>
                </c:pt>
                <c:pt idx="8">
                  <c:v>0.0640107381055299</c:v>
                </c:pt>
                <c:pt idx="9">
                  <c:v>0.0649558255746304</c:v>
                </c:pt>
                <c:pt idx="10">
                  <c:v>0.09018245855828173</c:v>
                </c:pt>
              </c:numCache>
            </c:numRef>
          </c:yVal>
          <c:smooth val="0"/>
        </c:ser>
        <c:axId val="40960379"/>
        <c:axId val="33099092"/>
      </c:scatterChart>
      <c:valAx>
        <c:axId val="40960379"/>
        <c:scaling>
          <c:orientation val="minMax"/>
        </c:scaling>
        <c:axPos val="b"/>
        <c:delete val="1"/>
        <c:majorTickMark val="out"/>
        <c:minorTickMark val="none"/>
        <c:tickLblPos val="nextTo"/>
        <c:crossAx val="33099092"/>
        <c:crosses val="autoZero"/>
        <c:crossBetween val="midCat"/>
        <c:dispUnits/>
        <c:majorUnit val="1"/>
      </c:valAx>
      <c:valAx>
        <c:axId val="330990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40960379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'Tabela 1'!$P$45:$T$45</c:f>
              <c:strCache/>
            </c:strRef>
          </c:xVal>
          <c:yVal>
            <c:numRef>
              <c:f>'Tabela 1'!$P$46:$T$46</c:f>
              <c:numCache/>
            </c:numRef>
          </c:yVal>
          <c:smooth val="0"/>
        </c:ser>
        <c:axId val="29456373"/>
        <c:axId val="63780766"/>
      </c:scatterChart>
      <c:valAx>
        <c:axId val="2945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780766"/>
        <c:crosses val="autoZero"/>
        <c:crossBetween val="midCat"/>
        <c:dispUnits/>
        <c:majorUnit val="1"/>
      </c:valAx>
      <c:valAx>
        <c:axId val="637807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29456373"/>
        <c:crosses val="autoZero"/>
        <c:crossBetween val="midCat"/>
        <c:dispUnits/>
      </c:valAx>
      <c:spPr>
        <a:noFill/>
        <a:ln w="6350">
          <a:noFill/>
        </a:ln>
      </c:spPr>
    </c:plotArea>
    <c:plotVisOnly val="1"/>
    <c:dispBlanksAs val="gap"/>
    <c:showDLblsOverMax val="0"/>
  </c:chart>
  <c:spPr>
    <a:ln w="63500" cap="flat" cmpd="thickThin">
      <a:solidFill>
        <a:schemeClr val="tx1">
          <a:lumMod val="50000"/>
          <a:lumOff val="5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Kapitali dhe marzhi i aftësisë paguese (000 mkd) - Jojetë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12'!$B$4:$M$4</c:f>
              <c:strCache/>
            </c:strRef>
          </c:cat>
          <c:val>
            <c:numRef>
              <c:f>'Tabela 12'!$B$5:$M$5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12'!$B$4:$M$4</c:f>
              <c:strCache/>
            </c:strRef>
          </c:cat>
          <c:val>
            <c:numRef>
              <c:f>'Tabela 12'!$B$6:$M$6</c:f>
              <c:numCache/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65968392"/>
        <c:crosses val="autoZero"/>
        <c:auto val="0"/>
        <c:lblOffset val="100"/>
        <c:noMultiLvlLbl val="0"/>
      </c:catAx>
      <c:valAx>
        <c:axId val="6596839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37155983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Kapitali dhe marzhi i aftësisë paguese (000 mkd) - Jetë</a:t>
            </a:r>
          </a:p>
        </c:rich>
      </c:tx>
      <c:layout>
        <c:manualLayout>
          <c:xMode val="edge"/>
          <c:yMode val="edge"/>
          <c:x val="0.31725"/>
          <c:y val="0.0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12'!$O$4:$T$4</c:f>
              <c:strCache/>
            </c:strRef>
          </c:cat>
          <c:val>
            <c:numRef>
              <c:f>'Tabela 12'!$O$5:$T$5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635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12'!$O$4:$T$4</c:f>
              <c:strCache/>
            </c:strRef>
          </c:cat>
          <c:val>
            <c:numRef>
              <c:f>'Tabela 12'!$O$6:$T$6</c:f>
              <c:numCache/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6350" cap="flat" cmpd="sng">
            <a:solidFill/>
          </a:ln>
        </c:spPr>
        <c:crossAx val="41839506"/>
        <c:crosses val="autoZero"/>
        <c:auto val="0"/>
        <c:lblOffset val="10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spPr>
          <a:ln w="6350" cap="flat" cmpd="sng">
            <a:solidFill/>
          </a:ln>
        </c:spPr>
        <c:crossAx val="56844617"/>
        <c:crosses val="autoZero"/>
        <c:crossBetween val="between"/>
        <c:dispUnits/>
      </c:valAx>
      <c:spPr>
        <a:noFill/>
        <a:ln w="635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 cap="flat" cmpd="sng">
      <a:solidFill>
        <a:schemeClr val="tx1">
          <a:lumMod val="15000"/>
          <a:lumOff val="85000"/>
        </a:schemeClr>
      </a:solidFill>
    </a:ln>
    <a:scene3d>
      <a:camera prst="orthographicFront"/>
      <a:lightRig rig="threePt" dir="t"/>
    </a:scene3d>
    <a:sp3d prstMaterial="dkEdge"/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19</xdr:row>
      <xdr:rowOff>133350</xdr:rowOff>
    </xdr:from>
    <xdr:ext cx="3209925" cy="2505075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41433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114300</xdr:rowOff>
    </xdr:from>
    <xdr:to>
      <xdr:col>4</xdr:col>
      <xdr:colOff>819150</xdr:colOff>
      <xdr:row>65</xdr:row>
      <xdr:rowOff>66675</xdr:rowOff>
    </xdr:to>
    <xdr:graphicFrame macro="">
      <xdr:nvGraphicFramePr>
        <xdr:cNvPr id="3" name="Chart 2"/>
        <xdr:cNvGraphicFramePr/>
      </xdr:nvGraphicFramePr>
      <xdr:xfrm>
        <a:off x="104775" y="9382125"/>
        <a:ext cx="7210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361950</xdr:colOff>
      <xdr:row>47</xdr:row>
      <xdr:rowOff>19050</xdr:rowOff>
    </xdr:from>
    <xdr:to>
      <xdr:col>21</xdr:col>
      <xdr:colOff>895350</xdr:colOff>
      <xdr:row>64</xdr:row>
      <xdr:rowOff>161925</xdr:rowOff>
    </xdr:to>
    <xdr:graphicFrame macro="">
      <xdr:nvGraphicFramePr>
        <xdr:cNvPr id="4" name="Chart 3"/>
        <xdr:cNvGraphicFramePr/>
      </xdr:nvGraphicFramePr>
      <xdr:xfrm>
        <a:off x="16383000" y="9286875"/>
        <a:ext cx="72009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28575</xdr:rowOff>
    </xdr:from>
    <xdr:to>
      <xdr:col>22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38100" y="2790825"/>
        <a:ext cx="258508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180975</xdr:rowOff>
    </xdr:from>
    <xdr:to>
      <xdr:col>22</xdr:col>
      <xdr:colOff>9525</xdr:colOff>
      <xdr:row>52</xdr:row>
      <xdr:rowOff>133350</xdr:rowOff>
    </xdr:to>
    <xdr:graphicFrame macro="">
      <xdr:nvGraphicFramePr>
        <xdr:cNvPr id="3" name="Chart 2"/>
        <xdr:cNvGraphicFramePr/>
      </xdr:nvGraphicFramePr>
      <xdr:xfrm>
        <a:off x="47625" y="7134225"/>
        <a:ext cx="258508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RedirectedFolders\Kosta.Spaseski\Documents\Drustva%20za%20osiguruvanje\23Q3\Web_23Q3\23Q3_DO_al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10 11"/>
      <sheetName val="Tabela 12"/>
    </sheetNames>
    <sheetDataSet>
      <sheetData sheetId="0"/>
      <sheetData sheetId="1">
        <row r="45">
          <cell r="C45" t="str">
            <v>Makedonija</v>
          </cell>
          <cell r="D45" t="str">
            <v>Triglav jojetë</v>
          </cell>
          <cell r="E45" t="str">
            <v>Sava</v>
          </cell>
          <cell r="F45" t="str">
            <v>Evroins</v>
          </cell>
          <cell r="G45" t="str">
            <v>Viner jojetë</v>
          </cell>
          <cell r="H45" t="str">
            <v>Eurolink</v>
          </cell>
          <cell r="I45" t="str">
            <v>Grave jojetë</v>
          </cell>
          <cell r="J45" t="str">
            <v>Unika</v>
          </cell>
          <cell r="K45" t="str">
            <v>Osiguritelna polisa</v>
          </cell>
          <cell r="L45" t="str">
            <v>Halk</v>
          </cell>
          <cell r="M45" t="str">
            <v>Kroacija jojetë</v>
          </cell>
        </row>
        <row r="46">
          <cell r="C46">
            <v>0.09818911769216677</v>
          </cell>
          <cell r="D46">
            <v>0.12629595982506728</v>
          </cell>
          <cell r="E46">
            <v>0.1052807269357164</v>
          </cell>
          <cell r="F46">
            <v>0.08839905953875653</v>
          </cell>
          <cell r="G46">
            <v>0.09632196425593903</v>
          </cell>
          <cell r="H46">
            <v>0.11725410048578658</v>
          </cell>
          <cell r="I46">
            <v>0.04217857077472945</v>
          </cell>
          <cell r="J46">
            <v>0.10693147825339591</v>
          </cell>
          <cell r="K46">
            <v>0.0640107381055299</v>
          </cell>
          <cell r="L46">
            <v>0.0649558255746304</v>
          </cell>
          <cell r="M46">
            <v>0.09018245855828173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21398-5C26-4BF5-B7FC-423040D8A554}">
  <dimension ref="A1:K46"/>
  <sheetViews>
    <sheetView showGridLines="0" tabSelected="1" zoomScale="70" zoomScaleNormal="70" workbookViewId="0" topLeftCell="A1">
      <selection activeCell="A21" sqref="A21"/>
    </sheetView>
  </sheetViews>
  <sheetFormatPr defaultColWidth="9.140625" defaultRowHeight="15"/>
  <cols>
    <col min="1" max="16384" width="9.140625" style="142" customWidth="1"/>
  </cols>
  <sheetData>
    <row r="1" spans="1:11" ht="15.75" thickTop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21" customHeight="1">
      <c r="A4" s="143"/>
      <c r="B4" s="144"/>
      <c r="C4" s="144"/>
      <c r="D4" s="144"/>
      <c r="E4" s="144"/>
      <c r="F4" s="146" t="s">
        <v>152</v>
      </c>
      <c r="G4" s="146"/>
      <c r="H4" s="146"/>
      <c r="I4" s="144"/>
      <c r="J4" s="144"/>
      <c r="K4" s="145"/>
    </row>
    <row r="5" spans="1:11" ht="21" customHeight="1">
      <c r="A5" s="143"/>
      <c r="B5" s="144"/>
      <c r="C5" s="144"/>
      <c r="D5" s="144"/>
      <c r="E5" s="144"/>
      <c r="F5" s="146"/>
      <c r="G5" s="146"/>
      <c r="H5" s="146"/>
      <c r="I5" s="144"/>
      <c r="J5" s="144"/>
      <c r="K5" s="145"/>
    </row>
    <row r="6" spans="1:11" ht="21" customHeight="1">
      <c r="A6" s="143"/>
      <c r="B6" s="144"/>
      <c r="C6" s="144"/>
      <c r="D6" s="144"/>
      <c r="E6" s="144"/>
      <c r="F6" s="146"/>
      <c r="G6" s="146"/>
      <c r="H6" s="146"/>
      <c r="I6" s="144"/>
      <c r="J6" s="144"/>
      <c r="K6" s="145"/>
    </row>
    <row r="7" spans="1:11" ht="21">
      <c r="A7" s="143"/>
      <c r="B7" s="144"/>
      <c r="C7" s="144"/>
      <c r="D7" s="144"/>
      <c r="E7" s="144"/>
      <c r="F7" s="147"/>
      <c r="G7" s="147"/>
      <c r="H7" s="147"/>
      <c r="I7" s="144"/>
      <c r="J7" s="144"/>
      <c r="K7" s="145"/>
    </row>
    <row r="8" spans="1:11" ht="21">
      <c r="A8" s="143"/>
      <c r="B8" s="144"/>
      <c r="C8" s="144"/>
      <c r="D8" s="144"/>
      <c r="E8" s="144"/>
      <c r="F8" s="148"/>
      <c r="G8" s="148"/>
      <c r="H8" s="144"/>
      <c r="I8" s="144"/>
      <c r="J8" s="144"/>
      <c r="K8" s="145"/>
    </row>
    <row r="9" spans="1:11" ht="15" customHeight="1">
      <c r="A9" s="149" t="s">
        <v>153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</row>
    <row r="10" spans="1:11" ht="1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1"/>
    </row>
    <row r="11" spans="1:11" ht="15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1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1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4"/>
    </row>
    <row r="14" spans="1:11" ht="15" customHeight="1">
      <c r="A14" s="155" t="s">
        <v>156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1" ht="1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ht="1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7"/>
    </row>
    <row r="17" spans="1:11" ht="1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7"/>
    </row>
    <row r="18" spans="1:11" ht="1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15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 ht="1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1:11" ht="1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5"/>
    </row>
    <row r="22" spans="1:11" ht="1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5"/>
    </row>
    <row r="23" spans="1:11" ht="1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5"/>
    </row>
    <row r="24" spans="1:11" ht="15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15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1:11" ht="1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ht="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</row>
    <row r="28" spans="1:11" ht="15">
      <c r="A28" s="143"/>
      <c r="B28" s="144"/>
      <c r="C28" s="144"/>
      <c r="D28" s="144"/>
      <c r="E28" s="144"/>
      <c r="F28" s="144"/>
      <c r="G28" s="158"/>
      <c r="H28" s="144"/>
      <c r="I28" s="144"/>
      <c r="J28" s="144"/>
      <c r="K28" s="145"/>
    </row>
    <row r="29" spans="1:11" ht="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11" ht="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ht="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1" ht="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1" ht="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18.75" customHeight="1">
      <c r="A37" s="143"/>
      <c r="B37" s="144"/>
      <c r="C37" s="144"/>
      <c r="D37" s="159" t="s">
        <v>154</v>
      </c>
      <c r="E37" s="159"/>
      <c r="F37" s="159"/>
      <c r="G37" s="159"/>
      <c r="H37" s="159"/>
      <c r="I37" s="144"/>
      <c r="J37" s="144"/>
      <c r="K37" s="145"/>
    </row>
    <row r="38" spans="1:11" ht="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1" ht="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1" ht="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1" ht="15.75" thickBo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2"/>
    </row>
    <row r="42" ht="15.75" thickTop="1"/>
    <row r="43" spans="1:11" ht="15" customHeight="1">
      <c r="A43" s="163" t="s">
        <v>155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t="1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4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</sheetData>
  <mergeCells count="5">
    <mergeCell ref="F4:H6"/>
    <mergeCell ref="A9:K10"/>
    <mergeCell ref="A14:K20"/>
    <mergeCell ref="D37:H37"/>
    <mergeCell ref="A43:K46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5749-C1C5-4CC9-B4E8-33BED16C92C5}">
  <dimension ref="A2:L62"/>
  <sheetViews>
    <sheetView showGridLines="0" zoomScale="90" zoomScaleNormal="90" workbookViewId="0" topLeftCell="A1">
      <selection activeCell="E19" sqref="E19"/>
    </sheetView>
  </sheetViews>
  <sheetFormatPr defaultColWidth="9.140625" defaultRowHeight="15"/>
  <cols>
    <col min="1" max="1" width="20.28125" style="115" customWidth="1"/>
    <col min="2" max="2" width="7.28125" style="116" customWidth="1"/>
    <col min="3" max="12" width="17.28125" style="115" customWidth="1"/>
    <col min="13" max="13" width="9.140625" style="115" customWidth="1"/>
    <col min="14" max="16384" width="9.140625" style="115" customWidth="1"/>
  </cols>
  <sheetData>
    <row r="1" s="18" customFormat="1" ht="15" customHeight="1"/>
    <row r="2" spans="1:7" s="18" customFormat="1" ht="15" customHeight="1">
      <c r="A2" s="85" t="s">
        <v>133</v>
      </c>
      <c r="B2" s="108"/>
      <c r="C2" s="108"/>
      <c r="D2" s="108"/>
      <c r="E2" s="108"/>
      <c r="F2" s="108"/>
      <c r="G2" s="108"/>
    </row>
    <row r="3" s="18" customFormat="1" ht="15" customHeight="1" thickBot="1">
      <c r="L3" s="89" t="s">
        <v>97</v>
      </c>
    </row>
    <row r="4" spans="1:12" s="117" customFormat="1" ht="23.25" customHeight="1">
      <c r="A4" s="5" t="s">
        <v>134</v>
      </c>
      <c r="B4" s="9" t="s">
        <v>99</v>
      </c>
      <c r="C4" s="9" t="s">
        <v>135</v>
      </c>
      <c r="D4" s="9" t="s">
        <v>136</v>
      </c>
      <c r="E4" s="3" t="s">
        <v>137</v>
      </c>
      <c r="F4" s="2"/>
      <c r="G4" s="1"/>
      <c r="H4" s="9" t="s">
        <v>138</v>
      </c>
      <c r="I4" s="9" t="s">
        <v>139</v>
      </c>
      <c r="J4" s="9" t="s">
        <v>140</v>
      </c>
      <c r="K4" s="9" t="s">
        <v>141</v>
      </c>
      <c r="L4" s="7" t="s">
        <v>106</v>
      </c>
    </row>
    <row r="5" spans="1:12" s="117" customFormat="1" ht="51" customHeight="1">
      <c r="A5" s="4"/>
      <c r="B5" s="8"/>
      <c r="C5" s="8"/>
      <c r="D5" s="8"/>
      <c r="E5" s="127" t="s">
        <v>142</v>
      </c>
      <c r="F5" s="127" t="s">
        <v>143</v>
      </c>
      <c r="G5" s="128" t="s">
        <v>144</v>
      </c>
      <c r="H5" s="8"/>
      <c r="I5" s="8"/>
      <c r="J5" s="8"/>
      <c r="K5" s="8"/>
      <c r="L5" s="6"/>
    </row>
    <row r="6" spans="1:12" s="118" customFormat="1" ht="16.5" customHeight="1">
      <c r="A6" s="93"/>
      <c r="B6" s="94"/>
      <c r="C6" s="95">
        <v>1</v>
      </c>
      <c r="D6" s="95">
        <v>2</v>
      </c>
      <c r="E6" s="129">
        <v>3</v>
      </c>
      <c r="F6" s="129">
        <v>4</v>
      </c>
      <c r="G6" s="95" t="s">
        <v>125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</row>
    <row r="7" spans="1:12" s="18" customFormat="1" ht="13.5" customHeight="1">
      <c r="A7" s="97" t="s">
        <v>104</v>
      </c>
      <c r="B7" s="98">
        <f aca="true" t="shared" si="0" ref="B7:B27">ROW()-ROW($A$6)</f>
        <v>1</v>
      </c>
      <c r="C7" s="99">
        <f aca="true" t="shared" si="1" ref="C7:K7">SUM(C8:C19)</f>
        <v>5260982</v>
      </c>
      <c r="D7" s="99">
        <f t="shared" si="1"/>
        <v>65699</v>
      </c>
      <c r="E7" s="130">
        <f t="shared" si="1"/>
        <v>3371011</v>
      </c>
      <c r="F7" s="130">
        <f t="shared" si="1"/>
        <v>2572884</v>
      </c>
      <c r="G7" s="99">
        <f t="shared" si="1"/>
        <v>6118898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32642</v>
      </c>
      <c r="L7" s="131">
        <f aca="true" t="shared" si="2" ref="L7:L27">SUM(C7:D7)+SUM(G7:K7)</f>
        <v>11478221</v>
      </c>
    </row>
    <row r="8" spans="1:12" s="18" customFormat="1" ht="13.5" customHeight="1">
      <c r="A8" s="101" t="s">
        <v>2</v>
      </c>
      <c r="B8" s="98">
        <f t="shared" si="0"/>
        <v>2</v>
      </c>
      <c r="C8" s="102">
        <v>440118</v>
      </c>
      <c r="D8" s="102">
        <v>17897</v>
      </c>
      <c r="E8" s="102">
        <v>181875</v>
      </c>
      <c r="F8" s="102">
        <v>151962</v>
      </c>
      <c r="G8" s="102">
        <v>338845</v>
      </c>
      <c r="H8" s="102">
        <v>0</v>
      </c>
      <c r="I8" s="102">
        <v>0</v>
      </c>
      <c r="J8" s="102">
        <v>0</v>
      </c>
      <c r="K8" s="102">
        <v>0</v>
      </c>
      <c r="L8" s="132">
        <f t="shared" si="2"/>
        <v>796860</v>
      </c>
    </row>
    <row r="9" spans="1:12" s="18" customFormat="1" ht="13.5" customHeight="1">
      <c r="A9" s="101" t="s">
        <v>3</v>
      </c>
      <c r="B9" s="98">
        <f t="shared" si="0"/>
        <v>3</v>
      </c>
      <c r="C9" s="102">
        <v>574496</v>
      </c>
      <c r="D9" s="102">
        <v>5149</v>
      </c>
      <c r="E9" s="102">
        <v>935974</v>
      </c>
      <c r="F9" s="102">
        <v>287427</v>
      </c>
      <c r="G9" s="102">
        <v>1292018</v>
      </c>
      <c r="H9" s="102">
        <v>0</v>
      </c>
      <c r="I9" s="102">
        <v>0</v>
      </c>
      <c r="J9" s="102">
        <v>0</v>
      </c>
      <c r="K9" s="102">
        <v>0</v>
      </c>
      <c r="L9" s="132">
        <f t="shared" si="2"/>
        <v>1871663</v>
      </c>
    </row>
    <row r="10" spans="1:12" s="18" customFormat="1" ht="13.5" customHeight="1">
      <c r="A10" s="101" t="s">
        <v>4</v>
      </c>
      <c r="B10" s="98">
        <f t="shared" si="0"/>
        <v>4</v>
      </c>
      <c r="C10" s="102">
        <v>594065</v>
      </c>
      <c r="D10" s="102">
        <v>5953</v>
      </c>
      <c r="E10" s="102">
        <v>273649</v>
      </c>
      <c r="F10" s="102">
        <v>234652</v>
      </c>
      <c r="G10" s="102">
        <v>526600</v>
      </c>
      <c r="H10" s="102">
        <v>0</v>
      </c>
      <c r="I10" s="102">
        <v>0</v>
      </c>
      <c r="J10" s="102">
        <v>0</v>
      </c>
      <c r="K10" s="102">
        <v>0</v>
      </c>
      <c r="L10" s="132">
        <f t="shared" si="2"/>
        <v>1126618</v>
      </c>
    </row>
    <row r="11" spans="1:12" s="18" customFormat="1" ht="13.5" customHeight="1">
      <c r="A11" s="101" t="s">
        <v>5</v>
      </c>
      <c r="B11" s="98">
        <f t="shared" si="0"/>
        <v>5</v>
      </c>
      <c r="C11" s="102">
        <v>323443</v>
      </c>
      <c r="D11" s="102">
        <v>3837</v>
      </c>
      <c r="E11" s="102">
        <v>150935</v>
      </c>
      <c r="F11" s="102">
        <v>325477</v>
      </c>
      <c r="G11" s="102">
        <v>505549</v>
      </c>
      <c r="H11" s="102">
        <v>0</v>
      </c>
      <c r="I11" s="102">
        <v>0</v>
      </c>
      <c r="J11" s="102">
        <v>0</v>
      </c>
      <c r="K11" s="102">
        <v>0</v>
      </c>
      <c r="L11" s="132">
        <f t="shared" si="2"/>
        <v>832829</v>
      </c>
    </row>
    <row r="12" spans="1:12" s="18" customFormat="1" ht="13.5" customHeight="1">
      <c r="A12" s="101" t="s">
        <v>6</v>
      </c>
      <c r="B12" s="98">
        <f t="shared" si="0"/>
        <v>6</v>
      </c>
      <c r="C12" s="102">
        <v>580609</v>
      </c>
      <c r="D12" s="102">
        <v>0</v>
      </c>
      <c r="E12" s="102">
        <v>339700</v>
      </c>
      <c r="F12" s="102">
        <v>203919</v>
      </c>
      <c r="G12" s="102">
        <v>549055</v>
      </c>
      <c r="H12" s="102">
        <v>0</v>
      </c>
      <c r="I12" s="102">
        <v>0</v>
      </c>
      <c r="J12" s="102">
        <v>0</v>
      </c>
      <c r="K12" s="102">
        <v>0</v>
      </c>
      <c r="L12" s="132">
        <f t="shared" si="2"/>
        <v>1129664</v>
      </c>
    </row>
    <row r="13" spans="1:12" s="18" customFormat="1" ht="13.5" customHeight="1">
      <c r="A13" s="101" t="s">
        <v>7</v>
      </c>
      <c r="B13" s="98">
        <f t="shared" si="0"/>
        <v>7</v>
      </c>
      <c r="C13" s="102">
        <v>554889</v>
      </c>
      <c r="D13" s="102">
        <v>3735</v>
      </c>
      <c r="E13" s="102">
        <v>351764</v>
      </c>
      <c r="F13" s="102">
        <v>225820</v>
      </c>
      <c r="G13" s="102">
        <v>583209</v>
      </c>
      <c r="H13" s="102">
        <v>0</v>
      </c>
      <c r="I13" s="102">
        <v>0</v>
      </c>
      <c r="J13" s="102">
        <v>0</v>
      </c>
      <c r="K13" s="102">
        <v>8600</v>
      </c>
      <c r="L13" s="132">
        <f t="shared" si="2"/>
        <v>1150433</v>
      </c>
    </row>
    <row r="14" spans="1:12" s="18" customFormat="1" ht="13.5" customHeight="1">
      <c r="A14" s="101" t="s">
        <v>8</v>
      </c>
      <c r="B14" s="98">
        <f t="shared" si="0"/>
        <v>8</v>
      </c>
      <c r="C14" s="102">
        <v>279378</v>
      </c>
      <c r="D14" s="102">
        <v>0</v>
      </c>
      <c r="E14" s="102">
        <v>202375</v>
      </c>
      <c r="F14" s="102">
        <v>115712</v>
      </c>
      <c r="G14" s="102">
        <v>320525</v>
      </c>
      <c r="H14" s="102">
        <v>0</v>
      </c>
      <c r="I14" s="102">
        <v>0</v>
      </c>
      <c r="J14" s="102">
        <v>0</v>
      </c>
      <c r="K14" s="102">
        <v>0</v>
      </c>
      <c r="L14" s="132">
        <f t="shared" si="2"/>
        <v>599903</v>
      </c>
    </row>
    <row r="15" spans="1:12" s="18" customFormat="1" ht="13.5" customHeight="1">
      <c r="A15" s="101" t="s">
        <v>9</v>
      </c>
      <c r="B15" s="98">
        <f t="shared" si="0"/>
        <v>9</v>
      </c>
      <c r="C15" s="102">
        <v>621092</v>
      </c>
      <c r="D15" s="102">
        <v>35</v>
      </c>
      <c r="E15" s="102">
        <v>150417</v>
      </c>
      <c r="F15" s="102">
        <v>257807</v>
      </c>
      <c r="G15" s="102">
        <v>415980</v>
      </c>
      <c r="H15" s="102">
        <v>0</v>
      </c>
      <c r="I15" s="102">
        <v>0</v>
      </c>
      <c r="J15" s="102">
        <v>0</v>
      </c>
      <c r="K15" s="102">
        <v>0</v>
      </c>
      <c r="L15" s="132">
        <f t="shared" si="2"/>
        <v>1037107</v>
      </c>
    </row>
    <row r="16" spans="1:12" s="18" customFormat="1" ht="13.5" customHeight="1">
      <c r="A16" s="101" t="s">
        <v>10</v>
      </c>
      <c r="B16" s="98">
        <f t="shared" si="0"/>
        <v>10</v>
      </c>
      <c r="C16" s="102">
        <v>395801</v>
      </c>
      <c r="D16" s="102">
        <v>4118</v>
      </c>
      <c r="E16" s="102">
        <v>217587</v>
      </c>
      <c r="F16" s="102">
        <v>266226</v>
      </c>
      <c r="G16" s="102">
        <v>491726</v>
      </c>
      <c r="H16" s="102">
        <v>0</v>
      </c>
      <c r="I16" s="102">
        <v>0</v>
      </c>
      <c r="J16" s="102">
        <v>0</v>
      </c>
      <c r="K16" s="102">
        <v>24042</v>
      </c>
      <c r="L16" s="132">
        <f t="shared" si="2"/>
        <v>915687</v>
      </c>
    </row>
    <row r="17" spans="1:12" s="18" customFormat="1" ht="13.5" customHeight="1">
      <c r="A17" s="101" t="s">
        <v>11</v>
      </c>
      <c r="B17" s="98">
        <f t="shared" si="0"/>
        <v>11</v>
      </c>
      <c r="C17" s="102">
        <v>373159</v>
      </c>
      <c r="D17" s="102">
        <v>2493</v>
      </c>
      <c r="E17" s="102">
        <v>277709</v>
      </c>
      <c r="F17" s="102">
        <v>238638</v>
      </c>
      <c r="G17" s="102">
        <v>529662</v>
      </c>
      <c r="H17" s="102">
        <v>0</v>
      </c>
      <c r="I17" s="102">
        <v>0</v>
      </c>
      <c r="J17" s="102">
        <v>0</v>
      </c>
      <c r="K17" s="102">
        <v>0</v>
      </c>
      <c r="L17" s="132">
        <f t="shared" si="2"/>
        <v>905314</v>
      </c>
    </row>
    <row r="18" spans="1:12" s="18" customFormat="1" ht="13.5" customHeight="1">
      <c r="A18" s="101" t="s">
        <v>12</v>
      </c>
      <c r="B18" s="98">
        <f t="shared" si="0"/>
        <v>12</v>
      </c>
      <c r="C18" s="102">
        <v>523932</v>
      </c>
      <c r="D18" s="102">
        <v>22482</v>
      </c>
      <c r="E18" s="102">
        <v>289026</v>
      </c>
      <c r="F18" s="102">
        <v>265244</v>
      </c>
      <c r="G18" s="102">
        <v>565729</v>
      </c>
      <c r="H18" s="102">
        <v>0</v>
      </c>
      <c r="I18" s="102">
        <v>0</v>
      </c>
      <c r="J18" s="102">
        <v>0</v>
      </c>
      <c r="K18" s="102">
        <v>0</v>
      </c>
      <c r="L18" s="132">
        <f t="shared" si="2"/>
        <v>1112143</v>
      </c>
    </row>
    <row r="19" spans="1:12" s="18" customFormat="1" ht="13.5" customHeight="1">
      <c r="A19" s="101" t="s">
        <v>13</v>
      </c>
      <c r="B19" s="98">
        <f t="shared" si="0"/>
        <v>13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32">
        <f t="shared" si="2"/>
        <v>0</v>
      </c>
    </row>
    <row r="20" spans="1:12" s="18" customFormat="1" ht="13.5" customHeight="1">
      <c r="A20" s="97" t="s">
        <v>105</v>
      </c>
      <c r="B20" s="98">
        <f t="shared" si="0"/>
        <v>14</v>
      </c>
      <c r="C20" s="99">
        <f aca="true" t="shared" si="3" ref="C20:K20">SUM(C21:C26)</f>
        <v>46680</v>
      </c>
      <c r="D20" s="99">
        <f t="shared" si="3"/>
        <v>111857</v>
      </c>
      <c r="E20" s="130">
        <f t="shared" si="3"/>
        <v>89348</v>
      </c>
      <c r="F20" s="130">
        <f t="shared" si="3"/>
        <v>31431</v>
      </c>
      <c r="G20" s="99">
        <f t="shared" si="3"/>
        <v>126035</v>
      </c>
      <c r="H20" s="99">
        <f t="shared" si="3"/>
        <v>0</v>
      </c>
      <c r="I20" s="99">
        <f t="shared" si="3"/>
        <v>8306540</v>
      </c>
      <c r="J20" s="99">
        <f t="shared" si="3"/>
        <v>1401851</v>
      </c>
      <c r="K20" s="99">
        <f t="shared" si="3"/>
        <v>0</v>
      </c>
      <c r="L20" s="131">
        <f t="shared" si="2"/>
        <v>9992963</v>
      </c>
    </row>
    <row r="21" spans="1:12" s="18" customFormat="1" ht="13.5" customHeight="1">
      <c r="A21" s="101" t="s">
        <v>15</v>
      </c>
      <c r="B21" s="98">
        <f t="shared" si="0"/>
        <v>15</v>
      </c>
      <c r="C21" s="102">
        <v>17690</v>
      </c>
      <c r="D21" s="102">
        <v>0</v>
      </c>
      <c r="E21" s="102">
        <v>16378</v>
      </c>
      <c r="F21" s="102">
        <v>2643</v>
      </c>
      <c r="G21" s="102">
        <v>19829</v>
      </c>
      <c r="H21" s="102">
        <v>0</v>
      </c>
      <c r="I21" s="102">
        <v>3459969</v>
      </c>
      <c r="J21" s="102">
        <v>277506</v>
      </c>
      <c r="K21" s="102">
        <v>0</v>
      </c>
      <c r="L21" s="132">
        <f t="shared" si="2"/>
        <v>3774994</v>
      </c>
    </row>
    <row r="22" spans="1:12" s="18" customFormat="1" ht="13.5" customHeight="1">
      <c r="A22" s="101" t="s">
        <v>16</v>
      </c>
      <c r="B22" s="98">
        <f t="shared" si="0"/>
        <v>16</v>
      </c>
      <c r="C22" s="102">
        <v>15568</v>
      </c>
      <c r="D22" s="102">
        <v>111857</v>
      </c>
      <c r="E22" s="102">
        <v>49933</v>
      </c>
      <c r="F22" s="102">
        <v>17697</v>
      </c>
      <c r="G22" s="102">
        <v>68462</v>
      </c>
      <c r="H22" s="102">
        <v>0</v>
      </c>
      <c r="I22" s="102">
        <v>3086869</v>
      </c>
      <c r="J22" s="102">
        <v>52714</v>
      </c>
      <c r="K22" s="102">
        <v>0</v>
      </c>
      <c r="L22" s="132">
        <f t="shared" si="2"/>
        <v>3335470</v>
      </c>
    </row>
    <row r="23" spans="1:12" s="18" customFormat="1" ht="13.5" customHeight="1">
      <c r="A23" s="101" t="s">
        <v>17</v>
      </c>
      <c r="B23" s="98">
        <f t="shared" si="0"/>
        <v>17</v>
      </c>
      <c r="C23" s="102">
        <v>6272</v>
      </c>
      <c r="D23" s="102">
        <v>0</v>
      </c>
      <c r="E23" s="102">
        <v>9462</v>
      </c>
      <c r="F23" s="102">
        <v>9335</v>
      </c>
      <c r="G23" s="102">
        <v>21130</v>
      </c>
      <c r="H23" s="102">
        <v>0</v>
      </c>
      <c r="I23" s="102">
        <v>757150</v>
      </c>
      <c r="J23" s="102">
        <v>745224</v>
      </c>
      <c r="K23" s="102">
        <v>0</v>
      </c>
      <c r="L23" s="132">
        <f t="shared" si="2"/>
        <v>1529776</v>
      </c>
    </row>
    <row r="24" spans="1:12" s="18" customFormat="1" ht="13.5" customHeight="1">
      <c r="A24" s="101" t="s">
        <v>18</v>
      </c>
      <c r="B24" s="98">
        <f t="shared" si="0"/>
        <v>18</v>
      </c>
      <c r="C24" s="102">
        <v>6124</v>
      </c>
      <c r="D24" s="102">
        <v>0</v>
      </c>
      <c r="E24" s="102">
        <v>8845</v>
      </c>
      <c r="F24" s="102">
        <v>1531</v>
      </c>
      <c r="G24" s="102">
        <v>11411</v>
      </c>
      <c r="H24" s="102">
        <v>0</v>
      </c>
      <c r="I24" s="102">
        <v>531849</v>
      </c>
      <c r="J24" s="102">
        <v>220435</v>
      </c>
      <c r="K24" s="102">
        <v>0</v>
      </c>
      <c r="L24" s="132">
        <f t="shared" si="2"/>
        <v>769819</v>
      </c>
    </row>
    <row r="25" spans="1:12" s="18" customFormat="1" ht="13.5" customHeight="1">
      <c r="A25" s="101" t="s">
        <v>19</v>
      </c>
      <c r="B25" s="98">
        <f t="shared" si="0"/>
        <v>19</v>
      </c>
      <c r="C25" s="102">
        <v>1019</v>
      </c>
      <c r="D25" s="102">
        <v>0</v>
      </c>
      <c r="E25" s="102">
        <v>4730</v>
      </c>
      <c r="F25" s="102">
        <v>225</v>
      </c>
      <c r="G25" s="102">
        <v>5203</v>
      </c>
      <c r="H25" s="102">
        <v>0</v>
      </c>
      <c r="I25" s="102">
        <v>470668</v>
      </c>
      <c r="J25" s="102">
        <v>105972</v>
      </c>
      <c r="K25" s="102">
        <v>0</v>
      </c>
      <c r="L25" s="132">
        <f t="shared" si="2"/>
        <v>582862</v>
      </c>
    </row>
    <row r="26" spans="1:12" s="18" customFormat="1" ht="13.5" customHeight="1">
      <c r="A26" s="101" t="s">
        <v>20</v>
      </c>
      <c r="B26" s="98">
        <f t="shared" si="0"/>
        <v>20</v>
      </c>
      <c r="C26" s="102">
        <v>7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35</v>
      </c>
      <c r="J26" s="102">
        <v>0</v>
      </c>
      <c r="K26" s="102">
        <v>0</v>
      </c>
      <c r="L26" s="132">
        <f t="shared" si="2"/>
        <v>42</v>
      </c>
    </row>
    <row r="27" spans="1:12" s="18" customFormat="1" ht="13.5" customHeight="1" thickBot="1">
      <c r="A27" s="113" t="s">
        <v>106</v>
      </c>
      <c r="B27" s="98">
        <f t="shared" si="0"/>
        <v>21</v>
      </c>
      <c r="C27" s="105">
        <f aca="true" t="shared" si="4" ref="C27:K27">C7+C20</f>
        <v>5307662</v>
      </c>
      <c r="D27" s="105">
        <f t="shared" si="4"/>
        <v>177556</v>
      </c>
      <c r="E27" s="133">
        <f t="shared" si="4"/>
        <v>3460359</v>
      </c>
      <c r="F27" s="133">
        <f t="shared" si="4"/>
        <v>2604315</v>
      </c>
      <c r="G27" s="105">
        <f t="shared" si="4"/>
        <v>6244933</v>
      </c>
      <c r="H27" s="105">
        <f t="shared" si="4"/>
        <v>0</v>
      </c>
      <c r="I27" s="105">
        <f t="shared" si="4"/>
        <v>8306540</v>
      </c>
      <c r="J27" s="105">
        <f t="shared" si="4"/>
        <v>1401851</v>
      </c>
      <c r="K27" s="105">
        <f t="shared" si="4"/>
        <v>32642</v>
      </c>
      <c r="L27" s="134">
        <f t="shared" si="2"/>
        <v>21471184</v>
      </c>
    </row>
    <row r="28" s="18" customFormat="1" ht="15" customHeight="1"/>
    <row r="29" s="18" customFormat="1" ht="15" customHeight="1"/>
    <row r="30" s="18" customFormat="1" ht="15" customHeight="1"/>
    <row r="31" spans="1:7" s="18" customFormat="1" ht="15" customHeight="1">
      <c r="A31" s="85" t="s">
        <v>145</v>
      </c>
      <c r="B31" s="108"/>
      <c r="C31" s="108"/>
      <c r="D31" s="108"/>
      <c r="E31" s="108"/>
      <c r="F31" s="108"/>
      <c r="G31" s="108"/>
    </row>
    <row r="32" s="18" customFormat="1" ht="15" customHeight="1" thickBot="1">
      <c r="L32" s="89" t="s">
        <v>97</v>
      </c>
    </row>
    <row r="33" spans="1:12" s="117" customFormat="1" ht="23.25" customHeight="1">
      <c r="A33" s="5" t="s">
        <v>134</v>
      </c>
      <c r="B33" s="9" t="s">
        <v>99</v>
      </c>
      <c r="C33" s="9" t="s">
        <v>135</v>
      </c>
      <c r="D33" s="9" t="s">
        <v>136</v>
      </c>
      <c r="E33" s="3" t="s">
        <v>137</v>
      </c>
      <c r="F33" s="2"/>
      <c r="G33" s="1"/>
      <c r="H33" s="9" t="s">
        <v>138</v>
      </c>
      <c r="I33" s="9" t="s">
        <v>139</v>
      </c>
      <c r="J33" s="9" t="s">
        <v>140</v>
      </c>
      <c r="K33" s="9" t="s">
        <v>141</v>
      </c>
      <c r="L33" s="7" t="s">
        <v>106</v>
      </c>
    </row>
    <row r="34" spans="1:12" s="117" customFormat="1" ht="51.75" customHeight="1">
      <c r="A34" s="4"/>
      <c r="B34" s="8"/>
      <c r="C34" s="8"/>
      <c r="D34" s="8"/>
      <c r="E34" s="127" t="s">
        <v>142</v>
      </c>
      <c r="F34" s="127" t="s">
        <v>143</v>
      </c>
      <c r="G34" s="128" t="s">
        <v>144</v>
      </c>
      <c r="H34" s="8"/>
      <c r="I34" s="8"/>
      <c r="J34" s="8"/>
      <c r="K34" s="8"/>
      <c r="L34" s="6"/>
    </row>
    <row r="35" spans="1:12" s="118" customFormat="1" ht="16.5" customHeight="1">
      <c r="A35" s="93"/>
      <c r="B35" s="94"/>
      <c r="C35" s="95">
        <v>1</v>
      </c>
      <c r="D35" s="95">
        <v>2</v>
      </c>
      <c r="E35" s="129">
        <v>3</v>
      </c>
      <c r="F35" s="129">
        <v>4</v>
      </c>
      <c r="G35" s="95" t="s">
        <v>125</v>
      </c>
      <c r="H35" s="95">
        <v>6</v>
      </c>
      <c r="I35" s="95">
        <v>7</v>
      </c>
      <c r="J35" s="95">
        <v>8</v>
      </c>
      <c r="K35" s="95">
        <v>9</v>
      </c>
      <c r="L35" s="95">
        <v>10</v>
      </c>
    </row>
    <row r="36" spans="1:12" s="18" customFormat="1" ht="13.5" customHeight="1">
      <c r="A36" s="97" t="s">
        <v>104</v>
      </c>
      <c r="B36" s="98">
        <f aca="true" t="shared" si="5" ref="B36:B56">ROW()-ROW($A$35)</f>
        <v>1</v>
      </c>
      <c r="C36" s="99">
        <f aca="true" t="shared" si="6" ref="C36:K36">SUM(C37:C48)</f>
        <v>4667982</v>
      </c>
      <c r="D36" s="99">
        <f t="shared" si="6"/>
        <v>61549</v>
      </c>
      <c r="E36" s="130">
        <f t="shared" si="6"/>
        <v>2304830</v>
      </c>
      <c r="F36" s="130">
        <f t="shared" si="6"/>
        <v>2223144</v>
      </c>
      <c r="G36" s="99">
        <f t="shared" si="6"/>
        <v>4702977</v>
      </c>
      <c r="H36" s="99">
        <f t="shared" si="6"/>
        <v>0</v>
      </c>
      <c r="I36" s="99">
        <f t="shared" si="6"/>
        <v>0</v>
      </c>
      <c r="J36" s="99">
        <f t="shared" si="6"/>
        <v>0</v>
      </c>
      <c r="K36" s="99">
        <f t="shared" si="6"/>
        <v>32642</v>
      </c>
      <c r="L36" s="131">
        <f aca="true" t="shared" si="7" ref="L36:L56">SUM(C36:D36)+SUM(G36:K36)</f>
        <v>9465150</v>
      </c>
    </row>
    <row r="37" spans="1:12" s="18" customFormat="1" ht="13.5" customHeight="1">
      <c r="A37" s="101" t="s">
        <v>2</v>
      </c>
      <c r="B37" s="98">
        <f t="shared" si="5"/>
        <v>2</v>
      </c>
      <c r="C37" s="102">
        <v>392185</v>
      </c>
      <c r="D37" s="102">
        <v>17897</v>
      </c>
      <c r="E37" s="102">
        <v>73306</v>
      </c>
      <c r="F37" s="102">
        <v>105890</v>
      </c>
      <c r="G37" s="102">
        <v>184204</v>
      </c>
      <c r="H37" s="102">
        <v>0</v>
      </c>
      <c r="I37" s="102">
        <v>0</v>
      </c>
      <c r="J37" s="102">
        <v>0</v>
      </c>
      <c r="K37" s="102">
        <v>0</v>
      </c>
      <c r="L37" s="132">
        <f t="shared" si="7"/>
        <v>594286</v>
      </c>
    </row>
    <row r="38" spans="1:12" s="18" customFormat="1" ht="13.5" customHeight="1">
      <c r="A38" s="101" t="s">
        <v>3</v>
      </c>
      <c r="B38" s="98">
        <f t="shared" si="5"/>
        <v>3</v>
      </c>
      <c r="C38" s="102">
        <v>492771</v>
      </c>
      <c r="D38" s="102">
        <v>3772</v>
      </c>
      <c r="E38" s="102">
        <v>391673</v>
      </c>
      <c r="F38" s="102">
        <v>263443</v>
      </c>
      <c r="G38" s="102">
        <v>723733</v>
      </c>
      <c r="H38" s="102">
        <v>0</v>
      </c>
      <c r="I38" s="102">
        <v>0</v>
      </c>
      <c r="J38" s="102">
        <v>0</v>
      </c>
      <c r="K38" s="102">
        <v>0</v>
      </c>
      <c r="L38" s="132">
        <f t="shared" si="7"/>
        <v>1220276</v>
      </c>
    </row>
    <row r="39" spans="1:12" s="18" customFormat="1" ht="13.5" customHeight="1">
      <c r="A39" s="101" t="s">
        <v>4</v>
      </c>
      <c r="B39" s="98">
        <f t="shared" si="5"/>
        <v>4</v>
      </c>
      <c r="C39" s="102">
        <v>564089</v>
      </c>
      <c r="D39" s="102">
        <v>3181</v>
      </c>
      <c r="E39" s="102">
        <v>237910</v>
      </c>
      <c r="F39" s="102">
        <v>186353</v>
      </c>
      <c r="G39" s="102">
        <v>442562</v>
      </c>
      <c r="H39" s="102">
        <v>0</v>
      </c>
      <c r="I39" s="102">
        <v>0</v>
      </c>
      <c r="J39" s="102">
        <v>0</v>
      </c>
      <c r="K39" s="102">
        <v>0</v>
      </c>
      <c r="L39" s="132">
        <f t="shared" si="7"/>
        <v>1009832</v>
      </c>
    </row>
    <row r="40" spans="1:12" s="18" customFormat="1" ht="13.5" customHeight="1">
      <c r="A40" s="101" t="s">
        <v>5</v>
      </c>
      <c r="B40" s="98">
        <f t="shared" si="5"/>
        <v>5</v>
      </c>
      <c r="C40" s="102">
        <v>301958</v>
      </c>
      <c r="D40" s="102">
        <v>3837</v>
      </c>
      <c r="E40" s="102">
        <v>143744</v>
      </c>
      <c r="F40" s="102">
        <v>313914</v>
      </c>
      <c r="G40" s="102">
        <v>486795</v>
      </c>
      <c r="H40" s="102">
        <v>0</v>
      </c>
      <c r="I40" s="102">
        <v>0</v>
      </c>
      <c r="J40" s="102">
        <v>0</v>
      </c>
      <c r="K40" s="102">
        <v>0</v>
      </c>
      <c r="L40" s="132">
        <f t="shared" si="7"/>
        <v>792590</v>
      </c>
    </row>
    <row r="41" spans="1:12" s="18" customFormat="1" ht="13.5" customHeight="1">
      <c r="A41" s="101" t="s">
        <v>6</v>
      </c>
      <c r="B41" s="98">
        <f t="shared" si="5"/>
        <v>6</v>
      </c>
      <c r="C41" s="102">
        <v>344310</v>
      </c>
      <c r="D41" s="102">
        <v>-1</v>
      </c>
      <c r="E41" s="102">
        <v>158748</v>
      </c>
      <c r="F41" s="102">
        <v>102851</v>
      </c>
      <c r="G41" s="102">
        <v>267035</v>
      </c>
      <c r="H41" s="102">
        <v>0</v>
      </c>
      <c r="I41" s="102">
        <v>0</v>
      </c>
      <c r="J41" s="102">
        <v>0</v>
      </c>
      <c r="K41" s="102">
        <v>0</v>
      </c>
      <c r="L41" s="132">
        <f t="shared" si="7"/>
        <v>611344</v>
      </c>
    </row>
    <row r="42" spans="1:12" s="18" customFormat="1" ht="13.5" customHeight="1">
      <c r="A42" s="101" t="s">
        <v>7</v>
      </c>
      <c r="B42" s="98">
        <f t="shared" si="5"/>
        <v>7</v>
      </c>
      <c r="C42" s="102">
        <v>490374</v>
      </c>
      <c r="D42" s="102">
        <v>3735</v>
      </c>
      <c r="E42" s="102">
        <v>304766</v>
      </c>
      <c r="F42" s="102">
        <v>218432</v>
      </c>
      <c r="G42" s="102">
        <v>528823</v>
      </c>
      <c r="H42" s="102">
        <v>0</v>
      </c>
      <c r="I42" s="102">
        <v>0</v>
      </c>
      <c r="J42" s="102">
        <v>0</v>
      </c>
      <c r="K42" s="102">
        <v>8600</v>
      </c>
      <c r="L42" s="132">
        <f t="shared" si="7"/>
        <v>1031532</v>
      </c>
    </row>
    <row r="43" spans="1:12" s="18" customFormat="1" ht="13.5" customHeight="1">
      <c r="A43" s="101" t="s">
        <v>8</v>
      </c>
      <c r="B43" s="98">
        <f t="shared" si="5"/>
        <v>8</v>
      </c>
      <c r="C43" s="102">
        <v>276616</v>
      </c>
      <c r="D43" s="102">
        <v>0</v>
      </c>
      <c r="E43" s="102">
        <v>163792</v>
      </c>
      <c r="F43" s="102">
        <v>91661</v>
      </c>
      <c r="G43" s="102">
        <v>257891</v>
      </c>
      <c r="H43" s="102">
        <v>0</v>
      </c>
      <c r="I43" s="102">
        <v>0</v>
      </c>
      <c r="J43" s="102">
        <v>0</v>
      </c>
      <c r="K43" s="102">
        <v>0</v>
      </c>
      <c r="L43" s="132">
        <f t="shared" si="7"/>
        <v>534507</v>
      </c>
    </row>
    <row r="44" spans="1:12" s="18" customFormat="1" ht="13.5" customHeight="1">
      <c r="A44" s="101" t="s">
        <v>9</v>
      </c>
      <c r="B44" s="98">
        <f t="shared" si="5"/>
        <v>9</v>
      </c>
      <c r="C44" s="102">
        <v>591988</v>
      </c>
      <c r="D44" s="102">
        <v>35</v>
      </c>
      <c r="E44" s="102">
        <v>137669</v>
      </c>
      <c r="F44" s="102">
        <v>251963</v>
      </c>
      <c r="G44" s="102">
        <v>397388</v>
      </c>
      <c r="H44" s="102">
        <v>0</v>
      </c>
      <c r="I44" s="102">
        <v>0</v>
      </c>
      <c r="J44" s="102">
        <v>0</v>
      </c>
      <c r="K44" s="102">
        <v>0</v>
      </c>
      <c r="L44" s="132">
        <f t="shared" si="7"/>
        <v>989411</v>
      </c>
    </row>
    <row r="45" spans="1:12" s="18" customFormat="1" ht="13.5" customHeight="1">
      <c r="A45" s="101" t="s">
        <v>10</v>
      </c>
      <c r="B45" s="98">
        <f t="shared" si="5"/>
        <v>10</v>
      </c>
      <c r="C45" s="102">
        <v>355151</v>
      </c>
      <c r="D45" s="102">
        <v>4118</v>
      </c>
      <c r="E45" s="102">
        <v>189261</v>
      </c>
      <c r="F45" s="102">
        <v>230370</v>
      </c>
      <c r="G45" s="102">
        <v>427544</v>
      </c>
      <c r="H45" s="102">
        <v>0</v>
      </c>
      <c r="I45" s="102">
        <v>0</v>
      </c>
      <c r="J45" s="102">
        <v>0</v>
      </c>
      <c r="K45" s="102">
        <v>24042</v>
      </c>
      <c r="L45" s="132">
        <f t="shared" si="7"/>
        <v>810855</v>
      </c>
    </row>
    <row r="46" spans="1:12" s="18" customFormat="1" ht="13.5" customHeight="1">
      <c r="A46" s="101" t="s">
        <v>11</v>
      </c>
      <c r="B46" s="98">
        <f t="shared" si="5"/>
        <v>11</v>
      </c>
      <c r="C46" s="102">
        <v>345011</v>
      </c>
      <c r="D46" s="102">
        <v>2493</v>
      </c>
      <c r="E46" s="102">
        <v>268818</v>
      </c>
      <c r="F46" s="102">
        <v>224740</v>
      </c>
      <c r="G46" s="102">
        <v>506873</v>
      </c>
      <c r="H46" s="102">
        <v>0</v>
      </c>
      <c r="I46" s="102">
        <v>0</v>
      </c>
      <c r="J46" s="102">
        <v>0</v>
      </c>
      <c r="K46" s="102">
        <v>0</v>
      </c>
      <c r="L46" s="132">
        <f t="shared" si="7"/>
        <v>854377</v>
      </c>
    </row>
    <row r="47" spans="1:12" s="18" customFormat="1" ht="13.5" customHeight="1">
      <c r="A47" s="101" t="s">
        <v>12</v>
      </c>
      <c r="B47" s="98">
        <f t="shared" si="5"/>
        <v>12</v>
      </c>
      <c r="C47" s="102">
        <v>513529</v>
      </c>
      <c r="D47" s="102">
        <v>22482</v>
      </c>
      <c r="E47" s="102">
        <v>235143</v>
      </c>
      <c r="F47" s="102">
        <v>233527</v>
      </c>
      <c r="G47" s="102">
        <v>480129</v>
      </c>
      <c r="H47" s="102">
        <v>0</v>
      </c>
      <c r="I47" s="102">
        <v>0</v>
      </c>
      <c r="J47" s="102">
        <v>0</v>
      </c>
      <c r="K47" s="102">
        <v>0</v>
      </c>
      <c r="L47" s="132">
        <f t="shared" si="7"/>
        <v>1016140</v>
      </c>
    </row>
    <row r="48" spans="1:12" s="18" customFormat="1" ht="13.5" customHeight="1">
      <c r="A48" s="101" t="s">
        <v>13</v>
      </c>
      <c r="B48" s="98">
        <f t="shared" si="5"/>
        <v>13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32">
        <f t="shared" si="7"/>
        <v>0</v>
      </c>
    </row>
    <row r="49" spans="1:12" s="18" customFormat="1" ht="13.5" customHeight="1">
      <c r="A49" s="97" t="s">
        <v>105</v>
      </c>
      <c r="B49" s="98">
        <f t="shared" si="5"/>
        <v>14</v>
      </c>
      <c r="C49" s="99">
        <f aca="true" t="shared" si="8" ref="C49:K49">SUM(C50:C55)</f>
        <v>41013</v>
      </c>
      <c r="D49" s="99">
        <f t="shared" si="8"/>
        <v>111857</v>
      </c>
      <c r="E49" s="130">
        <f t="shared" si="8"/>
        <v>78345</v>
      </c>
      <c r="F49" s="130">
        <f t="shared" si="8"/>
        <v>22616</v>
      </c>
      <c r="G49" s="99">
        <f t="shared" si="8"/>
        <v>106217</v>
      </c>
      <c r="H49" s="99">
        <f t="shared" si="8"/>
        <v>0</v>
      </c>
      <c r="I49" s="99">
        <f t="shared" si="8"/>
        <v>8178641</v>
      </c>
      <c r="J49" s="99">
        <f t="shared" si="8"/>
        <v>1401851</v>
      </c>
      <c r="K49" s="99">
        <f t="shared" si="8"/>
        <v>0</v>
      </c>
      <c r="L49" s="131">
        <f t="shared" si="7"/>
        <v>9839579</v>
      </c>
    </row>
    <row r="50" spans="1:12" s="18" customFormat="1" ht="13.5" customHeight="1">
      <c r="A50" s="101" t="s">
        <v>15</v>
      </c>
      <c r="B50" s="98">
        <f t="shared" si="5"/>
        <v>15</v>
      </c>
      <c r="C50" s="102">
        <v>17690</v>
      </c>
      <c r="D50" s="102">
        <v>0</v>
      </c>
      <c r="E50" s="102">
        <v>16378</v>
      </c>
      <c r="F50" s="102">
        <v>2643</v>
      </c>
      <c r="G50" s="102">
        <v>19829</v>
      </c>
      <c r="H50" s="102">
        <v>0</v>
      </c>
      <c r="I50" s="102">
        <v>3459969</v>
      </c>
      <c r="J50" s="102">
        <v>277506</v>
      </c>
      <c r="K50" s="102">
        <v>0</v>
      </c>
      <c r="L50" s="132">
        <f t="shared" si="7"/>
        <v>3774994</v>
      </c>
    </row>
    <row r="51" spans="1:12" s="18" customFormat="1" ht="13.5" customHeight="1">
      <c r="A51" s="101" t="s">
        <v>16</v>
      </c>
      <c r="B51" s="98">
        <f t="shared" si="5"/>
        <v>16</v>
      </c>
      <c r="C51" s="102">
        <v>10324</v>
      </c>
      <c r="D51" s="102">
        <v>111857</v>
      </c>
      <c r="E51" s="102">
        <v>40858</v>
      </c>
      <c r="F51" s="102">
        <v>8882</v>
      </c>
      <c r="G51" s="102">
        <v>50572</v>
      </c>
      <c r="H51" s="102">
        <v>0</v>
      </c>
      <c r="I51" s="102">
        <v>3081173</v>
      </c>
      <c r="J51" s="102">
        <v>52714</v>
      </c>
      <c r="K51" s="102">
        <v>0</v>
      </c>
      <c r="L51" s="132">
        <f t="shared" si="7"/>
        <v>3306640</v>
      </c>
    </row>
    <row r="52" spans="1:12" s="18" customFormat="1" ht="13.5" customHeight="1">
      <c r="A52" s="101" t="s">
        <v>17</v>
      </c>
      <c r="B52" s="98">
        <f t="shared" si="5"/>
        <v>17</v>
      </c>
      <c r="C52" s="102">
        <v>5849</v>
      </c>
      <c r="D52" s="102">
        <v>0</v>
      </c>
      <c r="E52" s="102">
        <v>7534</v>
      </c>
      <c r="F52" s="102">
        <v>9335</v>
      </c>
      <c r="G52" s="102">
        <v>19202</v>
      </c>
      <c r="H52" s="102">
        <v>0</v>
      </c>
      <c r="I52" s="102">
        <v>635317</v>
      </c>
      <c r="J52" s="102">
        <v>745224</v>
      </c>
      <c r="K52" s="102">
        <v>0</v>
      </c>
      <c r="L52" s="132">
        <f t="shared" si="7"/>
        <v>1405592</v>
      </c>
    </row>
    <row r="53" spans="1:12" s="18" customFormat="1" ht="13.5" customHeight="1">
      <c r="A53" s="101" t="s">
        <v>18</v>
      </c>
      <c r="B53" s="98">
        <f t="shared" si="5"/>
        <v>18</v>
      </c>
      <c r="C53" s="102">
        <v>6124</v>
      </c>
      <c r="D53" s="102">
        <v>0</v>
      </c>
      <c r="E53" s="102">
        <v>8845</v>
      </c>
      <c r="F53" s="102">
        <v>1531</v>
      </c>
      <c r="G53" s="102">
        <v>11411</v>
      </c>
      <c r="H53" s="102">
        <v>0</v>
      </c>
      <c r="I53" s="102">
        <v>531479</v>
      </c>
      <c r="J53" s="102">
        <v>220435</v>
      </c>
      <c r="K53" s="102">
        <v>0</v>
      </c>
      <c r="L53" s="132">
        <f t="shared" si="7"/>
        <v>769449</v>
      </c>
    </row>
    <row r="54" spans="1:12" s="18" customFormat="1" ht="13.5" customHeight="1">
      <c r="A54" s="101" t="s">
        <v>19</v>
      </c>
      <c r="B54" s="98">
        <f t="shared" si="5"/>
        <v>19</v>
      </c>
      <c r="C54" s="102">
        <v>1019</v>
      </c>
      <c r="D54" s="102">
        <v>0</v>
      </c>
      <c r="E54" s="102">
        <v>4730</v>
      </c>
      <c r="F54" s="102">
        <v>225</v>
      </c>
      <c r="G54" s="102">
        <v>5203</v>
      </c>
      <c r="H54" s="102">
        <v>0</v>
      </c>
      <c r="I54" s="102">
        <v>470668</v>
      </c>
      <c r="J54" s="102">
        <v>105972</v>
      </c>
      <c r="K54" s="102">
        <v>0</v>
      </c>
      <c r="L54" s="132">
        <f t="shared" si="7"/>
        <v>582862</v>
      </c>
    </row>
    <row r="55" spans="1:12" s="18" customFormat="1" ht="13.5" customHeight="1">
      <c r="A55" s="101" t="s">
        <v>20</v>
      </c>
      <c r="B55" s="98">
        <f t="shared" si="5"/>
        <v>20</v>
      </c>
      <c r="C55" s="102">
        <v>7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35</v>
      </c>
      <c r="J55" s="102">
        <v>0</v>
      </c>
      <c r="K55" s="102">
        <v>0</v>
      </c>
      <c r="L55" s="132">
        <f t="shared" si="7"/>
        <v>42</v>
      </c>
    </row>
    <row r="56" spans="1:12" s="18" customFormat="1" ht="13.5" customHeight="1" thickBot="1">
      <c r="A56" s="113" t="s">
        <v>106</v>
      </c>
      <c r="B56" s="98">
        <f t="shared" si="5"/>
        <v>21</v>
      </c>
      <c r="C56" s="105">
        <f aca="true" t="shared" si="9" ref="C56:K56">C36+C49</f>
        <v>4708995</v>
      </c>
      <c r="D56" s="105">
        <f t="shared" si="9"/>
        <v>173406</v>
      </c>
      <c r="E56" s="133">
        <f t="shared" si="9"/>
        <v>2383175</v>
      </c>
      <c r="F56" s="133">
        <f t="shared" si="9"/>
        <v>2245760</v>
      </c>
      <c r="G56" s="105">
        <f t="shared" si="9"/>
        <v>4809194</v>
      </c>
      <c r="H56" s="105">
        <f t="shared" si="9"/>
        <v>0</v>
      </c>
      <c r="I56" s="105">
        <f t="shared" si="9"/>
        <v>8178641</v>
      </c>
      <c r="J56" s="105">
        <f t="shared" si="9"/>
        <v>1401851</v>
      </c>
      <c r="K56" s="105">
        <f t="shared" si="9"/>
        <v>32642</v>
      </c>
      <c r="L56" s="134">
        <f t="shared" si="7"/>
        <v>19304729</v>
      </c>
    </row>
    <row r="58" ht="15">
      <c r="B58" s="115"/>
    </row>
    <row r="59" ht="15">
      <c r="B59" s="115"/>
    </row>
    <row r="60" ht="15">
      <c r="B60" s="115"/>
    </row>
    <row r="61" ht="15">
      <c r="B61" s="115"/>
    </row>
    <row r="62" ht="15">
      <c r="B62" s="115"/>
    </row>
  </sheetData>
  <mergeCells count="20">
    <mergeCell ref="H33:H34"/>
    <mergeCell ref="A4:A5"/>
    <mergeCell ref="B4:B5"/>
    <mergeCell ref="C4:C5"/>
    <mergeCell ref="D4:D5"/>
    <mergeCell ref="E4:G4"/>
    <mergeCell ref="H4:H5"/>
    <mergeCell ref="A33:A34"/>
    <mergeCell ref="B33:B34"/>
    <mergeCell ref="C33:C34"/>
    <mergeCell ref="D33:D34"/>
    <mergeCell ref="E33:G33"/>
    <mergeCell ref="I33:I34"/>
    <mergeCell ref="J33:J34"/>
    <mergeCell ref="K33:K34"/>
    <mergeCell ref="L33:L34"/>
    <mergeCell ref="I4:I5"/>
    <mergeCell ref="J4:J5"/>
    <mergeCell ref="K4:K5"/>
    <mergeCell ref="L4:L5"/>
  </mergeCells>
  <printOptions horizontalCentered="1"/>
  <pageMargins left="0" right="0" top="0.7874015748031497" bottom="0" header="0" footer="0"/>
  <pageSetup horizontalDpi="600" verticalDpi="600" orientation="landscape" paperSize="9" scale="72" r:id="rId1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40C9-77C5-475D-B666-7604B4164ABF}">
  <dimension ref="A1:AP6"/>
  <sheetViews>
    <sheetView showGridLines="0" workbookViewId="0" topLeftCell="A1"/>
  </sheetViews>
  <sheetFormatPr defaultColWidth="9.140625" defaultRowHeight="15"/>
  <cols>
    <col min="1" max="1" width="28.28125" style="14" customWidth="1"/>
    <col min="2" max="2" width="17.140625" style="14" customWidth="1"/>
    <col min="3" max="12" width="17.140625" style="18" customWidth="1"/>
    <col min="13" max="15" width="17.140625" style="14" customWidth="1"/>
    <col min="16" max="19" width="17.140625" style="18" customWidth="1"/>
    <col min="20" max="22" width="17.140625" style="14" customWidth="1"/>
    <col min="23" max="23" width="9.140625" style="14" customWidth="1"/>
    <col min="24" max="16384" width="9.140625" style="14" customWidth="1"/>
  </cols>
  <sheetData>
    <row r="1" spans="1:42" s="115" customFormat="1" ht="14.25" customHeight="1">
      <c r="A1" s="8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U1" s="108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s="115" customFormat="1" ht="14.25" customHeight="1">
      <c r="A2" s="85" t="s">
        <v>146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="18" customFormat="1" ht="14.25" customHeight="1" thickBot="1">
      <c r="V3" s="135" t="s">
        <v>147</v>
      </c>
    </row>
    <row r="4" spans="1:22" s="18" customFormat="1" ht="48.75" customHeight="1">
      <c r="A4" s="123"/>
      <c r="B4" s="125" t="s">
        <v>2</v>
      </c>
      <c r="C4" s="125" t="s">
        <v>3</v>
      </c>
      <c r="D4" s="125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25" t="s">
        <v>12</v>
      </c>
      <c r="M4" s="125" t="s">
        <v>13</v>
      </c>
      <c r="N4" s="124" t="s">
        <v>148</v>
      </c>
      <c r="O4" s="125" t="s">
        <v>15</v>
      </c>
      <c r="P4" s="125" t="s">
        <v>16</v>
      </c>
      <c r="Q4" s="125" t="s">
        <v>17</v>
      </c>
      <c r="R4" s="125" t="s">
        <v>18</v>
      </c>
      <c r="S4" s="125" t="s">
        <v>19</v>
      </c>
      <c r="T4" s="125" t="s">
        <v>20</v>
      </c>
      <c r="U4" s="124" t="s">
        <v>149</v>
      </c>
      <c r="V4" s="126" t="s">
        <v>22</v>
      </c>
    </row>
    <row r="5" spans="1:22" s="18" customFormat="1" ht="33" customHeight="1">
      <c r="A5" s="136" t="s">
        <v>150</v>
      </c>
      <c r="B5" s="102">
        <v>1364309</v>
      </c>
      <c r="C5" s="102">
        <v>733267</v>
      </c>
      <c r="D5" s="102">
        <v>455150</v>
      </c>
      <c r="E5" s="102">
        <v>373353</v>
      </c>
      <c r="F5" s="102">
        <v>401333</v>
      </c>
      <c r="G5" s="102">
        <v>629820</v>
      </c>
      <c r="H5" s="102">
        <v>248078</v>
      </c>
      <c r="I5" s="102">
        <v>385257</v>
      </c>
      <c r="J5" s="102">
        <v>556396</v>
      </c>
      <c r="K5" s="102">
        <v>457435</v>
      </c>
      <c r="L5" s="102">
        <v>362860</v>
      </c>
      <c r="M5" s="102">
        <v>0</v>
      </c>
      <c r="N5" s="99">
        <f>SUM(B5:M5)</f>
        <v>5967258</v>
      </c>
      <c r="O5" s="102">
        <v>624327</v>
      </c>
      <c r="P5" s="102">
        <v>653931</v>
      </c>
      <c r="Q5" s="102">
        <v>277108</v>
      </c>
      <c r="R5" s="102">
        <v>239184</v>
      </c>
      <c r="S5" s="102">
        <v>308566</v>
      </c>
      <c r="T5" s="102">
        <v>227360</v>
      </c>
      <c r="U5" s="99">
        <f>SUM(O5:T5)</f>
        <v>2330476</v>
      </c>
      <c r="V5" s="100">
        <f>N5+U5</f>
        <v>8297734</v>
      </c>
    </row>
    <row r="6" spans="1:22" s="18" customFormat="1" ht="33" customHeight="1" thickBot="1">
      <c r="A6" s="137" t="s">
        <v>151</v>
      </c>
      <c r="B6" s="138">
        <v>132127</v>
      </c>
      <c r="C6" s="138">
        <v>197911</v>
      </c>
      <c r="D6" s="138">
        <v>204302</v>
      </c>
      <c r="E6" s="138">
        <v>161622</v>
      </c>
      <c r="F6" s="138">
        <v>99774</v>
      </c>
      <c r="G6" s="138">
        <v>225787</v>
      </c>
      <c r="H6" s="138">
        <v>47504</v>
      </c>
      <c r="I6" s="138">
        <v>204606</v>
      </c>
      <c r="J6" s="138">
        <v>125636</v>
      </c>
      <c r="K6" s="138">
        <v>120052</v>
      </c>
      <c r="L6" s="138">
        <v>142317</v>
      </c>
      <c r="M6" s="138">
        <v>0</v>
      </c>
      <c r="N6" s="105">
        <f>SUM(B6:M6)</f>
        <v>1661638</v>
      </c>
      <c r="O6" s="138">
        <v>231785</v>
      </c>
      <c r="P6" s="138">
        <v>161689</v>
      </c>
      <c r="Q6" s="138">
        <v>84518</v>
      </c>
      <c r="R6" s="138">
        <v>78084</v>
      </c>
      <c r="S6" s="138">
        <v>57109</v>
      </c>
      <c r="T6" s="138">
        <v>144</v>
      </c>
      <c r="U6" s="105">
        <f>SUM(O6:T6)</f>
        <v>613329</v>
      </c>
      <c r="V6" s="106">
        <f>N6+U6</f>
        <v>2274967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37" r:id="rId2"/>
  <headerFooter>
    <oddHeader>&amp;L&amp;G</oddHeader>
  </headerFooter>
  <colBreaks count="1" manualBreakCount="1">
    <brk id="2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ACD4-90A8-402E-8080-D7491CB292FA}">
  <dimension ref="A1:Z59"/>
  <sheetViews>
    <sheetView showGridLines="0" zoomScale="90" zoomScaleNormal="9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0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64448</v>
      </c>
      <c r="D6" s="37">
        <v>126347</v>
      </c>
      <c r="E6" s="37">
        <v>85697</v>
      </c>
      <c r="F6" s="37">
        <v>34106</v>
      </c>
      <c r="G6" s="37">
        <v>47325</v>
      </c>
      <c r="H6" s="37">
        <v>96746</v>
      </c>
      <c r="I6" s="37">
        <v>24325</v>
      </c>
      <c r="J6" s="37">
        <v>58073</v>
      </c>
      <c r="K6" s="37">
        <v>43740</v>
      </c>
      <c r="L6" s="37">
        <v>51733</v>
      </c>
      <c r="M6" s="37">
        <v>126152</v>
      </c>
      <c r="N6" s="37">
        <v>0</v>
      </c>
      <c r="O6" s="38">
        <f aca="true" t="shared" si="0" ref="O6:O41">SUM(C6:N6)</f>
        <v>758692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758692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151547</v>
      </c>
      <c r="D7" s="37">
        <v>156623</v>
      </c>
      <c r="E7" s="37">
        <v>101908</v>
      </c>
      <c r="F7" s="37">
        <v>30627</v>
      </c>
      <c r="G7" s="37">
        <v>16863</v>
      </c>
      <c r="H7" s="37">
        <v>217603</v>
      </c>
      <c r="I7" s="37">
        <v>0</v>
      </c>
      <c r="J7" s="37">
        <v>73264</v>
      </c>
      <c r="K7" s="37">
        <v>0</v>
      </c>
      <c r="L7" s="37">
        <v>67626</v>
      </c>
      <c r="M7" s="37">
        <v>187990</v>
      </c>
      <c r="N7" s="37">
        <v>0</v>
      </c>
      <c r="O7" s="41">
        <f t="shared" si="0"/>
        <v>1004051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1004051</v>
      </c>
    </row>
    <row r="8" spans="1:23" s="18" customFormat="1" ht="14.25" customHeight="1">
      <c r="A8" s="35" t="s">
        <v>27</v>
      </c>
      <c r="B8" s="36" t="s">
        <v>28</v>
      </c>
      <c r="C8" s="37">
        <v>72215</v>
      </c>
      <c r="D8" s="37">
        <v>171988</v>
      </c>
      <c r="E8" s="37">
        <v>211641</v>
      </c>
      <c r="F8" s="37">
        <v>79201</v>
      </c>
      <c r="G8" s="37">
        <v>114255</v>
      </c>
      <c r="H8" s="37">
        <v>106495</v>
      </c>
      <c r="I8" s="37">
        <v>18370</v>
      </c>
      <c r="J8" s="37">
        <v>87371</v>
      </c>
      <c r="K8" s="37">
        <v>104189</v>
      </c>
      <c r="L8" s="37">
        <v>123126</v>
      </c>
      <c r="M8" s="37">
        <v>92263</v>
      </c>
      <c r="N8" s="37">
        <v>0</v>
      </c>
      <c r="O8" s="41">
        <f t="shared" si="0"/>
        <v>1181114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1181114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1007</v>
      </c>
      <c r="E10" s="37">
        <v>0</v>
      </c>
      <c r="F10" s="37">
        <v>0</v>
      </c>
      <c r="G10" s="37">
        <v>11273</v>
      </c>
      <c r="H10" s="37">
        <v>78100</v>
      </c>
      <c r="I10" s="37">
        <v>0</v>
      </c>
      <c r="J10" s="37">
        <v>0</v>
      </c>
      <c r="K10" s="37">
        <v>1719</v>
      </c>
      <c r="L10" s="37">
        <v>154</v>
      </c>
      <c r="M10" s="37">
        <v>0</v>
      </c>
      <c r="N10" s="37">
        <v>0</v>
      </c>
      <c r="O10" s="41">
        <f t="shared" si="0"/>
        <v>92253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92253</v>
      </c>
    </row>
    <row r="11" spans="1:23" s="18" customFormat="1" ht="14.25" customHeight="1">
      <c r="A11" s="35" t="s">
        <v>33</v>
      </c>
      <c r="B11" s="36" t="s">
        <v>34</v>
      </c>
      <c r="C11" s="37">
        <v>9</v>
      </c>
      <c r="D11" s="37">
        <v>160</v>
      </c>
      <c r="E11" s="37">
        <v>674</v>
      </c>
      <c r="F11" s="37">
        <v>1</v>
      </c>
      <c r="G11" s="37">
        <v>245</v>
      </c>
      <c r="H11" s="37">
        <v>118</v>
      </c>
      <c r="I11" s="37">
        <v>0</v>
      </c>
      <c r="J11" s="37">
        <v>52</v>
      </c>
      <c r="K11" s="37">
        <v>232</v>
      </c>
      <c r="L11" s="37">
        <v>271</v>
      </c>
      <c r="M11" s="37">
        <v>0</v>
      </c>
      <c r="N11" s="37">
        <v>0</v>
      </c>
      <c r="O11" s="41">
        <f t="shared" si="0"/>
        <v>1762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1762</v>
      </c>
    </row>
    <row r="12" spans="1:23" s="18" customFormat="1" ht="14.25" customHeight="1">
      <c r="A12" s="35" t="s">
        <v>35</v>
      </c>
      <c r="B12" s="36" t="s">
        <v>36</v>
      </c>
      <c r="C12" s="37">
        <v>22923</v>
      </c>
      <c r="D12" s="37">
        <v>27392</v>
      </c>
      <c r="E12" s="37">
        <v>3513</v>
      </c>
      <c r="F12" s="37">
        <v>23195</v>
      </c>
      <c r="G12" s="37">
        <v>2303</v>
      </c>
      <c r="H12" s="37">
        <v>7786</v>
      </c>
      <c r="I12" s="37">
        <v>0</v>
      </c>
      <c r="J12" s="37">
        <v>15844</v>
      </c>
      <c r="K12" s="37">
        <v>5307</v>
      </c>
      <c r="L12" s="37">
        <v>5407</v>
      </c>
      <c r="M12" s="37">
        <v>5248</v>
      </c>
      <c r="N12" s="37">
        <v>0</v>
      </c>
      <c r="O12" s="41">
        <f t="shared" si="0"/>
        <v>118918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118918</v>
      </c>
    </row>
    <row r="13" spans="1:23" s="18" customFormat="1" ht="14.25" customHeight="1">
      <c r="A13" s="35" t="s">
        <v>37</v>
      </c>
      <c r="B13" s="36" t="s">
        <v>38</v>
      </c>
      <c r="C13" s="37">
        <v>168915</v>
      </c>
      <c r="D13" s="37">
        <v>90543</v>
      </c>
      <c r="E13" s="37">
        <v>87075</v>
      </c>
      <c r="F13" s="37">
        <v>70680</v>
      </c>
      <c r="G13" s="37">
        <v>18531</v>
      </c>
      <c r="H13" s="37">
        <v>177708</v>
      </c>
      <c r="I13" s="37">
        <v>3704</v>
      </c>
      <c r="J13" s="37">
        <v>37032</v>
      </c>
      <c r="K13" s="37">
        <v>53245</v>
      </c>
      <c r="L13" s="37">
        <v>58961</v>
      </c>
      <c r="M13" s="37">
        <v>69346</v>
      </c>
      <c r="N13" s="37">
        <v>0</v>
      </c>
      <c r="O13" s="41">
        <f t="shared" si="0"/>
        <v>835740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835740</v>
      </c>
    </row>
    <row r="14" spans="1:23" s="18" customFormat="1" ht="14.25" customHeight="1">
      <c r="A14" s="35" t="s">
        <v>39</v>
      </c>
      <c r="B14" s="36" t="s">
        <v>40</v>
      </c>
      <c r="C14" s="37">
        <v>322997</v>
      </c>
      <c r="D14" s="37">
        <v>227719</v>
      </c>
      <c r="E14" s="37">
        <v>161086</v>
      </c>
      <c r="F14" s="37">
        <v>236613</v>
      </c>
      <c r="G14" s="37">
        <v>159962</v>
      </c>
      <c r="H14" s="37">
        <v>83970</v>
      </c>
      <c r="I14" s="37">
        <v>1924</v>
      </c>
      <c r="J14" s="37">
        <v>181647</v>
      </c>
      <c r="K14" s="37">
        <v>26003</v>
      </c>
      <c r="L14" s="37">
        <v>54949</v>
      </c>
      <c r="M14" s="37">
        <v>41346</v>
      </c>
      <c r="N14" s="37">
        <v>0</v>
      </c>
      <c r="O14" s="41">
        <f t="shared" si="0"/>
        <v>1498216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1498216</v>
      </c>
    </row>
    <row r="15" spans="1:23" s="18" customFormat="1" ht="14.25" customHeight="1">
      <c r="A15" s="35" t="s">
        <v>41</v>
      </c>
      <c r="B15" s="36" t="s">
        <v>42</v>
      </c>
      <c r="C15" s="37">
        <v>491912</v>
      </c>
      <c r="D15" s="37">
        <v>318261</v>
      </c>
      <c r="E15" s="37">
        <v>248161</v>
      </c>
      <c r="F15" s="37">
        <v>307293</v>
      </c>
      <c r="G15" s="37">
        <v>178493</v>
      </c>
      <c r="H15" s="37">
        <v>261678</v>
      </c>
      <c r="I15" s="37">
        <v>5627</v>
      </c>
      <c r="J15" s="37">
        <v>218679</v>
      </c>
      <c r="K15" s="37">
        <v>79248</v>
      </c>
      <c r="L15" s="37">
        <v>113910</v>
      </c>
      <c r="M15" s="37">
        <v>110692</v>
      </c>
      <c r="N15" s="37">
        <v>0</v>
      </c>
      <c r="O15" s="41">
        <f t="shared" si="0"/>
        <v>2333954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2333954</v>
      </c>
    </row>
    <row r="16" spans="1:23" s="18" customFormat="1" ht="14.25" customHeight="1">
      <c r="A16" s="45" t="s">
        <v>43</v>
      </c>
      <c r="B16" s="46" t="s">
        <v>44</v>
      </c>
      <c r="C16" s="47">
        <v>37555</v>
      </c>
      <c r="D16" s="47">
        <v>88902</v>
      </c>
      <c r="E16" s="47">
        <v>112782</v>
      </c>
      <c r="F16" s="47">
        <v>250986</v>
      </c>
      <c r="G16" s="47">
        <v>9811</v>
      </c>
      <c r="H16" s="47">
        <v>40051</v>
      </c>
      <c r="I16" s="47">
        <v>2584</v>
      </c>
      <c r="J16" s="47">
        <v>11112</v>
      </c>
      <c r="K16" s="47">
        <v>15722</v>
      </c>
      <c r="L16" s="47">
        <v>8371</v>
      </c>
      <c r="M16" s="47">
        <v>43575</v>
      </c>
      <c r="N16" s="47">
        <v>0</v>
      </c>
      <c r="O16" s="48">
        <f t="shared" si="0"/>
        <v>621451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621451</v>
      </c>
    </row>
    <row r="17" spans="1:26" s="19" customFormat="1" ht="14.25" customHeight="1">
      <c r="A17" s="52" t="s">
        <v>45</v>
      </c>
      <c r="B17" s="53" t="s">
        <v>46</v>
      </c>
      <c r="C17" s="47">
        <v>454357</v>
      </c>
      <c r="D17" s="47">
        <v>229359</v>
      </c>
      <c r="E17" s="47">
        <v>135379</v>
      </c>
      <c r="F17" s="47">
        <v>56307</v>
      </c>
      <c r="G17" s="47">
        <v>168682</v>
      </c>
      <c r="H17" s="47">
        <v>221627</v>
      </c>
      <c r="I17" s="47">
        <v>3043</v>
      </c>
      <c r="J17" s="47">
        <v>207567</v>
      </c>
      <c r="K17" s="47">
        <v>63526</v>
      </c>
      <c r="L17" s="47">
        <v>105540</v>
      </c>
      <c r="M17" s="47">
        <v>67117</v>
      </c>
      <c r="N17" s="47">
        <v>0</v>
      </c>
      <c r="O17" s="48">
        <f t="shared" si="0"/>
        <v>1712504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1712504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284834</v>
      </c>
      <c r="D18" s="37">
        <v>488385</v>
      </c>
      <c r="E18" s="37">
        <v>509527</v>
      </c>
      <c r="F18" s="37">
        <v>480481</v>
      </c>
      <c r="G18" s="37">
        <v>721049</v>
      </c>
      <c r="H18" s="37">
        <v>440671</v>
      </c>
      <c r="I18" s="37">
        <v>473969</v>
      </c>
      <c r="J18" s="37">
        <v>784343</v>
      </c>
      <c r="K18" s="37">
        <v>514414</v>
      </c>
      <c r="L18" s="37">
        <v>367749</v>
      </c>
      <c r="M18" s="37">
        <v>530064</v>
      </c>
      <c r="N18" s="37">
        <v>0</v>
      </c>
      <c r="O18" s="41">
        <f t="shared" si="0"/>
        <v>5595486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5595486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196971</v>
      </c>
      <c r="D19" s="47">
        <v>337552</v>
      </c>
      <c r="E19" s="47">
        <v>353456</v>
      </c>
      <c r="F19" s="47">
        <v>268646</v>
      </c>
      <c r="G19" s="47">
        <v>547692</v>
      </c>
      <c r="H19" s="47">
        <v>317485</v>
      </c>
      <c r="I19" s="47">
        <v>370606</v>
      </c>
      <c r="J19" s="47">
        <v>590484</v>
      </c>
      <c r="K19" s="47">
        <v>383848</v>
      </c>
      <c r="L19" s="47">
        <v>257408</v>
      </c>
      <c r="M19" s="47">
        <v>399655</v>
      </c>
      <c r="N19" s="47">
        <v>0</v>
      </c>
      <c r="O19" s="48">
        <f t="shared" si="0"/>
        <v>4023803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4023803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61311</v>
      </c>
      <c r="D20" s="47">
        <v>130915</v>
      </c>
      <c r="E20" s="47">
        <v>129004</v>
      </c>
      <c r="F20" s="47">
        <v>80069</v>
      </c>
      <c r="G20" s="47">
        <v>164645</v>
      </c>
      <c r="H20" s="47">
        <v>114517</v>
      </c>
      <c r="I20" s="47">
        <v>103313</v>
      </c>
      <c r="J20" s="47">
        <v>184413</v>
      </c>
      <c r="K20" s="47">
        <v>120643</v>
      </c>
      <c r="L20" s="47">
        <v>88607</v>
      </c>
      <c r="M20" s="47">
        <v>122935</v>
      </c>
      <c r="N20" s="47">
        <v>0</v>
      </c>
      <c r="O20" s="48">
        <f t="shared" si="0"/>
        <v>1300372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1300372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13660</v>
      </c>
      <c r="D21" s="47">
        <v>1827</v>
      </c>
      <c r="E21" s="47">
        <v>7974</v>
      </c>
      <c r="F21" s="47">
        <v>124827</v>
      </c>
      <c r="G21" s="47">
        <v>2098</v>
      </c>
      <c r="H21" s="47">
        <v>1977</v>
      </c>
      <c r="I21" s="47">
        <v>2</v>
      </c>
      <c r="J21" s="47">
        <v>3824</v>
      </c>
      <c r="K21" s="47">
        <v>904</v>
      </c>
      <c r="L21" s="47">
        <v>8038</v>
      </c>
      <c r="M21" s="47">
        <v>739</v>
      </c>
      <c r="N21" s="47">
        <v>0</v>
      </c>
      <c r="O21" s="48">
        <f t="shared" si="0"/>
        <v>165870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165870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1142</v>
      </c>
      <c r="E22" s="37">
        <v>0</v>
      </c>
      <c r="F22" s="37">
        <v>0</v>
      </c>
      <c r="G22" s="37">
        <v>19458</v>
      </c>
      <c r="H22" s="37">
        <v>6447</v>
      </c>
      <c r="I22" s="37">
        <v>0</v>
      </c>
      <c r="J22" s="37">
        <v>0</v>
      </c>
      <c r="K22" s="37">
        <v>1492</v>
      </c>
      <c r="L22" s="37">
        <v>77</v>
      </c>
      <c r="M22" s="37">
        <v>176</v>
      </c>
      <c r="N22" s="37">
        <v>0</v>
      </c>
      <c r="O22" s="41">
        <f t="shared" si="0"/>
        <v>28792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28792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316</v>
      </c>
      <c r="D23" s="37">
        <v>406</v>
      </c>
      <c r="E23" s="37">
        <v>1056</v>
      </c>
      <c r="F23" s="37">
        <v>65</v>
      </c>
      <c r="G23" s="37">
        <v>465</v>
      </c>
      <c r="H23" s="37">
        <v>537</v>
      </c>
      <c r="I23" s="37">
        <v>0</v>
      </c>
      <c r="J23" s="37">
        <v>423</v>
      </c>
      <c r="K23" s="37">
        <v>647</v>
      </c>
      <c r="L23" s="37">
        <v>328</v>
      </c>
      <c r="M23" s="37">
        <v>137</v>
      </c>
      <c r="N23" s="37">
        <v>0</v>
      </c>
      <c r="O23" s="41">
        <f t="shared" si="0"/>
        <v>4380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4380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45005</v>
      </c>
      <c r="D24" s="37">
        <v>46287</v>
      </c>
      <c r="E24" s="37">
        <v>20061</v>
      </c>
      <c r="F24" s="37">
        <v>8058</v>
      </c>
      <c r="G24" s="37">
        <v>20088</v>
      </c>
      <c r="H24" s="37">
        <v>75984</v>
      </c>
      <c r="I24" s="37">
        <v>600</v>
      </c>
      <c r="J24" s="37">
        <v>40661</v>
      </c>
      <c r="K24" s="37">
        <v>22629</v>
      </c>
      <c r="L24" s="37">
        <v>24115</v>
      </c>
      <c r="M24" s="37">
        <v>12933</v>
      </c>
      <c r="N24" s="37">
        <v>0</v>
      </c>
      <c r="O24" s="41">
        <f t="shared" si="0"/>
        <v>316421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316421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2430</v>
      </c>
      <c r="D25" s="37">
        <v>21288</v>
      </c>
      <c r="E25" s="37">
        <v>18545</v>
      </c>
      <c r="F25" s="37">
        <v>1144</v>
      </c>
      <c r="G25" s="37">
        <v>14368</v>
      </c>
      <c r="H25" s="37">
        <v>0</v>
      </c>
      <c r="I25" s="37">
        <v>0</v>
      </c>
      <c r="J25" s="37">
        <v>0</v>
      </c>
      <c r="K25" s="37">
        <v>0</v>
      </c>
      <c r="L25" s="37">
        <v>198</v>
      </c>
      <c r="M25" s="37">
        <v>2358</v>
      </c>
      <c r="N25" s="37">
        <v>0</v>
      </c>
      <c r="O25" s="41">
        <f t="shared" si="0"/>
        <v>60331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60331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3</v>
      </c>
      <c r="D26" s="37">
        <v>152</v>
      </c>
      <c r="E26" s="37">
        <v>4</v>
      </c>
      <c r="F26" s="37">
        <v>0</v>
      </c>
      <c r="G26" s="37">
        <v>0</v>
      </c>
      <c r="H26" s="37">
        <v>7</v>
      </c>
      <c r="I26" s="37">
        <v>0</v>
      </c>
      <c r="J26" s="37">
        <v>0</v>
      </c>
      <c r="K26" s="37">
        <v>3</v>
      </c>
      <c r="L26" s="37">
        <v>228</v>
      </c>
      <c r="M26" s="37">
        <v>0</v>
      </c>
      <c r="N26" s="37">
        <v>0</v>
      </c>
      <c r="O26" s="41">
        <f t="shared" si="0"/>
        <v>397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397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9509</v>
      </c>
      <c r="D27" s="37">
        <v>54625</v>
      </c>
      <c r="E27" s="37">
        <v>7451</v>
      </c>
      <c r="F27" s="37">
        <v>148</v>
      </c>
      <c r="G27" s="37">
        <v>0</v>
      </c>
      <c r="H27" s="37">
        <v>484</v>
      </c>
      <c r="I27" s="37">
        <v>0</v>
      </c>
      <c r="J27" s="37">
        <v>7007</v>
      </c>
      <c r="K27" s="37">
        <v>0</v>
      </c>
      <c r="L27" s="37">
        <v>2511</v>
      </c>
      <c r="M27" s="37">
        <v>614</v>
      </c>
      <c r="N27" s="37">
        <v>0</v>
      </c>
      <c r="O27" s="41">
        <f t="shared" si="0"/>
        <v>82349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82349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2</v>
      </c>
      <c r="N28" s="37">
        <v>0</v>
      </c>
      <c r="O28" s="41">
        <f t="shared" si="0"/>
        <v>2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2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12118</v>
      </c>
      <c r="D29" s="37">
        <v>58575</v>
      </c>
      <c r="E29" s="37">
        <v>49790</v>
      </c>
      <c r="F29" s="37">
        <v>11308</v>
      </c>
      <c r="G29" s="37">
        <v>13681</v>
      </c>
      <c r="H29" s="37">
        <v>46429</v>
      </c>
      <c r="I29" s="37">
        <v>4935</v>
      </c>
      <c r="J29" s="37">
        <v>19931</v>
      </c>
      <c r="K29" s="37">
        <v>23954</v>
      </c>
      <c r="L29" s="37">
        <v>13362</v>
      </c>
      <c r="M29" s="37">
        <v>23478</v>
      </c>
      <c r="N29" s="37">
        <v>0</v>
      </c>
      <c r="O29" s="58">
        <f t="shared" si="0"/>
        <v>277561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277561</v>
      </c>
      <c r="Z29" s="15"/>
    </row>
    <row r="30" spans="1:26" s="19" customFormat="1" ht="14.25" customHeight="1">
      <c r="A30" s="62" t="s">
        <v>71</v>
      </c>
      <c r="B30" s="63" t="s">
        <v>72</v>
      </c>
      <c r="C30" s="64">
        <f aca="true" t="shared" si="3" ref="C30:N30">SUM(C6:C14)+C18+SUM(C22:C29)</f>
        <v>1157269</v>
      </c>
      <c r="D30" s="64">
        <f t="shared" si="3"/>
        <v>1472639</v>
      </c>
      <c r="E30" s="64">
        <f t="shared" si="3"/>
        <v>1258028</v>
      </c>
      <c r="F30" s="64">
        <f t="shared" si="3"/>
        <v>975627</v>
      </c>
      <c r="G30" s="64">
        <f t="shared" si="3"/>
        <v>1159866</v>
      </c>
      <c r="H30" s="64">
        <f t="shared" si="3"/>
        <v>1339085</v>
      </c>
      <c r="I30" s="64">
        <f t="shared" si="3"/>
        <v>527827</v>
      </c>
      <c r="J30" s="64">
        <f t="shared" si="3"/>
        <v>1305648</v>
      </c>
      <c r="K30" s="64">
        <f t="shared" si="3"/>
        <v>797574</v>
      </c>
      <c r="L30" s="64">
        <f t="shared" si="3"/>
        <v>770795</v>
      </c>
      <c r="M30" s="64">
        <f t="shared" si="3"/>
        <v>1092107</v>
      </c>
      <c r="N30" s="64">
        <f t="shared" si="3"/>
        <v>0</v>
      </c>
      <c r="O30" s="65">
        <f t="shared" si="0"/>
        <v>11856465</v>
      </c>
      <c r="P30" s="64">
        <f aca="true" t="shared" si="4" ref="P30:U30">SUM(P6:P14)+P18+SUM(P22:P29)</f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4">
        <f t="shared" si="4"/>
        <v>0</v>
      </c>
      <c r="V30" s="65">
        <f t="shared" si="1"/>
        <v>0</v>
      </c>
      <c r="W30" s="66">
        <f t="shared" si="2"/>
        <v>11856465</v>
      </c>
      <c r="Z30" s="15"/>
    </row>
    <row r="31" spans="1:26" s="19" customFormat="1" ht="14.25" customHeight="1">
      <c r="A31" s="67" t="s">
        <v>73</v>
      </c>
      <c r="B31" s="68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633304</v>
      </c>
      <c r="Q31" s="37">
        <v>447526</v>
      </c>
      <c r="R31" s="37">
        <v>228722</v>
      </c>
      <c r="S31" s="37">
        <v>195708</v>
      </c>
      <c r="T31" s="37">
        <v>396514</v>
      </c>
      <c r="U31" s="39">
        <v>94</v>
      </c>
      <c r="V31" s="38">
        <f t="shared" si="1"/>
        <v>1901868</v>
      </c>
      <c r="W31" s="40">
        <f t="shared" si="2"/>
        <v>1901868</v>
      </c>
      <c r="Z31" s="15"/>
    </row>
    <row r="32" spans="1:26" s="19" customFormat="1" ht="14.25" customHeight="1">
      <c r="A32" s="52" t="s">
        <v>75</v>
      </c>
      <c r="B32" s="69" t="s">
        <v>76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583563</v>
      </c>
      <c r="Q32" s="49">
        <v>402170</v>
      </c>
      <c r="R32" s="49">
        <v>219509</v>
      </c>
      <c r="S32" s="49">
        <v>176469</v>
      </c>
      <c r="T32" s="49">
        <v>390841</v>
      </c>
      <c r="U32" s="50">
        <v>51</v>
      </c>
      <c r="V32" s="48">
        <f t="shared" si="1"/>
        <v>1772603</v>
      </c>
      <c r="W32" s="51">
        <f t="shared" si="2"/>
        <v>1772603</v>
      </c>
      <c r="Z32" s="15"/>
    </row>
    <row r="33" spans="1:26" s="19" customFormat="1" ht="14.25" customHeight="1">
      <c r="A33" s="52" t="s">
        <v>77</v>
      </c>
      <c r="B33" s="53" t="s">
        <v>78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49426</v>
      </c>
      <c r="Q33" s="49">
        <v>45356</v>
      </c>
      <c r="R33" s="49">
        <v>9213</v>
      </c>
      <c r="S33" s="49">
        <v>19239</v>
      </c>
      <c r="T33" s="49">
        <v>5673</v>
      </c>
      <c r="U33" s="50">
        <v>43</v>
      </c>
      <c r="V33" s="48">
        <f t="shared" si="1"/>
        <v>128950</v>
      </c>
      <c r="W33" s="51">
        <f t="shared" si="2"/>
        <v>128950</v>
      </c>
      <c r="Z33" s="15"/>
    </row>
    <row r="34" spans="1:26" s="19" customFormat="1" ht="14.25" customHeight="1">
      <c r="A34" s="52" t="s">
        <v>79</v>
      </c>
      <c r="B34" s="53" t="s">
        <v>80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315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315</v>
      </c>
      <c r="W34" s="51">
        <f t="shared" si="2"/>
        <v>315</v>
      </c>
      <c r="Z34" s="15"/>
    </row>
    <row r="35" spans="1:26" s="19" customFormat="1" ht="14.25" customHeight="1">
      <c r="A35" s="54" t="s">
        <v>81</v>
      </c>
      <c r="B35" s="70" t="s">
        <v>82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83</v>
      </c>
      <c r="B36" s="70" t="s">
        <v>84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99035</v>
      </c>
      <c r="Q36" s="42">
        <v>57643</v>
      </c>
      <c r="R36" s="42">
        <v>264353</v>
      </c>
      <c r="S36" s="42">
        <v>111449</v>
      </c>
      <c r="T36" s="42">
        <v>53877</v>
      </c>
      <c r="U36" s="43">
        <v>0</v>
      </c>
      <c r="V36" s="41">
        <f t="shared" si="1"/>
        <v>586357</v>
      </c>
      <c r="W36" s="44">
        <f t="shared" si="2"/>
        <v>586357</v>
      </c>
      <c r="Z36" s="15"/>
    </row>
    <row r="37" spans="1:26" s="19" customFormat="1" ht="14.25" customHeight="1">
      <c r="A37" s="54" t="s">
        <v>85</v>
      </c>
      <c r="B37" s="70" t="s">
        <v>86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87</v>
      </c>
      <c r="B38" s="70" t="s">
        <v>88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89</v>
      </c>
      <c r="B39" s="55" t="s">
        <v>90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91</v>
      </c>
      <c r="B40" s="70" t="s">
        <v>92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93</v>
      </c>
      <c r="C41" s="64">
        <f aca="true" t="shared" si="5" ref="C41:N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5">
        <f t="shared" si="0"/>
        <v>0</v>
      </c>
      <c r="P41" s="64">
        <f aca="true" t="shared" si="6" ref="P41:U41">P31+SUM(P35:P40)</f>
        <v>732339</v>
      </c>
      <c r="Q41" s="64">
        <f t="shared" si="6"/>
        <v>505169</v>
      </c>
      <c r="R41" s="64">
        <f t="shared" si="6"/>
        <v>493075</v>
      </c>
      <c r="S41" s="64">
        <f t="shared" si="6"/>
        <v>307157</v>
      </c>
      <c r="T41" s="64">
        <f t="shared" si="6"/>
        <v>450391</v>
      </c>
      <c r="U41" s="64">
        <f t="shared" si="6"/>
        <v>94</v>
      </c>
      <c r="V41" s="65">
        <f t="shared" si="1"/>
        <v>2488225</v>
      </c>
      <c r="W41" s="66">
        <f t="shared" si="2"/>
        <v>2488225</v>
      </c>
      <c r="Z41" s="15"/>
    </row>
    <row r="42" spans="1:26" s="19" customFormat="1" ht="14.25" customHeight="1" thickBot="1">
      <c r="A42" s="73" t="s">
        <v>22</v>
      </c>
      <c r="B42" s="74" t="s">
        <v>94</v>
      </c>
      <c r="C42" s="75">
        <f aca="true" t="shared" si="7" ref="C42:W42">C30+C41</f>
        <v>1157269</v>
      </c>
      <c r="D42" s="75">
        <f t="shared" si="7"/>
        <v>1472639</v>
      </c>
      <c r="E42" s="75">
        <f t="shared" si="7"/>
        <v>1258028</v>
      </c>
      <c r="F42" s="75">
        <f t="shared" si="7"/>
        <v>975627</v>
      </c>
      <c r="G42" s="75">
        <f t="shared" si="7"/>
        <v>1159866</v>
      </c>
      <c r="H42" s="75">
        <f t="shared" si="7"/>
        <v>1339085</v>
      </c>
      <c r="I42" s="75">
        <f t="shared" si="7"/>
        <v>527827</v>
      </c>
      <c r="J42" s="75">
        <f t="shared" si="7"/>
        <v>1305648</v>
      </c>
      <c r="K42" s="75">
        <f t="shared" si="7"/>
        <v>797574</v>
      </c>
      <c r="L42" s="75">
        <f t="shared" si="7"/>
        <v>770795</v>
      </c>
      <c r="M42" s="75">
        <f t="shared" si="7"/>
        <v>1092107</v>
      </c>
      <c r="N42" s="75">
        <f t="shared" si="7"/>
        <v>0</v>
      </c>
      <c r="O42" s="75">
        <f t="shared" si="7"/>
        <v>11856465</v>
      </c>
      <c r="P42" s="75">
        <f t="shared" si="7"/>
        <v>732339</v>
      </c>
      <c r="Q42" s="75">
        <f t="shared" si="7"/>
        <v>505169</v>
      </c>
      <c r="R42" s="75">
        <f t="shared" si="7"/>
        <v>493075</v>
      </c>
      <c r="S42" s="75">
        <f t="shared" si="7"/>
        <v>307157</v>
      </c>
      <c r="T42" s="75">
        <f t="shared" si="7"/>
        <v>450391</v>
      </c>
      <c r="U42" s="75">
        <f t="shared" si="7"/>
        <v>94</v>
      </c>
      <c r="V42" s="75">
        <f t="shared" si="7"/>
        <v>2488225</v>
      </c>
      <c r="W42" s="76">
        <f t="shared" si="7"/>
        <v>14344690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8" ref="C45:N45">C4</f>
        <v>MAКEDONIA</v>
      </c>
      <c r="D45" s="77" t="str">
        <f t="shared" si="8"/>
        <v>TRIGLAV</v>
      </c>
      <c r="E45" s="77" t="str">
        <f t="shared" si="8"/>
        <v>SAVA</v>
      </c>
      <c r="F45" s="77" t="str">
        <f t="shared" si="8"/>
        <v>EUROINS</v>
      </c>
      <c r="G45" s="77" t="str">
        <f t="shared" si="8"/>
        <v>VINER</v>
      </c>
      <c r="H45" s="77" t="str">
        <f t="shared" si="8"/>
        <v>EUROLINK</v>
      </c>
      <c r="I45" s="77" t="str">
        <f t="shared" si="8"/>
        <v>GRAWE JO-JETË</v>
      </c>
      <c r="J45" s="77" t="str">
        <f t="shared" si="8"/>
        <v>UNIKA</v>
      </c>
      <c r="K45" s="77" t="str">
        <f t="shared" si="8"/>
        <v>OSIGURITELNA POLISA</v>
      </c>
      <c r="L45" s="77" t="str">
        <f t="shared" si="8"/>
        <v>HALK OSIGURUVANJE</v>
      </c>
      <c r="M45" s="77" t="str">
        <f t="shared" si="8"/>
        <v>KROACIJA JO-JETË</v>
      </c>
      <c r="N45" s="77" t="str">
        <f t="shared" si="8"/>
        <v>ZOIL MAKEDONIJA, sh.a, Manastrir</v>
      </c>
      <c r="O45" s="78"/>
      <c r="P45" s="77" t="str">
        <f aca="true" t="shared" si="9" ref="P45:U45">P4</f>
        <v>KROACIA JETË</v>
      </c>
      <c r="Q45" s="77" t="str">
        <f t="shared" si="9"/>
        <v>GRAVE</v>
      </c>
      <c r="R45" s="77" t="str">
        <f t="shared" si="9"/>
        <v>VINER JETË</v>
      </c>
      <c r="S45" s="77" t="str">
        <f t="shared" si="9"/>
        <v>UNIKA JETË</v>
      </c>
      <c r="T45" s="77" t="str">
        <f t="shared" si="9"/>
        <v>TRIGLAV JETË</v>
      </c>
      <c r="U45" s="77" t="str">
        <f t="shared" si="9"/>
        <v>PRVA JETË</v>
      </c>
      <c r="V45" s="79"/>
      <c r="W45" s="15"/>
      <c r="Z45" s="15"/>
    </row>
    <row r="46" spans="1:26" s="19" customFormat="1" ht="17.45" customHeight="1" thickBot="1">
      <c r="A46" s="11" t="s">
        <v>95</v>
      </c>
      <c r="B46" s="10"/>
      <c r="C46" s="80">
        <f>C42/$O$42</f>
        <v>0.09760658003882271</v>
      </c>
      <c r="D46" s="80">
        <f aca="true" t="shared" si="10" ref="D46:N46">D42/$O$42</f>
        <v>0.12420557054737648</v>
      </c>
      <c r="E46" s="80">
        <f t="shared" si="10"/>
        <v>0.10610481285948214</v>
      </c>
      <c r="F46" s="80">
        <f t="shared" si="10"/>
        <v>0.08228649939083867</v>
      </c>
      <c r="G46" s="80">
        <f t="shared" si="10"/>
        <v>0.09782561665724143</v>
      </c>
      <c r="H46" s="80">
        <f t="shared" si="10"/>
        <v>0.11294133622458295</v>
      </c>
      <c r="I46" s="80">
        <f t="shared" si="10"/>
        <v>0.04451807515983896</v>
      </c>
      <c r="J46" s="80">
        <f t="shared" si="10"/>
        <v>0.11012118704858488</v>
      </c>
      <c r="K46" s="80">
        <f t="shared" si="10"/>
        <v>0.06726912279503208</v>
      </c>
      <c r="L46" s="80">
        <f t="shared" si="10"/>
        <v>0.06501052379440246</v>
      </c>
      <c r="M46" s="80">
        <f t="shared" si="10"/>
        <v>0.09211067548379724</v>
      </c>
      <c r="N46" s="80">
        <f t="shared" si="10"/>
        <v>0</v>
      </c>
      <c r="O46" s="81"/>
      <c r="P46" s="80">
        <f>P42/$V$42</f>
        <v>0.2943218559414844</v>
      </c>
      <c r="Q46" s="80">
        <f aca="true" t="shared" si="11" ref="Q46:U46">Q42/$V$42</f>
        <v>0.2030238422972199</v>
      </c>
      <c r="R46" s="80">
        <f t="shared" si="11"/>
        <v>0.19816334937555888</v>
      </c>
      <c r="S46" s="80">
        <f t="shared" si="11"/>
        <v>0.12344422228697163</v>
      </c>
      <c r="T46" s="80">
        <f t="shared" si="11"/>
        <v>0.18100895216469573</v>
      </c>
      <c r="U46" s="80">
        <f t="shared" si="11"/>
        <v>3.777793406946719E-05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1B97-C2C8-4A76-BABF-6443B2857C11}">
  <dimension ref="A1:R55"/>
  <sheetViews>
    <sheetView showGridLines="0" zoomScale="90" zoomScaleNormal="90" workbookViewId="0" topLeftCell="A1">
      <selection activeCell="E10" sqref="E10"/>
    </sheetView>
  </sheetViews>
  <sheetFormatPr defaultColWidth="9.140625" defaultRowHeight="15"/>
  <cols>
    <col min="1" max="1" width="30.8515625" style="82" customWidth="1"/>
    <col min="2" max="2" width="5.7109375" style="82" customWidth="1"/>
    <col min="3" max="4" width="21.421875" style="83" customWidth="1"/>
    <col min="5" max="6" width="21.421875" style="82" customWidth="1"/>
    <col min="7" max="7" width="15.00390625" style="82" customWidth="1"/>
    <col min="8" max="8" width="16.7109375" style="82" customWidth="1"/>
    <col min="9" max="9" width="20.140625" style="82" customWidth="1"/>
    <col min="10" max="10" width="13.140625" style="82" customWidth="1"/>
    <col min="11" max="12" width="22.140625" style="20" customWidth="1"/>
    <col min="13" max="13" width="14.8515625" style="20" customWidth="1"/>
    <col min="14" max="14" width="16.7109375" style="20" customWidth="1"/>
    <col min="15" max="15" width="24.57421875" style="82" customWidth="1"/>
    <col min="16" max="16" width="25.8515625" style="82" customWidth="1"/>
    <col min="17" max="17" width="19.140625" style="82" customWidth="1"/>
    <col min="18" max="18" width="18.28125" style="82" customWidth="1"/>
    <col min="19" max="19" width="9.140625" style="82" customWidth="1"/>
    <col min="20" max="20" width="17.57421875" style="82" customWidth="1"/>
    <col min="21" max="21" width="19.421875" style="82" customWidth="1"/>
    <col min="22" max="22" width="19.00390625" style="82" customWidth="1"/>
    <col min="23" max="23" width="15.00390625" style="82" customWidth="1"/>
    <col min="24" max="24" width="14.8515625" style="82" customWidth="1"/>
    <col min="25" max="25" width="20.421875" style="82" customWidth="1"/>
    <col min="26" max="34" width="9.140625" style="82" customWidth="1"/>
    <col min="35" max="35" width="16.28125" style="82" customWidth="1"/>
    <col min="36" max="42" width="9.140625" style="82" customWidth="1"/>
    <col min="43" max="43" width="12.8515625" style="82" customWidth="1"/>
    <col min="44" max="44" width="10.140625" style="82" customWidth="1"/>
    <col min="45" max="45" width="9.140625" style="82" customWidth="1"/>
    <col min="46" max="16384" width="9.140625" style="82" customWidth="1"/>
  </cols>
  <sheetData>
    <row r="1" spans="2:6" s="18" customFormat="1" ht="15" customHeight="1">
      <c r="B1" s="84"/>
      <c r="C1" s="84"/>
      <c r="D1" s="84"/>
      <c r="E1" s="84"/>
      <c r="F1" s="84"/>
    </row>
    <row r="2" s="18" customFormat="1" ht="15" customHeight="1">
      <c r="A2" s="85" t="s">
        <v>96</v>
      </c>
    </row>
    <row r="3" spans="1:6" s="18" customFormat="1" ht="15" customHeight="1" thickBot="1">
      <c r="A3" s="86"/>
      <c r="B3" s="87"/>
      <c r="C3" s="88"/>
      <c r="D3" s="88"/>
      <c r="E3" s="88"/>
      <c r="F3" s="89" t="s">
        <v>97</v>
      </c>
    </row>
    <row r="4" spans="1:6" s="18" customFormat="1" ht="66.75" customHeight="1">
      <c r="A4" s="90" t="s">
        <v>98</v>
      </c>
      <c r="B4" s="91" t="s">
        <v>99</v>
      </c>
      <c r="C4" s="91" t="s">
        <v>100</v>
      </c>
      <c r="D4" s="91" t="s">
        <v>101</v>
      </c>
      <c r="E4" s="91" t="s">
        <v>102</v>
      </c>
      <c r="F4" s="92" t="s">
        <v>103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.6" customHeight="1">
      <c r="A6" s="97" t="s">
        <v>104</v>
      </c>
      <c r="B6" s="98">
        <f aca="true" t="shared" si="0" ref="B6:B26">ROW()-ROW($A$5)</f>
        <v>1</v>
      </c>
      <c r="C6" s="99">
        <f>SUM(C7:C18)</f>
        <v>11856464</v>
      </c>
      <c r="D6" s="99">
        <f>SUM(D7:D18)</f>
        <v>2470830</v>
      </c>
      <c r="E6" s="99">
        <f>SUM(E7:E18)</f>
        <v>8686790</v>
      </c>
      <c r="F6" s="100">
        <f>SUM(F7:F18)</f>
        <v>3169674</v>
      </c>
    </row>
    <row r="7" spans="1:6" ht="15">
      <c r="A7" s="101" t="s">
        <v>2</v>
      </c>
      <c r="B7" s="98">
        <f t="shared" si="0"/>
        <v>2</v>
      </c>
      <c r="C7" s="102">
        <v>1157270</v>
      </c>
      <c r="D7" s="102">
        <v>349734</v>
      </c>
      <c r="E7" s="102">
        <v>795895</v>
      </c>
      <c r="F7" s="103">
        <f aca="true" t="shared" si="1" ref="F7:F18">C7-E7</f>
        <v>361375</v>
      </c>
    </row>
    <row r="8" spans="1:6" s="18" customFormat="1" ht="15" customHeight="1">
      <c r="A8" s="101" t="s">
        <v>3</v>
      </c>
      <c r="B8" s="98">
        <f t="shared" si="0"/>
        <v>3</v>
      </c>
      <c r="C8" s="102">
        <v>1472638</v>
      </c>
      <c r="D8" s="102">
        <v>435167</v>
      </c>
      <c r="E8" s="102">
        <v>1054012</v>
      </c>
      <c r="F8" s="103">
        <f t="shared" si="1"/>
        <v>418626</v>
      </c>
    </row>
    <row r="9" spans="1:6" s="18" customFormat="1" ht="15" customHeight="1">
      <c r="A9" s="101" t="s">
        <v>4</v>
      </c>
      <c r="B9" s="98">
        <f t="shared" si="0"/>
        <v>4</v>
      </c>
      <c r="C9" s="102">
        <v>1258026</v>
      </c>
      <c r="D9" s="102">
        <v>138510</v>
      </c>
      <c r="E9" s="102">
        <v>982387</v>
      </c>
      <c r="F9" s="103">
        <f t="shared" si="1"/>
        <v>275639</v>
      </c>
    </row>
    <row r="10" spans="1:6" s="18" customFormat="1" ht="15" customHeight="1">
      <c r="A10" s="101" t="s">
        <v>5</v>
      </c>
      <c r="B10" s="98">
        <f t="shared" si="0"/>
        <v>5</v>
      </c>
      <c r="C10" s="102">
        <v>975627</v>
      </c>
      <c r="D10" s="102">
        <v>65741</v>
      </c>
      <c r="E10" s="102">
        <v>681323</v>
      </c>
      <c r="F10" s="103">
        <f t="shared" si="1"/>
        <v>294304</v>
      </c>
    </row>
    <row r="11" spans="1:6" s="18" customFormat="1" ht="15" customHeight="1">
      <c r="A11" s="101" t="s">
        <v>6</v>
      </c>
      <c r="B11" s="98">
        <f t="shared" si="0"/>
        <v>6</v>
      </c>
      <c r="C11" s="102">
        <v>1159866</v>
      </c>
      <c r="D11" s="102">
        <v>598402</v>
      </c>
      <c r="E11" s="102">
        <v>833847</v>
      </c>
      <c r="F11" s="103">
        <f t="shared" si="1"/>
        <v>326019</v>
      </c>
    </row>
    <row r="12" spans="1:6" s="18" customFormat="1" ht="15" customHeight="1">
      <c r="A12" s="101" t="s">
        <v>7</v>
      </c>
      <c r="B12" s="98">
        <f t="shared" si="0"/>
        <v>7</v>
      </c>
      <c r="C12" s="102">
        <v>1339085</v>
      </c>
      <c r="D12" s="102">
        <v>344846</v>
      </c>
      <c r="E12" s="102">
        <v>1068705</v>
      </c>
      <c r="F12" s="103">
        <f t="shared" si="1"/>
        <v>270380</v>
      </c>
    </row>
    <row r="13" spans="1:6" s="18" customFormat="1" ht="15" customHeight="1">
      <c r="A13" s="101" t="s">
        <v>8</v>
      </c>
      <c r="B13" s="98">
        <f t="shared" si="0"/>
        <v>8</v>
      </c>
      <c r="C13" s="102">
        <v>527827</v>
      </c>
      <c r="D13" s="102">
        <v>26537</v>
      </c>
      <c r="E13" s="102">
        <v>374864</v>
      </c>
      <c r="F13" s="103">
        <f t="shared" si="1"/>
        <v>152963</v>
      </c>
    </row>
    <row r="14" spans="1:6" s="18" customFormat="1" ht="15" customHeight="1">
      <c r="A14" s="101" t="s">
        <v>9</v>
      </c>
      <c r="B14" s="98">
        <f t="shared" si="0"/>
        <v>9</v>
      </c>
      <c r="C14" s="102">
        <v>1305648</v>
      </c>
      <c r="D14" s="102">
        <v>171941</v>
      </c>
      <c r="E14" s="102">
        <v>968857</v>
      </c>
      <c r="F14" s="103">
        <f t="shared" si="1"/>
        <v>336791</v>
      </c>
    </row>
    <row r="15" spans="1:6" s="18" customFormat="1" ht="15" customHeight="1">
      <c r="A15" s="101" t="s">
        <v>10</v>
      </c>
      <c r="B15" s="98">
        <f t="shared" si="0"/>
        <v>10</v>
      </c>
      <c r="C15" s="102">
        <v>797574</v>
      </c>
      <c r="D15" s="102">
        <v>110573</v>
      </c>
      <c r="E15" s="102">
        <v>571650</v>
      </c>
      <c r="F15" s="103">
        <f t="shared" si="1"/>
        <v>225924</v>
      </c>
    </row>
    <row r="16" spans="1:6" s="18" customFormat="1" ht="15" customHeight="1">
      <c r="A16" s="101" t="s">
        <v>11</v>
      </c>
      <c r="B16" s="98">
        <f t="shared" si="0"/>
        <v>11</v>
      </c>
      <c r="C16" s="102">
        <v>770796</v>
      </c>
      <c r="D16" s="102">
        <v>168155</v>
      </c>
      <c r="E16" s="102">
        <v>557650</v>
      </c>
      <c r="F16" s="103">
        <f t="shared" si="1"/>
        <v>213146</v>
      </c>
    </row>
    <row r="17" spans="1:6" s="18" customFormat="1" ht="15" customHeight="1">
      <c r="A17" s="101" t="s">
        <v>12</v>
      </c>
      <c r="B17" s="98">
        <f t="shared" si="0"/>
        <v>12</v>
      </c>
      <c r="C17" s="102">
        <v>1092107</v>
      </c>
      <c r="D17" s="102">
        <v>61224</v>
      </c>
      <c r="E17" s="102">
        <v>797600</v>
      </c>
      <c r="F17" s="103">
        <f t="shared" si="1"/>
        <v>294507</v>
      </c>
    </row>
    <row r="18" spans="1:6" ht="15">
      <c r="A18" s="101" t="s">
        <v>13</v>
      </c>
      <c r="B18" s="98">
        <f t="shared" si="0"/>
        <v>13</v>
      </c>
      <c r="C18" s="102">
        <v>0</v>
      </c>
      <c r="D18" s="102">
        <v>0</v>
      </c>
      <c r="E18" s="102">
        <v>0</v>
      </c>
      <c r="F18" s="103">
        <f t="shared" si="1"/>
        <v>0</v>
      </c>
    </row>
    <row r="19" spans="1:6" s="18" customFormat="1" ht="15.6" customHeight="1">
      <c r="A19" s="97" t="s">
        <v>105</v>
      </c>
      <c r="B19" s="98">
        <f t="shared" si="0"/>
        <v>14</v>
      </c>
      <c r="C19" s="99">
        <f>SUM(C20:C25)</f>
        <v>2488225</v>
      </c>
      <c r="D19" s="99">
        <f>SUM(D20:D25)</f>
        <v>63084</v>
      </c>
      <c r="E19" s="99">
        <f>SUM(E20:E25)</f>
        <v>1879264</v>
      </c>
      <c r="F19" s="100">
        <f>SUM(F20:F25)</f>
        <v>608961</v>
      </c>
    </row>
    <row r="20" spans="1:6" ht="15">
      <c r="A20" s="101" t="s">
        <v>15</v>
      </c>
      <c r="B20" s="98">
        <f t="shared" si="0"/>
        <v>15</v>
      </c>
      <c r="C20" s="102">
        <v>732339</v>
      </c>
      <c r="D20" s="102">
        <v>1445</v>
      </c>
      <c r="E20" s="102">
        <v>505579</v>
      </c>
      <c r="F20" s="103">
        <f aca="true" t="shared" si="2" ref="F20:F25">C20-E20</f>
        <v>226760</v>
      </c>
    </row>
    <row r="21" spans="1:6" s="18" customFormat="1" ht="15" customHeight="1">
      <c r="A21" s="101" t="s">
        <v>16</v>
      </c>
      <c r="B21" s="98">
        <f t="shared" si="0"/>
        <v>16</v>
      </c>
      <c r="C21" s="102">
        <v>505169</v>
      </c>
      <c r="D21" s="102">
        <v>32313</v>
      </c>
      <c r="E21" s="102">
        <v>401717</v>
      </c>
      <c r="F21" s="103">
        <f t="shared" si="2"/>
        <v>103452</v>
      </c>
    </row>
    <row r="22" spans="1:6" s="18" customFormat="1" ht="15" customHeight="1">
      <c r="A22" s="101" t="s">
        <v>17</v>
      </c>
      <c r="B22" s="98">
        <f t="shared" si="0"/>
        <v>17</v>
      </c>
      <c r="C22" s="102">
        <v>493075</v>
      </c>
      <c r="D22" s="102">
        <v>25551</v>
      </c>
      <c r="E22" s="102">
        <v>396965</v>
      </c>
      <c r="F22" s="103">
        <f t="shared" si="2"/>
        <v>96110</v>
      </c>
    </row>
    <row r="23" spans="1:6" s="18" customFormat="1" ht="15" customHeight="1">
      <c r="A23" s="101" t="s">
        <v>18</v>
      </c>
      <c r="B23" s="98">
        <f t="shared" si="0"/>
        <v>18</v>
      </c>
      <c r="C23" s="102">
        <v>307157</v>
      </c>
      <c r="D23" s="102">
        <v>1339</v>
      </c>
      <c r="E23" s="102">
        <v>257353</v>
      </c>
      <c r="F23" s="103">
        <f t="shared" si="2"/>
        <v>49804</v>
      </c>
    </row>
    <row r="24" spans="1:6" s="18" customFormat="1" ht="15" customHeight="1">
      <c r="A24" s="101" t="s">
        <v>19</v>
      </c>
      <c r="B24" s="98">
        <f t="shared" si="0"/>
        <v>19</v>
      </c>
      <c r="C24" s="102">
        <v>450391</v>
      </c>
      <c r="D24" s="102">
        <v>2434</v>
      </c>
      <c r="E24" s="102">
        <v>317598</v>
      </c>
      <c r="F24" s="103">
        <f t="shared" si="2"/>
        <v>132793</v>
      </c>
    </row>
    <row r="25" spans="1:6" ht="15">
      <c r="A25" s="101" t="s">
        <v>20</v>
      </c>
      <c r="B25" s="98">
        <f t="shared" si="0"/>
        <v>20</v>
      </c>
      <c r="C25" s="102">
        <v>94</v>
      </c>
      <c r="D25" s="102">
        <v>2</v>
      </c>
      <c r="E25" s="102">
        <v>52</v>
      </c>
      <c r="F25" s="103">
        <f t="shared" si="2"/>
        <v>42</v>
      </c>
    </row>
    <row r="26" spans="1:6" s="18" customFormat="1" ht="16.15" customHeight="1" thickBot="1">
      <c r="A26" s="97" t="s">
        <v>106</v>
      </c>
      <c r="B26" s="104">
        <f t="shared" si="0"/>
        <v>21</v>
      </c>
      <c r="C26" s="105">
        <f>C6+C19</f>
        <v>14344689</v>
      </c>
      <c r="D26" s="105">
        <f>D6+D19</f>
        <v>2533914</v>
      </c>
      <c r="E26" s="105">
        <f>E6+E19</f>
        <v>10566054</v>
      </c>
      <c r="F26" s="106">
        <f>F6+F19</f>
        <v>3778635</v>
      </c>
    </row>
    <row r="27" s="18" customFormat="1" ht="96" customHeight="1"/>
    <row r="28" s="18" customFormat="1" ht="24" customHeight="1"/>
    <row r="40" spans="9:18" s="83" customFormat="1" ht="15" customHeight="1">
      <c r="I40" s="82"/>
      <c r="J40" s="82"/>
      <c r="K40" s="20"/>
      <c r="L40" s="20"/>
      <c r="M40" s="20"/>
      <c r="N40" s="20"/>
      <c r="O40" s="82"/>
      <c r="P40" s="82"/>
      <c r="Q40" s="82"/>
      <c r="R40" s="82"/>
    </row>
    <row r="41" spans="9:18" s="83" customFormat="1" ht="15" customHeight="1">
      <c r="I41" s="82"/>
      <c r="J41" s="82"/>
      <c r="K41" s="20"/>
      <c r="L41" s="20"/>
      <c r="M41" s="20"/>
      <c r="N41" s="20"/>
      <c r="O41" s="82"/>
      <c r="P41" s="82"/>
      <c r="Q41" s="82"/>
      <c r="R41" s="82"/>
    </row>
    <row r="42" spans="9:18" s="83" customFormat="1" ht="15" customHeight="1">
      <c r="I42" s="82"/>
      <c r="J42" s="82"/>
      <c r="K42" s="20"/>
      <c r="L42" s="20"/>
      <c r="M42" s="20"/>
      <c r="N42" s="20"/>
      <c r="O42" s="82"/>
      <c r="P42" s="82"/>
      <c r="Q42" s="82"/>
      <c r="R42" s="82"/>
    </row>
    <row r="43" spans="9:18" s="83" customFormat="1" ht="15" customHeight="1">
      <c r="I43" s="82"/>
      <c r="J43" s="82"/>
      <c r="K43" s="20"/>
      <c r="L43" s="20"/>
      <c r="M43" s="20"/>
      <c r="N43" s="20"/>
      <c r="O43" s="82"/>
      <c r="P43" s="82"/>
      <c r="Q43" s="82"/>
      <c r="R43" s="82"/>
    </row>
    <row r="44" spans="9:18" s="83" customFormat="1" ht="15" customHeight="1">
      <c r="I44" s="82"/>
      <c r="J44" s="82"/>
      <c r="K44" s="20"/>
      <c r="L44" s="20"/>
      <c r="M44" s="20"/>
      <c r="N44" s="20"/>
      <c r="O44" s="82"/>
      <c r="P44" s="82"/>
      <c r="Q44" s="82"/>
      <c r="R44" s="82"/>
    </row>
    <row r="45" spans="9:18" s="83" customFormat="1" ht="15" customHeight="1">
      <c r="I45" s="82"/>
      <c r="J45" s="82"/>
      <c r="K45" s="20"/>
      <c r="L45" s="20"/>
      <c r="M45" s="20"/>
      <c r="N45" s="20"/>
      <c r="O45" s="82"/>
      <c r="P45" s="82"/>
      <c r="Q45" s="82"/>
      <c r="R45" s="82"/>
    </row>
    <row r="46" spans="9:18" s="83" customFormat="1" ht="15" customHeight="1">
      <c r="I46" s="82"/>
      <c r="J46" s="82"/>
      <c r="K46" s="20"/>
      <c r="L46" s="20"/>
      <c r="M46" s="20"/>
      <c r="N46" s="20"/>
      <c r="O46" s="82"/>
      <c r="P46" s="82"/>
      <c r="Q46" s="82"/>
      <c r="R46" s="82"/>
    </row>
    <row r="47" spans="9:18" s="83" customFormat="1" ht="15" customHeight="1">
      <c r="I47" s="82"/>
      <c r="J47" s="82"/>
      <c r="K47" s="20"/>
      <c r="L47" s="20"/>
      <c r="M47" s="20"/>
      <c r="N47" s="20"/>
      <c r="O47" s="82"/>
      <c r="P47" s="82"/>
      <c r="Q47" s="82"/>
      <c r="R47" s="82"/>
    </row>
    <row r="48" spans="9:18" s="83" customFormat="1" ht="15" customHeight="1">
      <c r="I48" s="82"/>
      <c r="J48" s="82"/>
      <c r="K48" s="20"/>
      <c r="L48" s="20"/>
      <c r="M48" s="20"/>
      <c r="N48" s="20"/>
      <c r="O48" s="82"/>
      <c r="P48" s="82"/>
      <c r="Q48" s="82"/>
      <c r="R48" s="82"/>
    </row>
    <row r="49" spans="9:18" s="83" customFormat="1" ht="15" customHeight="1">
      <c r="I49" s="82"/>
      <c r="J49" s="82"/>
      <c r="K49" s="20"/>
      <c r="L49" s="20"/>
      <c r="M49" s="20"/>
      <c r="N49" s="20"/>
      <c r="O49" s="82"/>
      <c r="P49" s="82"/>
      <c r="Q49" s="82"/>
      <c r="R49" s="82"/>
    </row>
    <row r="50" spans="9:18" s="83" customFormat="1" ht="15" customHeight="1">
      <c r="I50" s="82"/>
      <c r="J50" s="82"/>
      <c r="K50" s="20"/>
      <c r="L50" s="20"/>
      <c r="M50" s="20"/>
      <c r="N50" s="20"/>
      <c r="O50" s="82"/>
      <c r="P50" s="82"/>
      <c r="Q50" s="82"/>
      <c r="R50" s="82"/>
    </row>
    <row r="51" spans="9:18" s="83" customFormat="1" ht="15" customHeight="1">
      <c r="I51" s="82"/>
      <c r="J51" s="82"/>
      <c r="K51" s="20"/>
      <c r="L51" s="20"/>
      <c r="M51" s="20"/>
      <c r="N51" s="20"/>
      <c r="O51" s="82"/>
      <c r="P51" s="82"/>
      <c r="Q51" s="82"/>
      <c r="R51" s="82"/>
    </row>
    <row r="52" spans="9:18" s="83" customFormat="1" ht="15" customHeight="1">
      <c r="I52" s="82"/>
      <c r="J52" s="82"/>
      <c r="K52" s="20"/>
      <c r="L52" s="20"/>
      <c r="M52" s="20"/>
      <c r="N52" s="20"/>
      <c r="O52" s="82"/>
      <c r="P52" s="82"/>
      <c r="Q52" s="82"/>
      <c r="R52" s="82"/>
    </row>
    <row r="53" spans="9:18" s="83" customFormat="1" ht="15" customHeight="1">
      <c r="I53" s="82"/>
      <c r="J53" s="82"/>
      <c r="K53" s="20"/>
      <c r="L53" s="20"/>
      <c r="M53" s="20"/>
      <c r="N53" s="20"/>
      <c r="O53" s="82"/>
      <c r="P53" s="82"/>
      <c r="Q53" s="82"/>
      <c r="R53" s="82"/>
    </row>
    <row r="54" spans="9:18" s="83" customFormat="1" ht="15" customHeight="1">
      <c r="I54" s="82"/>
      <c r="J54" s="82"/>
      <c r="K54" s="20"/>
      <c r="L54" s="20"/>
      <c r="M54" s="20"/>
      <c r="N54" s="20"/>
      <c r="O54" s="82"/>
      <c r="P54" s="82"/>
      <c r="Q54" s="82"/>
      <c r="R54" s="82"/>
    </row>
    <row r="55" spans="9:18" s="83" customFormat="1" ht="15" customHeight="1">
      <c r="I55" s="82"/>
      <c r="J55" s="82"/>
      <c r="K55" s="20"/>
      <c r="L55" s="20"/>
      <c r="M55" s="20"/>
      <c r="N55" s="20"/>
      <c r="O55" s="82"/>
      <c r="P55" s="82"/>
      <c r="Q55" s="82"/>
      <c r="R55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scale="82" r:id="rId1"/>
  <headerFooter>
    <oddHeader>&amp;L&amp;G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124F-E1D9-45D0-8057-08CE6F514EB9}">
  <dimension ref="A1:F35"/>
  <sheetViews>
    <sheetView showGridLines="0" zoomScale="90" zoomScaleNormal="90" workbookViewId="0" topLeftCell="A1">
      <selection activeCell="C9" sqref="C9"/>
    </sheetView>
  </sheetViews>
  <sheetFormatPr defaultColWidth="9.140625" defaultRowHeight="15"/>
  <cols>
    <col min="1" max="1" width="40.421875" style="82" customWidth="1"/>
    <col min="2" max="2" width="6.140625" style="82" customWidth="1"/>
    <col min="3" max="3" width="17.8515625" style="83" customWidth="1"/>
    <col min="4" max="6" width="17.8515625" style="82" customWidth="1"/>
    <col min="7" max="7" width="9.140625" style="82" customWidth="1"/>
    <col min="8" max="16384" width="9.140625" style="82" customWidth="1"/>
  </cols>
  <sheetData>
    <row r="1" spans="1:6" s="18" customFormat="1" ht="13.5" customHeight="1">
      <c r="A1" s="107"/>
      <c r="B1" s="107"/>
      <c r="C1" s="107"/>
      <c r="D1" s="107"/>
      <c r="E1" s="107"/>
      <c r="F1" s="107"/>
    </row>
    <row r="2" spans="1:6" s="18" customFormat="1" ht="13.5" customHeight="1">
      <c r="A2" s="85" t="s">
        <v>107</v>
      </c>
      <c r="B2" s="108"/>
      <c r="C2" s="108"/>
      <c r="D2" s="108"/>
      <c r="E2" s="108"/>
      <c r="F2" s="108"/>
    </row>
    <row r="3" spans="1:6" s="18" customFormat="1" ht="13.5" customHeight="1" thickBot="1">
      <c r="A3" s="109"/>
      <c r="B3" s="87"/>
      <c r="C3" s="88"/>
      <c r="D3" s="88"/>
      <c r="E3" s="88"/>
      <c r="F3" s="89" t="s">
        <v>97</v>
      </c>
    </row>
    <row r="4" spans="1:6" s="18" customFormat="1" ht="66.75" customHeight="1">
      <c r="A4" s="90" t="s">
        <v>108</v>
      </c>
      <c r="B4" s="91" t="s">
        <v>109</v>
      </c>
      <c r="C4" s="91" t="s">
        <v>100</v>
      </c>
      <c r="D4" s="91" t="s">
        <v>110</v>
      </c>
      <c r="E4" s="91" t="s">
        <v>102</v>
      </c>
      <c r="F4" s="92" t="s">
        <v>103</v>
      </c>
    </row>
    <row r="5" spans="1:6" s="18" customFormat="1" ht="14.25" customHeight="1">
      <c r="A5" s="93"/>
      <c r="B5" s="94"/>
      <c r="C5" s="95">
        <v>1</v>
      </c>
      <c r="D5" s="95">
        <v>2</v>
      </c>
      <c r="E5" s="95">
        <v>3</v>
      </c>
      <c r="F5" s="96">
        <v>4</v>
      </c>
    </row>
    <row r="6" spans="1:6" s="18" customFormat="1" ht="15" customHeight="1">
      <c r="A6" s="110" t="s">
        <v>23</v>
      </c>
      <c r="B6" s="98">
        <v>1</v>
      </c>
      <c r="C6" s="111">
        <v>758692</v>
      </c>
      <c r="D6" s="111">
        <v>38643</v>
      </c>
      <c r="E6" s="111">
        <v>553579</v>
      </c>
      <c r="F6" s="112">
        <f aca="true" t="shared" si="0" ref="F6:F30">C6-E6</f>
        <v>205113</v>
      </c>
    </row>
    <row r="7" spans="1:6" s="18" customFormat="1" ht="15" customHeight="1">
      <c r="A7" s="110" t="s">
        <v>25</v>
      </c>
      <c r="B7" s="98">
        <v>2</v>
      </c>
      <c r="C7" s="111">
        <v>1004049</v>
      </c>
      <c r="D7" s="111">
        <v>40801</v>
      </c>
      <c r="E7" s="111">
        <v>750884</v>
      </c>
      <c r="F7" s="112">
        <f t="shared" si="0"/>
        <v>253165</v>
      </c>
    </row>
    <row r="8" spans="1:6" s="18" customFormat="1" ht="15" customHeight="1">
      <c r="A8" s="110" t="s">
        <v>27</v>
      </c>
      <c r="B8" s="98">
        <v>3</v>
      </c>
      <c r="C8" s="111">
        <v>1181114</v>
      </c>
      <c r="D8" s="111">
        <v>122820</v>
      </c>
      <c r="E8" s="111">
        <v>861855</v>
      </c>
      <c r="F8" s="112">
        <f t="shared" si="0"/>
        <v>319259</v>
      </c>
    </row>
    <row r="9" spans="1:6" s="18" customFormat="1" ht="15" customHeight="1">
      <c r="A9" s="110" t="s">
        <v>29</v>
      </c>
      <c r="B9" s="98">
        <v>4</v>
      </c>
      <c r="C9" s="111">
        <v>0</v>
      </c>
      <c r="D9" s="111">
        <v>0</v>
      </c>
      <c r="E9" s="111">
        <v>0</v>
      </c>
      <c r="F9" s="112">
        <f t="shared" si="0"/>
        <v>0</v>
      </c>
    </row>
    <row r="10" spans="1:6" s="18" customFormat="1" ht="15" customHeight="1">
      <c r="A10" s="110" t="s">
        <v>31</v>
      </c>
      <c r="B10" s="98">
        <v>5</v>
      </c>
      <c r="C10" s="111">
        <v>92253</v>
      </c>
      <c r="D10" s="111">
        <v>81962</v>
      </c>
      <c r="E10" s="111">
        <v>69201</v>
      </c>
      <c r="F10" s="112">
        <f t="shared" si="0"/>
        <v>23052</v>
      </c>
    </row>
    <row r="11" spans="1:6" s="18" customFormat="1" ht="15" customHeight="1">
      <c r="A11" s="110" t="s">
        <v>33</v>
      </c>
      <c r="B11" s="98">
        <v>6</v>
      </c>
      <c r="C11" s="111">
        <v>1762</v>
      </c>
      <c r="D11" s="111">
        <v>200</v>
      </c>
      <c r="E11" s="111">
        <v>1386</v>
      </c>
      <c r="F11" s="112">
        <f t="shared" si="0"/>
        <v>376</v>
      </c>
    </row>
    <row r="12" spans="1:6" s="18" customFormat="1" ht="15" customHeight="1">
      <c r="A12" s="110" t="s">
        <v>35</v>
      </c>
      <c r="B12" s="98">
        <v>7</v>
      </c>
      <c r="C12" s="111">
        <v>118919</v>
      </c>
      <c r="D12" s="111">
        <v>56640</v>
      </c>
      <c r="E12" s="111">
        <v>86164</v>
      </c>
      <c r="F12" s="112">
        <f t="shared" si="0"/>
        <v>32755</v>
      </c>
    </row>
    <row r="13" spans="1:6" s="18" customFormat="1" ht="15" customHeight="1">
      <c r="A13" s="110" t="s">
        <v>37</v>
      </c>
      <c r="B13" s="98">
        <v>8</v>
      </c>
      <c r="C13" s="111">
        <v>835740</v>
      </c>
      <c r="D13" s="111">
        <v>443677</v>
      </c>
      <c r="E13" s="111">
        <v>584643</v>
      </c>
      <c r="F13" s="112">
        <f t="shared" si="0"/>
        <v>251097</v>
      </c>
    </row>
    <row r="14" spans="1:6" s="18" customFormat="1" ht="15" customHeight="1">
      <c r="A14" s="110" t="s">
        <v>39</v>
      </c>
      <c r="B14" s="98">
        <v>9</v>
      </c>
      <c r="C14" s="111">
        <v>1498215</v>
      </c>
      <c r="D14" s="111">
        <v>585623</v>
      </c>
      <c r="E14" s="111">
        <v>1030939</v>
      </c>
      <c r="F14" s="112">
        <f t="shared" si="0"/>
        <v>467276</v>
      </c>
    </row>
    <row r="15" spans="1:6" s="18" customFormat="1" ht="15" customHeight="1">
      <c r="A15" s="110" t="s">
        <v>111</v>
      </c>
      <c r="B15" s="98">
        <v>10</v>
      </c>
      <c r="C15" s="111">
        <v>5595487</v>
      </c>
      <c r="D15" s="111">
        <v>785280</v>
      </c>
      <c r="E15" s="111">
        <v>4209979</v>
      </c>
      <c r="F15" s="112">
        <f t="shared" si="0"/>
        <v>1385508</v>
      </c>
    </row>
    <row r="16" spans="1:6" s="18" customFormat="1" ht="15" customHeight="1">
      <c r="A16" s="110" t="s">
        <v>55</v>
      </c>
      <c r="B16" s="98">
        <v>11</v>
      </c>
      <c r="C16" s="111">
        <v>28792</v>
      </c>
      <c r="D16" s="111">
        <v>13975</v>
      </c>
      <c r="E16" s="111">
        <v>21705</v>
      </c>
      <c r="F16" s="112">
        <f t="shared" si="0"/>
        <v>7087</v>
      </c>
    </row>
    <row r="17" spans="1:6" s="18" customFormat="1" ht="15" customHeight="1">
      <c r="A17" s="110" t="s">
        <v>57</v>
      </c>
      <c r="B17" s="98">
        <v>12</v>
      </c>
      <c r="C17" s="111">
        <v>4379</v>
      </c>
      <c r="D17" s="111">
        <v>313</v>
      </c>
      <c r="E17" s="111">
        <v>3316</v>
      </c>
      <c r="F17" s="112">
        <f t="shared" si="0"/>
        <v>1063</v>
      </c>
    </row>
    <row r="18" spans="1:6" s="18" customFormat="1" ht="15" customHeight="1">
      <c r="A18" s="110" t="s">
        <v>59</v>
      </c>
      <c r="B18" s="98">
        <v>13</v>
      </c>
      <c r="C18" s="111">
        <v>316420</v>
      </c>
      <c r="D18" s="111">
        <v>185119</v>
      </c>
      <c r="E18" s="111">
        <v>239536</v>
      </c>
      <c r="F18" s="112">
        <f t="shared" si="0"/>
        <v>76884</v>
      </c>
    </row>
    <row r="19" spans="1:6" s="18" customFormat="1" ht="15" customHeight="1">
      <c r="A19" s="110" t="s">
        <v>61</v>
      </c>
      <c r="B19" s="98">
        <v>14</v>
      </c>
      <c r="C19" s="111">
        <v>60331</v>
      </c>
      <c r="D19" s="111">
        <v>34795</v>
      </c>
      <c r="E19" s="111">
        <v>40262</v>
      </c>
      <c r="F19" s="112">
        <f t="shared" si="0"/>
        <v>20069</v>
      </c>
    </row>
    <row r="20" spans="1:6" s="18" customFormat="1" ht="15" customHeight="1">
      <c r="A20" s="110" t="s">
        <v>63</v>
      </c>
      <c r="B20" s="98">
        <v>15</v>
      </c>
      <c r="C20" s="111">
        <v>397</v>
      </c>
      <c r="D20" s="111">
        <v>409</v>
      </c>
      <c r="E20" s="111">
        <v>313</v>
      </c>
      <c r="F20" s="112">
        <f t="shared" si="0"/>
        <v>84</v>
      </c>
    </row>
    <row r="21" spans="1:6" s="18" customFormat="1" ht="15" customHeight="1">
      <c r="A21" s="110" t="s">
        <v>65</v>
      </c>
      <c r="B21" s="98">
        <v>16</v>
      </c>
      <c r="C21" s="111">
        <v>82350</v>
      </c>
      <c r="D21" s="111">
        <v>73513</v>
      </c>
      <c r="E21" s="111">
        <v>63273</v>
      </c>
      <c r="F21" s="112">
        <f t="shared" si="0"/>
        <v>19077</v>
      </c>
    </row>
    <row r="22" spans="1:6" s="18" customFormat="1" ht="15" customHeight="1">
      <c r="A22" s="110" t="s">
        <v>67</v>
      </c>
      <c r="B22" s="98">
        <v>17</v>
      </c>
      <c r="C22" s="111">
        <v>2</v>
      </c>
      <c r="D22" s="111">
        <v>0</v>
      </c>
      <c r="E22" s="111">
        <v>1</v>
      </c>
      <c r="F22" s="112">
        <f t="shared" si="0"/>
        <v>1</v>
      </c>
    </row>
    <row r="23" spans="1:6" s="18" customFormat="1" ht="15" customHeight="1">
      <c r="A23" s="110" t="s">
        <v>69</v>
      </c>
      <c r="B23" s="98">
        <v>18</v>
      </c>
      <c r="C23" s="111">
        <v>277561</v>
      </c>
      <c r="D23" s="111">
        <v>7059</v>
      </c>
      <c r="E23" s="111">
        <v>169752</v>
      </c>
      <c r="F23" s="112">
        <f t="shared" si="0"/>
        <v>107809</v>
      </c>
    </row>
    <row r="24" spans="1:6" s="18" customFormat="1" ht="15" customHeight="1">
      <c r="A24" s="110" t="s">
        <v>73</v>
      </c>
      <c r="B24" s="98">
        <v>19</v>
      </c>
      <c r="C24" s="111">
        <v>1901868</v>
      </c>
      <c r="D24" s="111">
        <v>60116</v>
      </c>
      <c r="E24" s="111">
        <v>1421466</v>
      </c>
      <c r="F24" s="112">
        <f t="shared" si="0"/>
        <v>480402</v>
      </c>
    </row>
    <row r="25" spans="1:6" s="18" customFormat="1" ht="15" customHeight="1">
      <c r="A25" s="110" t="s">
        <v>81</v>
      </c>
      <c r="B25" s="98">
        <v>20</v>
      </c>
      <c r="C25" s="111">
        <v>0</v>
      </c>
      <c r="D25" s="111">
        <v>0</v>
      </c>
      <c r="E25" s="111">
        <v>1753</v>
      </c>
      <c r="F25" s="112">
        <f t="shared" si="0"/>
        <v>-1753</v>
      </c>
    </row>
    <row r="26" spans="1:6" s="18" customFormat="1" ht="27.75" customHeight="1">
      <c r="A26" s="110" t="s">
        <v>83</v>
      </c>
      <c r="B26" s="98">
        <v>21</v>
      </c>
      <c r="C26" s="111">
        <v>586357</v>
      </c>
      <c r="D26" s="111">
        <v>2967</v>
      </c>
      <c r="E26" s="111">
        <v>456045</v>
      </c>
      <c r="F26" s="112">
        <f t="shared" si="0"/>
        <v>130312</v>
      </c>
    </row>
    <row r="27" spans="1:6" s="18" customFormat="1" ht="15" customHeight="1">
      <c r="A27" s="110" t="s">
        <v>85</v>
      </c>
      <c r="B27" s="98">
        <v>22</v>
      </c>
      <c r="C27" s="111">
        <v>0</v>
      </c>
      <c r="D27" s="111">
        <v>0</v>
      </c>
      <c r="E27" s="111">
        <v>0</v>
      </c>
      <c r="F27" s="112">
        <f t="shared" si="0"/>
        <v>0</v>
      </c>
    </row>
    <row r="28" spans="1:6" s="18" customFormat="1" ht="15" customHeight="1">
      <c r="A28" s="110" t="s">
        <v>87</v>
      </c>
      <c r="B28" s="98">
        <v>23</v>
      </c>
      <c r="C28" s="111">
        <v>0</v>
      </c>
      <c r="D28" s="111">
        <v>0</v>
      </c>
      <c r="E28" s="111">
        <v>0</v>
      </c>
      <c r="F28" s="112">
        <f t="shared" si="0"/>
        <v>0</v>
      </c>
    </row>
    <row r="29" spans="1:6" s="18" customFormat="1" ht="15" customHeight="1">
      <c r="A29" s="110" t="s">
        <v>89</v>
      </c>
      <c r="B29" s="98">
        <v>24</v>
      </c>
      <c r="C29" s="111">
        <v>0</v>
      </c>
      <c r="D29" s="111">
        <v>0</v>
      </c>
      <c r="E29" s="111">
        <v>0</v>
      </c>
      <c r="F29" s="112">
        <f t="shared" si="0"/>
        <v>0</v>
      </c>
    </row>
    <row r="30" spans="1:6" s="18" customFormat="1" ht="15" customHeight="1">
      <c r="A30" s="110" t="s">
        <v>112</v>
      </c>
      <c r="B30" s="98">
        <v>25</v>
      </c>
      <c r="C30" s="111">
        <v>0</v>
      </c>
      <c r="D30" s="111">
        <v>0</v>
      </c>
      <c r="E30" s="111">
        <v>0</v>
      </c>
      <c r="F30" s="112">
        <f t="shared" si="0"/>
        <v>0</v>
      </c>
    </row>
    <row r="31" spans="1:6" s="18" customFormat="1" ht="16.15" customHeight="1" thickBot="1">
      <c r="A31" s="113" t="s">
        <v>22</v>
      </c>
      <c r="B31" s="104" t="s">
        <v>94</v>
      </c>
      <c r="C31" s="105">
        <f>SUM(C6:C30)</f>
        <v>14344688</v>
      </c>
      <c r="D31" s="105">
        <f>SUM(D6:D30)</f>
        <v>2533912</v>
      </c>
      <c r="E31" s="105">
        <f>SUM(E6:E30)</f>
        <v>10566052</v>
      </c>
      <c r="F31" s="106">
        <f>SUM(F6:F30)</f>
        <v>3778636</v>
      </c>
    </row>
    <row r="32" spans="1:6" s="83" customFormat="1" ht="15" customHeight="1">
      <c r="A32" s="82"/>
      <c r="B32" s="114"/>
      <c r="D32" s="82"/>
      <c r="E32" s="82"/>
      <c r="F32" s="82"/>
    </row>
    <row r="33" spans="1:6" s="83" customFormat="1" ht="15" customHeight="1">
      <c r="A33" s="82"/>
      <c r="B33" s="82"/>
      <c r="D33" s="82"/>
      <c r="E33" s="82"/>
      <c r="F33" s="82"/>
    </row>
    <row r="34" spans="1:6" s="83" customFormat="1" ht="15" customHeight="1">
      <c r="A34" s="82"/>
      <c r="B34" s="82"/>
      <c r="D34" s="82"/>
      <c r="E34" s="82"/>
      <c r="F34" s="82"/>
    </row>
    <row r="35" spans="1:6" s="83" customFormat="1" ht="15" customHeight="1">
      <c r="A35" s="82"/>
      <c r="B35" s="82"/>
      <c r="D35" s="82"/>
      <c r="E35" s="82"/>
      <c r="F35" s="82"/>
    </row>
  </sheetData>
  <printOptions horizontalCentered="1"/>
  <pageMargins left="0" right="0" top="1.968503937007874" bottom="0" header="0.31496062992125984" footer="0.31496062992125984"/>
  <pageSetup horizontalDpi="600" verticalDpi="600" orientation="landscape" paperSize="9" scale="86" r:id="rId1"/>
  <headerFooter>
    <oddHeader>&amp;L&amp;G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E2A3-8D26-4CEE-A8F4-742A5CF76B53}">
  <dimension ref="A1:Z59"/>
  <sheetViews>
    <sheetView showGridLines="0" zoomScale="90" zoomScaleNormal="90" workbookViewId="0" topLeftCell="A1">
      <pane xSplit="2" ySplit="5" topLeftCell="I27" activePane="bottomRight" state="frozen"/>
      <selection pane="topRight" activeCell="C1" sqref="C1"/>
      <selection pane="bottomLeft" activeCell="A6" sqref="A6"/>
      <selection pane="bottomRight" activeCell="P46" sqref="P46:U4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113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35271</v>
      </c>
      <c r="D6" s="37">
        <v>50809</v>
      </c>
      <c r="E6" s="37">
        <v>141097</v>
      </c>
      <c r="F6" s="37">
        <v>36291</v>
      </c>
      <c r="G6" s="37">
        <v>80334</v>
      </c>
      <c r="H6" s="37">
        <v>54386</v>
      </c>
      <c r="I6" s="37">
        <v>52572</v>
      </c>
      <c r="J6" s="37">
        <v>75309</v>
      </c>
      <c r="K6" s="37">
        <v>62789</v>
      </c>
      <c r="L6" s="37">
        <v>63776</v>
      </c>
      <c r="M6" s="37">
        <v>117227</v>
      </c>
      <c r="N6" s="37">
        <v>0</v>
      </c>
      <c r="O6" s="38">
        <f aca="true" t="shared" si="0" ref="O6:O41">SUM(C6:N6)</f>
        <v>769861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769861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953</v>
      </c>
      <c r="D7" s="37">
        <v>13919</v>
      </c>
      <c r="E7" s="37">
        <v>13194</v>
      </c>
      <c r="F7" s="37">
        <v>1549</v>
      </c>
      <c r="G7" s="37">
        <v>246</v>
      </c>
      <c r="H7" s="37">
        <v>1307</v>
      </c>
      <c r="I7" s="37">
        <v>0</v>
      </c>
      <c r="J7" s="37">
        <v>370</v>
      </c>
      <c r="K7" s="37">
        <v>0</v>
      </c>
      <c r="L7" s="37">
        <v>481</v>
      </c>
      <c r="M7" s="37">
        <v>1698</v>
      </c>
      <c r="N7" s="37">
        <v>0</v>
      </c>
      <c r="O7" s="41">
        <f t="shared" si="0"/>
        <v>33717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33717</v>
      </c>
    </row>
    <row r="8" spans="1:23" s="18" customFormat="1" ht="14.25" customHeight="1">
      <c r="A8" s="35" t="s">
        <v>27</v>
      </c>
      <c r="B8" s="36" t="s">
        <v>28</v>
      </c>
      <c r="C8" s="37">
        <v>2870</v>
      </c>
      <c r="D8" s="37">
        <v>7060</v>
      </c>
      <c r="E8" s="37">
        <v>8064</v>
      </c>
      <c r="F8" s="37">
        <v>10840</v>
      </c>
      <c r="G8" s="37">
        <v>4054</v>
      </c>
      <c r="H8" s="37">
        <v>4849</v>
      </c>
      <c r="I8" s="37">
        <v>1017</v>
      </c>
      <c r="J8" s="37">
        <v>3397</v>
      </c>
      <c r="K8" s="37">
        <v>5590</v>
      </c>
      <c r="L8" s="37">
        <v>4814</v>
      </c>
      <c r="M8" s="37">
        <v>4435</v>
      </c>
      <c r="N8" s="37">
        <v>0</v>
      </c>
      <c r="O8" s="41">
        <f t="shared" si="0"/>
        <v>56990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56990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</v>
      </c>
      <c r="E10" s="37">
        <v>0</v>
      </c>
      <c r="F10" s="37">
        <v>0</v>
      </c>
      <c r="G10" s="37">
        <v>4</v>
      </c>
      <c r="H10" s="37">
        <v>2</v>
      </c>
      <c r="I10" s="37">
        <v>0</v>
      </c>
      <c r="J10" s="37">
        <v>0</v>
      </c>
      <c r="K10" s="37">
        <v>17</v>
      </c>
      <c r="L10" s="37">
        <v>1</v>
      </c>
      <c r="M10" s="37">
        <v>0</v>
      </c>
      <c r="N10" s="37">
        <v>0</v>
      </c>
      <c r="O10" s="41">
        <f t="shared" si="0"/>
        <v>25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25</v>
      </c>
    </row>
    <row r="11" spans="1:23" s="18" customFormat="1" ht="14.25" customHeight="1">
      <c r="A11" s="35" t="s">
        <v>33</v>
      </c>
      <c r="B11" s="36" t="s">
        <v>34</v>
      </c>
      <c r="C11" s="37">
        <v>2</v>
      </c>
      <c r="D11" s="37">
        <v>5</v>
      </c>
      <c r="E11" s="37">
        <v>24</v>
      </c>
      <c r="F11" s="37">
        <v>2</v>
      </c>
      <c r="G11" s="37">
        <v>4</v>
      </c>
      <c r="H11" s="37">
        <v>4</v>
      </c>
      <c r="I11" s="37">
        <v>0</v>
      </c>
      <c r="J11" s="37">
        <v>3</v>
      </c>
      <c r="K11" s="37">
        <v>11</v>
      </c>
      <c r="L11" s="37">
        <v>5</v>
      </c>
      <c r="M11" s="37">
        <v>0</v>
      </c>
      <c r="N11" s="37">
        <v>0</v>
      </c>
      <c r="O11" s="41">
        <f t="shared" si="0"/>
        <v>60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60</v>
      </c>
    </row>
    <row r="12" spans="1:23" s="18" customFormat="1" ht="14.25" customHeight="1">
      <c r="A12" s="35" t="s">
        <v>35</v>
      </c>
      <c r="B12" s="36" t="s">
        <v>36</v>
      </c>
      <c r="C12" s="37">
        <v>262</v>
      </c>
      <c r="D12" s="37">
        <v>981</v>
      </c>
      <c r="E12" s="37">
        <v>137</v>
      </c>
      <c r="F12" s="37">
        <v>282</v>
      </c>
      <c r="G12" s="37">
        <v>262</v>
      </c>
      <c r="H12" s="37">
        <v>692</v>
      </c>
      <c r="I12" s="37">
        <v>0</v>
      </c>
      <c r="J12" s="37">
        <v>235</v>
      </c>
      <c r="K12" s="37">
        <v>392</v>
      </c>
      <c r="L12" s="37">
        <v>187</v>
      </c>
      <c r="M12" s="37">
        <v>45</v>
      </c>
      <c r="N12" s="37">
        <v>0</v>
      </c>
      <c r="O12" s="41">
        <f t="shared" si="0"/>
        <v>3475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3475</v>
      </c>
    </row>
    <row r="13" spans="1:23" s="18" customFormat="1" ht="14.25" customHeight="1">
      <c r="A13" s="35" t="s">
        <v>37</v>
      </c>
      <c r="B13" s="36" t="s">
        <v>38</v>
      </c>
      <c r="C13" s="37">
        <v>11274</v>
      </c>
      <c r="D13" s="37">
        <v>18889</v>
      </c>
      <c r="E13" s="37">
        <v>23967</v>
      </c>
      <c r="F13" s="37">
        <v>7000</v>
      </c>
      <c r="G13" s="37">
        <v>5464</v>
      </c>
      <c r="H13" s="37">
        <v>15176</v>
      </c>
      <c r="I13" s="37">
        <v>962</v>
      </c>
      <c r="J13" s="37">
        <v>4115</v>
      </c>
      <c r="K13" s="37">
        <v>7496</v>
      </c>
      <c r="L13" s="37">
        <v>8686</v>
      </c>
      <c r="M13" s="37">
        <v>19849</v>
      </c>
      <c r="N13" s="37">
        <v>0</v>
      </c>
      <c r="O13" s="41">
        <f t="shared" si="0"/>
        <v>122878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122878</v>
      </c>
    </row>
    <row r="14" spans="1:23" s="18" customFormat="1" ht="14.25" customHeight="1">
      <c r="A14" s="35" t="s">
        <v>39</v>
      </c>
      <c r="B14" s="36" t="s">
        <v>40</v>
      </c>
      <c r="C14" s="37">
        <v>12252</v>
      </c>
      <c r="D14" s="37">
        <v>22370</v>
      </c>
      <c r="E14" s="37">
        <v>39697</v>
      </c>
      <c r="F14" s="37">
        <v>3328</v>
      </c>
      <c r="G14" s="37">
        <v>6044</v>
      </c>
      <c r="H14" s="37">
        <v>13119</v>
      </c>
      <c r="I14" s="37">
        <v>629</v>
      </c>
      <c r="J14" s="37">
        <v>2902</v>
      </c>
      <c r="K14" s="37">
        <v>3632</v>
      </c>
      <c r="L14" s="37">
        <v>2732</v>
      </c>
      <c r="M14" s="37">
        <v>11627</v>
      </c>
      <c r="N14" s="37">
        <v>0</v>
      </c>
      <c r="O14" s="41">
        <f t="shared" si="0"/>
        <v>118332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118332</v>
      </c>
    </row>
    <row r="15" spans="1:23" s="18" customFormat="1" ht="14.25" customHeight="1">
      <c r="A15" s="35" t="s">
        <v>41</v>
      </c>
      <c r="B15" s="36" t="s">
        <v>42</v>
      </c>
      <c r="C15" s="37">
        <v>12255</v>
      </c>
      <c r="D15" s="37">
        <v>22370</v>
      </c>
      <c r="E15" s="37">
        <v>40069</v>
      </c>
      <c r="F15" s="37">
        <v>7462</v>
      </c>
      <c r="G15" s="37">
        <v>6044</v>
      </c>
      <c r="H15" s="37">
        <v>15506</v>
      </c>
      <c r="I15" s="37">
        <v>1591</v>
      </c>
      <c r="J15" s="37">
        <v>5359</v>
      </c>
      <c r="K15" s="37">
        <v>8299</v>
      </c>
      <c r="L15" s="37">
        <v>9627</v>
      </c>
      <c r="M15" s="37">
        <v>20951</v>
      </c>
      <c r="N15" s="37">
        <v>0</v>
      </c>
      <c r="O15" s="41">
        <f t="shared" si="0"/>
        <v>149533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149533</v>
      </c>
    </row>
    <row r="16" spans="1:23" s="18" customFormat="1" ht="14.25" customHeight="1">
      <c r="A16" s="45" t="s">
        <v>43</v>
      </c>
      <c r="B16" s="46" t="s">
        <v>44</v>
      </c>
      <c r="C16" s="47">
        <v>8757</v>
      </c>
      <c r="D16" s="47">
        <v>17331</v>
      </c>
      <c r="E16" s="47">
        <v>33768</v>
      </c>
      <c r="F16" s="47">
        <v>5579</v>
      </c>
      <c r="G16" s="47">
        <v>3725</v>
      </c>
      <c r="H16" s="47">
        <v>12484</v>
      </c>
      <c r="I16" s="47">
        <v>1106</v>
      </c>
      <c r="J16" s="47">
        <v>3066</v>
      </c>
      <c r="K16" s="47">
        <v>5682</v>
      </c>
      <c r="L16" s="47">
        <v>2415</v>
      </c>
      <c r="M16" s="47">
        <v>18588</v>
      </c>
      <c r="N16" s="47">
        <v>0</v>
      </c>
      <c r="O16" s="48">
        <f t="shared" si="0"/>
        <v>112501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112501</v>
      </c>
    </row>
    <row r="17" spans="1:26" s="19" customFormat="1" ht="14.25" customHeight="1">
      <c r="A17" s="52" t="s">
        <v>45</v>
      </c>
      <c r="B17" s="53" t="s">
        <v>46</v>
      </c>
      <c r="C17" s="47">
        <v>3498</v>
      </c>
      <c r="D17" s="47">
        <v>5039</v>
      </c>
      <c r="E17" s="47">
        <v>6301</v>
      </c>
      <c r="F17" s="47">
        <v>1883</v>
      </c>
      <c r="G17" s="47">
        <v>2319</v>
      </c>
      <c r="H17" s="47">
        <v>3022</v>
      </c>
      <c r="I17" s="47">
        <v>485</v>
      </c>
      <c r="J17" s="47">
        <v>2293</v>
      </c>
      <c r="K17" s="47">
        <v>2617</v>
      </c>
      <c r="L17" s="47">
        <v>7212</v>
      </c>
      <c r="M17" s="47">
        <v>2363</v>
      </c>
      <c r="N17" s="47">
        <v>0</v>
      </c>
      <c r="O17" s="48">
        <f t="shared" si="0"/>
        <v>37032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37032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52987</v>
      </c>
      <c r="D18" s="37">
        <v>84903</v>
      </c>
      <c r="E18" s="37">
        <v>86180</v>
      </c>
      <c r="F18" s="37">
        <v>99410</v>
      </c>
      <c r="G18" s="37">
        <v>128285</v>
      </c>
      <c r="H18" s="37">
        <v>81998</v>
      </c>
      <c r="I18" s="37">
        <v>87389</v>
      </c>
      <c r="J18" s="37">
        <v>139764</v>
      </c>
      <c r="K18" s="37">
        <v>95235</v>
      </c>
      <c r="L18" s="37">
        <v>63069</v>
      </c>
      <c r="M18" s="37">
        <v>99768</v>
      </c>
      <c r="N18" s="37">
        <v>0</v>
      </c>
      <c r="O18" s="41">
        <f t="shared" si="0"/>
        <v>1018988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1018988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36919</v>
      </c>
      <c r="D19" s="47">
        <v>58114</v>
      </c>
      <c r="E19" s="47">
        <v>57874</v>
      </c>
      <c r="F19" s="47">
        <v>45312</v>
      </c>
      <c r="G19" s="47">
        <v>92627</v>
      </c>
      <c r="H19" s="47">
        <v>58078</v>
      </c>
      <c r="I19" s="47">
        <v>65127</v>
      </c>
      <c r="J19" s="47">
        <v>99490</v>
      </c>
      <c r="K19" s="47">
        <v>70129</v>
      </c>
      <c r="L19" s="47">
        <v>42766</v>
      </c>
      <c r="M19" s="47">
        <v>73287</v>
      </c>
      <c r="N19" s="47">
        <v>0</v>
      </c>
      <c r="O19" s="48">
        <f t="shared" si="0"/>
        <v>699723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699723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11781</v>
      </c>
      <c r="D20" s="47">
        <v>25712</v>
      </c>
      <c r="E20" s="47">
        <v>25173</v>
      </c>
      <c r="F20" s="47">
        <v>15648</v>
      </c>
      <c r="G20" s="47">
        <v>35027</v>
      </c>
      <c r="H20" s="47">
        <v>23227</v>
      </c>
      <c r="I20" s="47">
        <v>22256</v>
      </c>
      <c r="J20" s="47">
        <v>39241</v>
      </c>
      <c r="K20" s="47">
        <v>24602</v>
      </c>
      <c r="L20" s="47">
        <v>17299</v>
      </c>
      <c r="M20" s="47">
        <v>26036</v>
      </c>
      <c r="N20" s="47">
        <v>0</v>
      </c>
      <c r="O20" s="48">
        <f t="shared" si="0"/>
        <v>266002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266002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3984</v>
      </c>
      <c r="D21" s="47">
        <v>291</v>
      </c>
      <c r="E21" s="47">
        <v>2294</v>
      </c>
      <c r="F21" s="47">
        <v>38160</v>
      </c>
      <c r="G21" s="47">
        <v>337</v>
      </c>
      <c r="H21" s="47">
        <v>390</v>
      </c>
      <c r="I21" s="47">
        <v>3</v>
      </c>
      <c r="J21" s="47">
        <v>809</v>
      </c>
      <c r="K21" s="47">
        <v>122</v>
      </c>
      <c r="L21" s="47">
        <v>2289</v>
      </c>
      <c r="M21" s="47">
        <v>114</v>
      </c>
      <c r="N21" s="47">
        <v>0</v>
      </c>
      <c r="O21" s="48">
        <f t="shared" si="0"/>
        <v>48793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48793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9</v>
      </c>
      <c r="E22" s="37">
        <v>0</v>
      </c>
      <c r="F22" s="37">
        <v>0</v>
      </c>
      <c r="G22" s="37">
        <v>28</v>
      </c>
      <c r="H22" s="37">
        <v>5</v>
      </c>
      <c r="I22" s="37">
        <v>0</v>
      </c>
      <c r="J22" s="37">
        <v>0</v>
      </c>
      <c r="K22" s="37">
        <v>36</v>
      </c>
      <c r="L22" s="37">
        <v>1</v>
      </c>
      <c r="M22" s="37">
        <v>2</v>
      </c>
      <c r="N22" s="37">
        <v>0</v>
      </c>
      <c r="O22" s="41">
        <f t="shared" si="0"/>
        <v>81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81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85</v>
      </c>
      <c r="D23" s="37">
        <v>67</v>
      </c>
      <c r="E23" s="37">
        <v>255</v>
      </c>
      <c r="F23" s="37">
        <v>27</v>
      </c>
      <c r="G23" s="37">
        <v>122</v>
      </c>
      <c r="H23" s="37">
        <v>141</v>
      </c>
      <c r="I23" s="37">
        <v>0</v>
      </c>
      <c r="J23" s="37">
        <v>93</v>
      </c>
      <c r="K23" s="37">
        <v>183</v>
      </c>
      <c r="L23" s="37">
        <v>67</v>
      </c>
      <c r="M23" s="37">
        <v>29</v>
      </c>
      <c r="N23" s="37">
        <v>0</v>
      </c>
      <c r="O23" s="41">
        <f t="shared" si="0"/>
        <v>1069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1069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3790</v>
      </c>
      <c r="D24" s="37">
        <v>7917</v>
      </c>
      <c r="E24" s="37">
        <v>15095</v>
      </c>
      <c r="F24" s="37">
        <v>1391</v>
      </c>
      <c r="G24" s="37">
        <v>4563</v>
      </c>
      <c r="H24" s="37">
        <v>14289</v>
      </c>
      <c r="I24" s="37">
        <v>297</v>
      </c>
      <c r="J24" s="37">
        <v>2095</v>
      </c>
      <c r="K24" s="37">
        <v>4259</v>
      </c>
      <c r="L24" s="37">
        <v>446</v>
      </c>
      <c r="M24" s="37">
        <v>11045</v>
      </c>
      <c r="N24" s="37">
        <v>0</v>
      </c>
      <c r="O24" s="41">
        <f t="shared" si="0"/>
        <v>65187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65187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1</v>
      </c>
      <c r="D25" s="37">
        <v>7467</v>
      </c>
      <c r="E25" s="37">
        <v>37</v>
      </c>
      <c r="F25" s="37">
        <v>45</v>
      </c>
      <c r="G25" s="37">
        <v>1669</v>
      </c>
      <c r="H25" s="37">
        <v>0</v>
      </c>
      <c r="I25" s="37">
        <v>0</v>
      </c>
      <c r="J25" s="37">
        <v>0</v>
      </c>
      <c r="K25" s="37">
        <v>0</v>
      </c>
      <c r="L25" s="37">
        <v>65</v>
      </c>
      <c r="M25" s="37">
        <v>306</v>
      </c>
      <c r="N25" s="37">
        <v>0</v>
      </c>
      <c r="O25" s="41">
        <f t="shared" si="0"/>
        <v>9590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9590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1</v>
      </c>
      <c r="D26" s="37">
        <v>3</v>
      </c>
      <c r="E26" s="37">
        <v>1</v>
      </c>
      <c r="F26" s="37">
        <v>0</v>
      </c>
      <c r="G26" s="37">
        <v>0</v>
      </c>
      <c r="H26" s="37">
        <v>4</v>
      </c>
      <c r="I26" s="37">
        <v>0</v>
      </c>
      <c r="J26" s="37">
        <v>0</v>
      </c>
      <c r="K26" s="37">
        <v>2</v>
      </c>
      <c r="L26" s="37">
        <v>19</v>
      </c>
      <c r="M26" s="37">
        <v>0</v>
      </c>
      <c r="N26" s="37">
        <v>0</v>
      </c>
      <c r="O26" s="41">
        <f t="shared" si="0"/>
        <v>30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30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46</v>
      </c>
      <c r="D27" s="37">
        <v>52</v>
      </c>
      <c r="E27" s="37">
        <v>250</v>
      </c>
      <c r="F27" s="37">
        <v>7</v>
      </c>
      <c r="G27" s="37">
        <v>0</v>
      </c>
      <c r="H27" s="37">
        <v>1035</v>
      </c>
      <c r="I27" s="37">
        <v>0</v>
      </c>
      <c r="J27" s="37">
        <v>32</v>
      </c>
      <c r="K27" s="37">
        <v>0</v>
      </c>
      <c r="L27" s="37">
        <v>8</v>
      </c>
      <c r="M27" s="37">
        <v>10</v>
      </c>
      <c r="N27" s="37">
        <v>0</v>
      </c>
      <c r="O27" s="41">
        <f t="shared" si="0"/>
        <v>1440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1440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3</v>
      </c>
      <c r="N28" s="37">
        <v>0</v>
      </c>
      <c r="O28" s="41">
        <f t="shared" si="0"/>
        <v>3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3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14476</v>
      </c>
      <c r="D29" s="37">
        <v>92186</v>
      </c>
      <c r="E29" s="37">
        <v>77537</v>
      </c>
      <c r="F29" s="37">
        <v>17166</v>
      </c>
      <c r="G29" s="37">
        <v>25671</v>
      </c>
      <c r="H29" s="37">
        <v>100080</v>
      </c>
      <c r="I29" s="37">
        <v>9062</v>
      </c>
      <c r="J29" s="37">
        <v>43792</v>
      </c>
      <c r="K29" s="37">
        <v>35540</v>
      </c>
      <c r="L29" s="37">
        <v>19244</v>
      </c>
      <c r="M29" s="37">
        <v>41905</v>
      </c>
      <c r="N29" s="37">
        <v>0</v>
      </c>
      <c r="O29" s="58">
        <f t="shared" si="0"/>
        <v>476659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476659</v>
      </c>
      <c r="Z29" s="15"/>
    </row>
    <row r="30" spans="1:26" s="19" customFormat="1" ht="14.25" customHeight="1">
      <c r="A30" s="62" t="s">
        <v>71</v>
      </c>
      <c r="B30" s="63" t="s">
        <v>72</v>
      </c>
      <c r="C30" s="64">
        <v>85488</v>
      </c>
      <c r="D30" s="64">
        <v>231578</v>
      </c>
      <c r="E30" s="64">
        <v>242506</v>
      </c>
      <c r="F30" s="64">
        <v>137341</v>
      </c>
      <c r="G30" s="64">
        <v>169781</v>
      </c>
      <c r="H30" s="64">
        <v>220270</v>
      </c>
      <c r="I30" s="64">
        <v>98462</v>
      </c>
      <c r="J30" s="64">
        <v>194099</v>
      </c>
      <c r="K30" s="64">
        <v>147421</v>
      </c>
      <c r="L30" s="64">
        <v>123833</v>
      </c>
      <c r="M30" s="64">
        <v>224062</v>
      </c>
      <c r="N30" s="64">
        <v>0</v>
      </c>
      <c r="O30" s="65">
        <f t="shared" si="0"/>
        <v>1874841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5">
        <f t="shared" si="1"/>
        <v>0</v>
      </c>
      <c r="W30" s="66">
        <f t="shared" si="2"/>
        <v>1874841</v>
      </c>
      <c r="Z30" s="15"/>
    </row>
    <row r="31" spans="1:26" s="19" customFormat="1" ht="14.25" customHeight="1">
      <c r="A31" s="67" t="s">
        <v>73</v>
      </c>
      <c r="B31" s="68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4369</v>
      </c>
      <c r="Q31" s="37">
        <v>1296</v>
      </c>
      <c r="R31" s="37">
        <v>1560</v>
      </c>
      <c r="S31" s="37">
        <v>10186</v>
      </c>
      <c r="T31" s="37">
        <v>53411</v>
      </c>
      <c r="U31" s="39">
        <v>25</v>
      </c>
      <c r="V31" s="38">
        <f t="shared" si="1"/>
        <v>70847</v>
      </c>
      <c r="W31" s="40">
        <f t="shared" si="2"/>
        <v>70847</v>
      </c>
      <c r="Z31" s="15"/>
    </row>
    <row r="32" spans="1:26" s="19" customFormat="1" ht="14.25" customHeight="1">
      <c r="A32" s="52" t="s">
        <v>75</v>
      </c>
      <c r="B32" s="69" t="s">
        <v>76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4367</v>
      </c>
      <c r="Q32" s="49">
        <v>1296</v>
      </c>
      <c r="R32" s="49">
        <v>1560</v>
      </c>
      <c r="S32" s="49">
        <v>10186</v>
      </c>
      <c r="T32" s="49">
        <v>53411</v>
      </c>
      <c r="U32" s="50">
        <v>25</v>
      </c>
      <c r="V32" s="48">
        <f t="shared" si="1"/>
        <v>70845</v>
      </c>
      <c r="W32" s="51">
        <f t="shared" si="2"/>
        <v>70845</v>
      </c>
      <c r="Z32" s="15"/>
    </row>
    <row r="33" spans="1:26" s="19" customFormat="1" ht="14.25" customHeight="1">
      <c r="A33" s="52" t="s">
        <v>77</v>
      </c>
      <c r="B33" s="53" t="s">
        <v>78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1257</v>
      </c>
      <c r="Q33" s="49">
        <v>1152</v>
      </c>
      <c r="R33" s="49">
        <v>307</v>
      </c>
      <c r="S33" s="49">
        <v>14277</v>
      </c>
      <c r="T33" s="49">
        <v>0</v>
      </c>
      <c r="U33" s="50">
        <v>24</v>
      </c>
      <c r="V33" s="48">
        <f t="shared" si="1"/>
        <v>17017</v>
      </c>
      <c r="W33" s="51">
        <f t="shared" si="2"/>
        <v>17017</v>
      </c>
      <c r="Z33" s="15"/>
    </row>
    <row r="34" spans="1:26" s="19" customFormat="1" ht="14.25" customHeight="1">
      <c r="A34" s="52" t="s">
        <v>79</v>
      </c>
      <c r="B34" s="53" t="s">
        <v>80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2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2</v>
      </c>
      <c r="W34" s="51">
        <f t="shared" si="2"/>
        <v>2</v>
      </c>
      <c r="Z34" s="15"/>
    </row>
    <row r="35" spans="1:26" s="19" customFormat="1" ht="14.25" customHeight="1">
      <c r="A35" s="54" t="s">
        <v>81</v>
      </c>
      <c r="B35" s="70" t="s">
        <v>82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83</v>
      </c>
      <c r="B36" s="70" t="s">
        <v>84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875</v>
      </c>
      <c r="Q36" s="42">
        <v>443</v>
      </c>
      <c r="R36" s="42">
        <v>2014</v>
      </c>
      <c r="S36" s="42">
        <v>376</v>
      </c>
      <c r="T36" s="42">
        <v>196</v>
      </c>
      <c r="U36" s="43">
        <v>0</v>
      </c>
      <c r="V36" s="41">
        <f t="shared" si="1"/>
        <v>3904</v>
      </c>
      <c r="W36" s="44">
        <f t="shared" si="2"/>
        <v>3904</v>
      </c>
      <c r="Z36" s="15"/>
    </row>
    <row r="37" spans="1:26" s="19" customFormat="1" ht="14.25" customHeight="1">
      <c r="A37" s="54" t="s">
        <v>85</v>
      </c>
      <c r="B37" s="70" t="s">
        <v>86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87</v>
      </c>
      <c r="B38" s="70" t="s">
        <v>88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89</v>
      </c>
      <c r="B39" s="55" t="s">
        <v>90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91</v>
      </c>
      <c r="B40" s="70" t="s">
        <v>92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93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0"/>
        <v>0</v>
      </c>
      <c r="P41" s="64">
        <v>5244</v>
      </c>
      <c r="Q41" s="64">
        <v>1739</v>
      </c>
      <c r="R41" s="64">
        <v>3574</v>
      </c>
      <c r="S41" s="64">
        <v>10562</v>
      </c>
      <c r="T41" s="64">
        <v>53607</v>
      </c>
      <c r="U41" s="64">
        <v>25</v>
      </c>
      <c r="V41" s="65">
        <f t="shared" si="1"/>
        <v>74751</v>
      </c>
      <c r="W41" s="66">
        <f t="shared" si="2"/>
        <v>74751</v>
      </c>
      <c r="Z41" s="15"/>
    </row>
    <row r="42" spans="1:26" s="19" customFormat="1" ht="14.25" customHeight="1" thickBot="1">
      <c r="A42" s="73" t="s">
        <v>22</v>
      </c>
      <c r="B42" s="74" t="s">
        <v>94</v>
      </c>
      <c r="C42" s="75">
        <f aca="true" t="shared" si="3" ref="C42:W42">C30+C41</f>
        <v>85488</v>
      </c>
      <c r="D42" s="75">
        <f t="shared" si="3"/>
        <v>231578</v>
      </c>
      <c r="E42" s="75">
        <f t="shared" si="3"/>
        <v>242506</v>
      </c>
      <c r="F42" s="75">
        <f t="shared" si="3"/>
        <v>137341</v>
      </c>
      <c r="G42" s="75">
        <f t="shared" si="3"/>
        <v>169781</v>
      </c>
      <c r="H42" s="75">
        <f t="shared" si="3"/>
        <v>220270</v>
      </c>
      <c r="I42" s="75">
        <f t="shared" si="3"/>
        <v>98462</v>
      </c>
      <c r="J42" s="75">
        <f t="shared" si="3"/>
        <v>194099</v>
      </c>
      <c r="K42" s="75">
        <f t="shared" si="3"/>
        <v>147421</v>
      </c>
      <c r="L42" s="75">
        <f t="shared" si="3"/>
        <v>123833</v>
      </c>
      <c r="M42" s="75">
        <f t="shared" si="3"/>
        <v>224062</v>
      </c>
      <c r="N42" s="75">
        <f t="shared" si="3"/>
        <v>0</v>
      </c>
      <c r="O42" s="75">
        <f t="shared" si="3"/>
        <v>1874841</v>
      </c>
      <c r="P42" s="75">
        <f t="shared" si="3"/>
        <v>5244</v>
      </c>
      <c r="Q42" s="75">
        <f t="shared" si="3"/>
        <v>1739</v>
      </c>
      <c r="R42" s="75">
        <f t="shared" si="3"/>
        <v>3574</v>
      </c>
      <c r="S42" s="75">
        <f t="shared" si="3"/>
        <v>10562</v>
      </c>
      <c r="T42" s="75">
        <f t="shared" si="3"/>
        <v>53607</v>
      </c>
      <c r="U42" s="75">
        <f t="shared" si="3"/>
        <v>25</v>
      </c>
      <c r="V42" s="75">
        <f t="shared" si="3"/>
        <v>74751</v>
      </c>
      <c r="W42" s="76">
        <f t="shared" si="3"/>
        <v>1949592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4" ref="C45:N45">C4</f>
        <v>MAКEDONIA</v>
      </c>
      <c r="D45" s="77" t="str">
        <f t="shared" si="4"/>
        <v>TRIGLAV</v>
      </c>
      <c r="E45" s="77" t="str">
        <f t="shared" si="4"/>
        <v>SAVA</v>
      </c>
      <c r="F45" s="77" t="str">
        <f t="shared" si="4"/>
        <v>EUROINS</v>
      </c>
      <c r="G45" s="77" t="str">
        <f t="shared" si="4"/>
        <v>VINER</v>
      </c>
      <c r="H45" s="77" t="str">
        <f t="shared" si="4"/>
        <v>EUROLINK</v>
      </c>
      <c r="I45" s="77" t="str">
        <f t="shared" si="4"/>
        <v>GRAWE JO-JETË</v>
      </c>
      <c r="J45" s="77" t="str">
        <f t="shared" si="4"/>
        <v>UNIKA</v>
      </c>
      <c r="K45" s="77" t="str">
        <f t="shared" si="4"/>
        <v>OSIGURITELNA POLISA</v>
      </c>
      <c r="L45" s="77" t="str">
        <f t="shared" si="4"/>
        <v>HALK OSIGURUVANJE</v>
      </c>
      <c r="M45" s="77" t="str">
        <f t="shared" si="4"/>
        <v>KROACIJA JO-JETË</v>
      </c>
      <c r="N45" s="77" t="str">
        <f t="shared" si="4"/>
        <v>ZOIL MAKEDONIJA, sh.a, Manastrir</v>
      </c>
      <c r="O45" s="78"/>
      <c r="P45" s="77" t="str">
        <f aca="true" t="shared" si="5" ref="P45:U45">P4</f>
        <v>KROACIA JETË</v>
      </c>
      <c r="Q45" s="77" t="str">
        <f t="shared" si="5"/>
        <v>GRAVE</v>
      </c>
      <c r="R45" s="77" t="str">
        <f t="shared" si="5"/>
        <v>VINER JETË</v>
      </c>
      <c r="S45" s="77" t="str">
        <f t="shared" si="5"/>
        <v>UNIKA JETË</v>
      </c>
      <c r="T45" s="77" t="str">
        <f t="shared" si="5"/>
        <v>TRIGLAV JETË</v>
      </c>
      <c r="U45" s="77" t="str">
        <f t="shared" si="5"/>
        <v>PRVA JETË</v>
      </c>
      <c r="V45" s="79"/>
      <c r="W45" s="15"/>
      <c r="Z45" s="15"/>
    </row>
    <row r="46" spans="1:26" s="19" customFormat="1" ht="17.45" customHeight="1" thickBot="1">
      <c r="A46" s="11" t="s">
        <v>95</v>
      </c>
      <c r="B46" s="10"/>
      <c r="C46" s="80">
        <f>C42/$O$42</f>
        <v>0.045597466665173204</v>
      </c>
      <c r="D46" s="80">
        <f aca="true" t="shared" si="6" ref="D46:N46">D42/$O$42</f>
        <v>0.12351874105590821</v>
      </c>
      <c r="E46" s="80">
        <f t="shared" si="6"/>
        <v>0.12934750200150305</v>
      </c>
      <c r="F46" s="80">
        <f t="shared" si="6"/>
        <v>0.07325474533573781</v>
      </c>
      <c r="G46" s="80">
        <f t="shared" si="6"/>
        <v>0.09055754594656293</v>
      </c>
      <c r="H46" s="80">
        <f t="shared" si="6"/>
        <v>0.11748729625605585</v>
      </c>
      <c r="I46" s="80">
        <f t="shared" si="6"/>
        <v>0.05251752015237559</v>
      </c>
      <c r="J46" s="80">
        <f t="shared" si="6"/>
        <v>0.10352824586191575</v>
      </c>
      <c r="K46" s="80">
        <f t="shared" si="6"/>
        <v>0.07863120125920012</v>
      </c>
      <c r="L46" s="80">
        <f t="shared" si="6"/>
        <v>0.06604986769544724</v>
      </c>
      <c r="M46" s="80">
        <f t="shared" si="6"/>
        <v>0.11950986777012024</v>
      </c>
      <c r="N46" s="80">
        <f t="shared" si="6"/>
        <v>0</v>
      </c>
      <c r="O46" s="81"/>
      <c r="P46" s="80">
        <f>P42/$V$42</f>
        <v>0.07015290765340931</v>
      </c>
      <c r="Q46" s="80">
        <f aca="true" t="shared" si="7" ref="Q46:U46">Q42/$V$42</f>
        <v>0.023263902824042487</v>
      </c>
      <c r="R46" s="80">
        <f t="shared" si="7"/>
        <v>0.04781206940375379</v>
      </c>
      <c r="S46" s="80">
        <f t="shared" si="7"/>
        <v>0.14129576861848003</v>
      </c>
      <c r="T46" s="80">
        <f t="shared" si="7"/>
        <v>0.7171409078139422</v>
      </c>
      <c r="U46" s="80">
        <f t="shared" si="7"/>
        <v>0.0003344436863720887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7E73-918D-4553-99D2-F231D69DBB03}">
  <dimension ref="A1:Z59"/>
  <sheetViews>
    <sheetView showGridLines="0" zoomScale="90" zoomScaleNormal="90" workbookViewId="0" topLeftCell="A1">
      <selection activeCell="P46" sqref="P46:U4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114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35513</v>
      </c>
      <c r="D6" s="37">
        <v>91479</v>
      </c>
      <c r="E6" s="37">
        <v>21469</v>
      </c>
      <c r="F6" s="37">
        <v>5773</v>
      </c>
      <c r="G6" s="37">
        <v>21671</v>
      </c>
      <c r="H6" s="37">
        <v>48831</v>
      </c>
      <c r="I6" s="37">
        <v>6143</v>
      </c>
      <c r="J6" s="37">
        <v>21440</v>
      </c>
      <c r="K6" s="37">
        <v>14076</v>
      </c>
      <c r="L6" s="37">
        <v>33574</v>
      </c>
      <c r="M6" s="37">
        <v>49258</v>
      </c>
      <c r="N6" s="37">
        <v>0</v>
      </c>
      <c r="O6" s="38">
        <f aca="true" t="shared" si="0" ref="O6:O41">SUM(C6:N6)</f>
        <v>349227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349227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112196</v>
      </c>
      <c r="D7" s="37">
        <v>103888</v>
      </c>
      <c r="E7" s="37">
        <v>63894</v>
      </c>
      <c r="F7" s="37">
        <v>18480</v>
      </c>
      <c r="G7" s="37">
        <v>7800</v>
      </c>
      <c r="H7" s="37">
        <v>137386</v>
      </c>
      <c r="I7" s="37">
        <v>0</v>
      </c>
      <c r="J7" s="37">
        <v>30529</v>
      </c>
      <c r="K7" s="37">
        <v>0</v>
      </c>
      <c r="L7" s="37">
        <v>47578</v>
      </c>
      <c r="M7" s="37">
        <v>137257</v>
      </c>
      <c r="N7" s="37">
        <v>0</v>
      </c>
      <c r="O7" s="41">
        <f t="shared" si="0"/>
        <v>659008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659008</v>
      </c>
    </row>
    <row r="8" spans="1:23" s="18" customFormat="1" ht="14.25" customHeight="1">
      <c r="A8" s="35" t="s">
        <v>27</v>
      </c>
      <c r="B8" s="36" t="s">
        <v>28</v>
      </c>
      <c r="C8" s="37">
        <v>36393</v>
      </c>
      <c r="D8" s="37">
        <v>100830</v>
      </c>
      <c r="E8" s="37">
        <v>140439</v>
      </c>
      <c r="F8" s="37">
        <v>32951</v>
      </c>
      <c r="G8" s="37">
        <v>74315</v>
      </c>
      <c r="H8" s="37">
        <v>53077</v>
      </c>
      <c r="I8" s="37">
        <v>9864</v>
      </c>
      <c r="J8" s="37">
        <v>55015</v>
      </c>
      <c r="K8" s="37">
        <v>78207</v>
      </c>
      <c r="L8" s="37">
        <v>77042</v>
      </c>
      <c r="M8" s="37">
        <v>58612</v>
      </c>
      <c r="N8" s="37">
        <v>0</v>
      </c>
      <c r="O8" s="41">
        <f t="shared" si="0"/>
        <v>716745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716745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183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41">
        <f t="shared" si="0"/>
        <v>183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183</v>
      </c>
    </row>
    <row r="11" spans="1:23" s="18" customFormat="1" ht="14.25" customHeight="1">
      <c r="A11" s="35" t="s">
        <v>33</v>
      </c>
      <c r="B11" s="36" t="s">
        <v>34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1">
        <f t="shared" si="0"/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0</v>
      </c>
    </row>
    <row r="12" spans="1:23" s="18" customFormat="1" ht="14.25" customHeight="1">
      <c r="A12" s="35" t="s">
        <v>35</v>
      </c>
      <c r="B12" s="36" t="s">
        <v>36</v>
      </c>
      <c r="C12" s="37">
        <v>668</v>
      </c>
      <c r="D12" s="37">
        <v>358</v>
      </c>
      <c r="E12" s="37">
        <v>158</v>
      </c>
      <c r="F12" s="37">
        <v>191</v>
      </c>
      <c r="G12" s="37">
        <v>1071</v>
      </c>
      <c r="H12" s="37">
        <v>559</v>
      </c>
      <c r="I12" s="37">
        <v>0</v>
      </c>
      <c r="J12" s="37">
        <v>44</v>
      </c>
      <c r="K12" s="37">
        <v>66</v>
      </c>
      <c r="L12" s="37">
        <v>0</v>
      </c>
      <c r="M12" s="37">
        <v>183</v>
      </c>
      <c r="N12" s="37">
        <v>0</v>
      </c>
      <c r="O12" s="41">
        <f t="shared" si="0"/>
        <v>3298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3298</v>
      </c>
    </row>
    <row r="13" spans="1:23" s="18" customFormat="1" ht="14.25" customHeight="1">
      <c r="A13" s="35" t="s">
        <v>37</v>
      </c>
      <c r="B13" s="36" t="s">
        <v>38</v>
      </c>
      <c r="C13" s="37">
        <v>62913</v>
      </c>
      <c r="D13" s="37">
        <v>8670</v>
      </c>
      <c r="E13" s="37">
        <v>23454</v>
      </c>
      <c r="F13" s="37">
        <v>8059</v>
      </c>
      <c r="G13" s="37">
        <v>2568</v>
      </c>
      <c r="H13" s="37">
        <v>19776</v>
      </c>
      <c r="I13" s="37">
        <v>1418</v>
      </c>
      <c r="J13" s="37">
        <v>3727</v>
      </c>
      <c r="K13" s="37">
        <v>2764</v>
      </c>
      <c r="L13" s="37">
        <v>7295</v>
      </c>
      <c r="M13" s="37">
        <v>141127</v>
      </c>
      <c r="N13" s="37">
        <v>0</v>
      </c>
      <c r="O13" s="41">
        <f t="shared" si="0"/>
        <v>281771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281771</v>
      </c>
    </row>
    <row r="14" spans="1:23" s="18" customFormat="1" ht="14.25" customHeight="1">
      <c r="A14" s="35" t="s">
        <v>39</v>
      </c>
      <c r="B14" s="36" t="s">
        <v>40</v>
      </c>
      <c r="C14" s="37">
        <v>106882</v>
      </c>
      <c r="D14" s="37">
        <v>47137</v>
      </c>
      <c r="E14" s="37">
        <v>69721</v>
      </c>
      <c r="F14" s="37">
        <v>142142</v>
      </c>
      <c r="G14" s="37">
        <v>15057</v>
      </c>
      <c r="H14" s="37">
        <v>13874</v>
      </c>
      <c r="I14" s="37">
        <v>39</v>
      </c>
      <c r="J14" s="37">
        <v>51470</v>
      </c>
      <c r="K14" s="37">
        <v>3696</v>
      </c>
      <c r="L14" s="37">
        <v>20966</v>
      </c>
      <c r="M14" s="37">
        <v>7597</v>
      </c>
      <c r="N14" s="37">
        <v>0</v>
      </c>
      <c r="O14" s="41">
        <f t="shared" si="0"/>
        <v>478581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478581</v>
      </c>
    </row>
    <row r="15" spans="1:23" s="18" customFormat="1" ht="14.25" customHeight="1">
      <c r="A15" s="35" t="s">
        <v>41</v>
      </c>
      <c r="B15" s="36" t="s">
        <v>42</v>
      </c>
      <c r="C15" s="37">
        <v>169795</v>
      </c>
      <c r="D15" s="37">
        <v>55807</v>
      </c>
      <c r="E15" s="37">
        <v>93175</v>
      </c>
      <c r="F15" s="37">
        <v>150201</v>
      </c>
      <c r="G15" s="37">
        <v>17625</v>
      </c>
      <c r="H15" s="37">
        <v>33650</v>
      </c>
      <c r="I15" s="37">
        <v>1456</v>
      </c>
      <c r="J15" s="37">
        <v>55197</v>
      </c>
      <c r="K15" s="37">
        <v>6460</v>
      </c>
      <c r="L15" s="37">
        <v>28261</v>
      </c>
      <c r="M15" s="37">
        <v>148724</v>
      </c>
      <c r="N15" s="37">
        <v>0</v>
      </c>
      <c r="O15" s="41">
        <f t="shared" si="0"/>
        <v>760351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760351</v>
      </c>
    </row>
    <row r="16" spans="1:23" s="18" customFormat="1" ht="14.25" customHeight="1">
      <c r="A16" s="45" t="s">
        <v>43</v>
      </c>
      <c r="B16" s="46" t="s">
        <v>44</v>
      </c>
      <c r="C16" s="47">
        <v>9001</v>
      </c>
      <c r="D16" s="47">
        <v>25978</v>
      </c>
      <c r="E16" s="47">
        <v>53079</v>
      </c>
      <c r="F16" s="47">
        <v>118033</v>
      </c>
      <c r="G16" s="47">
        <v>2154</v>
      </c>
      <c r="H16" s="47">
        <v>14615</v>
      </c>
      <c r="I16" s="47">
        <v>1418</v>
      </c>
      <c r="J16" s="47">
        <v>1982</v>
      </c>
      <c r="K16" s="47">
        <v>3025</v>
      </c>
      <c r="L16" s="47">
        <v>2122</v>
      </c>
      <c r="M16" s="47">
        <v>4360</v>
      </c>
      <c r="N16" s="47">
        <v>0</v>
      </c>
      <c r="O16" s="48">
        <f t="shared" si="0"/>
        <v>235767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235767</v>
      </c>
    </row>
    <row r="17" spans="1:26" s="19" customFormat="1" ht="14.25" customHeight="1">
      <c r="A17" s="52" t="s">
        <v>45</v>
      </c>
      <c r="B17" s="53" t="s">
        <v>46</v>
      </c>
      <c r="C17" s="47">
        <v>160794</v>
      </c>
      <c r="D17" s="47">
        <v>29829</v>
      </c>
      <c r="E17" s="47">
        <v>40096</v>
      </c>
      <c r="F17" s="47">
        <v>32168</v>
      </c>
      <c r="G17" s="47">
        <v>15471</v>
      </c>
      <c r="H17" s="47">
        <v>19035</v>
      </c>
      <c r="I17" s="47">
        <v>39</v>
      </c>
      <c r="J17" s="47">
        <v>53215</v>
      </c>
      <c r="K17" s="47">
        <v>3435</v>
      </c>
      <c r="L17" s="47">
        <v>26140</v>
      </c>
      <c r="M17" s="47">
        <v>144364</v>
      </c>
      <c r="N17" s="47">
        <v>0</v>
      </c>
      <c r="O17" s="48">
        <f t="shared" si="0"/>
        <v>524586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524586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132977</v>
      </c>
      <c r="D18" s="37">
        <v>219619</v>
      </c>
      <c r="E18" s="37">
        <v>214042</v>
      </c>
      <c r="F18" s="37">
        <v>132241</v>
      </c>
      <c r="G18" s="37">
        <v>325464</v>
      </c>
      <c r="H18" s="37">
        <v>152748</v>
      </c>
      <c r="I18" s="37">
        <v>330481</v>
      </c>
      <c r="J18" s="37">
        <v>317029</v>
      </c>
      <c r="K18" s="37">
        <v>156141</v>
      </c>
      <c r="L18" s="37">
        <v>204587</v>
      </c>
      <c r="M18" s="37">
        <v>182388</v>
      </c>
      <c r="N18" s="37">
        <v>0</v>
      </c>
      <c r="O18" s="41">
        <f t="shared" si="0"/>
        <v>2367717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2367717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113190</v>
      </c>
      <c r="D19" s="47">
        <v>160818</v>
      </c>
      <c r="E19" s="47">
        <v>162474</v>
      </c>
      <c r="F19" s="47">
        <v>112741</v>
      </c>
      <c r="G19" s="47">
        <v>303007</v>
      </c>
      <c r="H19" s="47">
        <v>139620</v>
      </c>
      <c r="I19" s="47">
        <v>115214</v>
      </c>
      <c r="J19" s="47">
        <v>288033</v>
      </c>
      <c r="K19" s="47">
        <v>131212</v>
      </c>
      <c r="L19" s="47">
        <v>152964</v>
      </c>
      <c r="M19" s="47">
        <v>158025</v>
      </c>
      <c r="N19" s="47">
        <v>0</v>
      </c>
      <c r="O19" s="48">
        <f t="shared" si="0"/>
        <v>1837298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1837298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16123</v>
      </c>
      <c r="D20" s="47">
        <v>55684</v>
      </c>
      <c r="E20" s="47">
        <v>47070</v>
      </c>
      <c r="F20" s="47">
        <v>16237</v>
      </c>
      <c r="G20" s="47">
        <v>19574</v>
      </c>
      <c r="H20" s="47">
        <v>11964</v>
      </c>
      <c r="I20" s="47">
        <v>215267</v>
      </c>
      <c r="J20" s="47">
        <v>28393</v>
      </c>
      <c r="K20" s="47">
        <v>23851</v>
      </c>
      <c r="L20" s="47">
        <v>44887</v>
      </c>
      <c r="M20" s="47">
        <v>23765</v>
      </c>
      <c r="N20" s="47">
        <v>0</v>
      </c>
      <c r="O20" s="48">
        <f t="shared" si="0"/>
        <v>502815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502815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736</v>
      </c>
      <c r="D21" s="47">
        <v>346</v>
      </c>
      <c r="E21" s="47">
        <v>134</v>
      </c>
      <c r="F21" s="47">
        <v>1976</v>
      </c>
      <c r="G21" s="47">
        <v>26</v>
      </c>
      <c r="H21" s="47">
        <v>480</v>
      </c>
      <c r="I21" s="47">
        <v>0</v>
      </c>
      <c r="J21" s="47">
        <v>209</v>
      </c>
      <c r="K21" s="47">
        <v>0</v>
      </c>
      <c r="L21" s="47">
        <v>0</v>
      </c>
      <c r="M21" s="47">
        <v>0</v>
      </c>
      <c r="N21" s="47">
        <v>0</v>
      </c>
      <c r="O21" s="48">
        <f t="shared" si="0"/>
        <v>3907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3907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1">
        <f t="shared" si="0"/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0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1">
        <f t="shared" si="0"/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6526</v>
      </c>
      <c r="D24" s="37">
        <v>494</v>
      </c>
      <c r="E24" s="37">
        <v>2027</v>
      </c>
      <c r="F24" s="37">
        <v>823</v>
      </c>
      <c r="G24" s="37">
        <v>1982</v>
      </c>
      <c r="H24" s="37">
        <v>1187</v>
      </c>
      <c r="I24" s="37">
        <v>0</v>
      </c>
      <c r="J24" s="37">
        <v>2754</v>
      </c>
      <c r="K24" s="37">
        <v>1005</v>
      </c>
      <c r="L24" s="37">
        <v>501</v>
      </c>
      <c r="M24" s="37">
        <v>331</v>
      </c>
      <c r="N24" s="37">
        <v>0</v>
      </c>
      <c r="O24" s="41">
        <f t="shared" si="0"/>
        <v>17630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17630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9</v>
      </c>
      <c r="D25" s="37">
        <v>116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20</v>
      </c>
      <c r="N25" s="37">
        <v>0</v>
      </c>
      <c r="O25" s="41">
        <f t="shared" si="0"/>
        <v>145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145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1">
        <f t="shared" si="0"/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95</v>
      </c>
      <c r="D27" s="37">
        <v>0</v>
      </c>
      <c r="E27" s="37">
        <v>6986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1">
        <f t="shared" si="0"/>
        <v>7081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7081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1">
        <f t="shared" si="0"/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0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3246</v>
      </c>
      <c r="D29" s="37">
        <v>23853</v>
      </c>
      <c r="E29" s="37">
        <v>18825</v>
      </c>
      <c r="F29" s="37">
        <v>2956</v>
      </c>
      <c r="G29" s="37">
        <v>4532</v>
      </c>
      <c r="H29" s="37">
        <v>14497</v>
      </c>
      <c r="I29" s="37">
        <v>1806</v>
      </c>
      <c r="J29" s="37">
        <v>3120</v>
      </c>
      <c r="K29" s="37">
        <v>3360</v>
      </c>
      <c r="L29" s="37">
        <v>2416</v>
      </c>
      <c r="M29" s="37">
        <v>5875</v>
      </c>
      <c r="N29" s="37">
        <v>0</v>
      </c>
      <c r="O29" s="58">
        <f t="shared" si="0"/>
        <v>84486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84486</v>
      </c>
      <c r="Z29" s="15"/>
    </row>
    <row r="30" spans="1:26" s="19" customFormat="1" ht="14.25" customHeight="1">
      <c r="A30" s="62" t="s">
        <v>71</v>
      </c>
      <c r="B30" s="63" t="s">
        <v>72</v>
      </c>
      <c r="C30" s="64">
        <f aca="true" t="shared" si="3" ref="C30:N30">SUM(C6:C14)+C18+SUM(C22:C29)</f>
        <v>497418</v>
      </c>
      <c r="D30" s="64">
        <f t="shared" si="3"/>
        <v>596627</v>
      </c>
      <c r="E30" s="64">
        <f t="shared" si="3"/>
        <v>561015</v>
      </c>
      <c r="F30" s="64">
        <f t="shared" si="3"/>
        <v>343616</v>
      </c>
      <c r="G30" s="64">
        <f t="shared" si="3"/>
        <v>454460</v>
      </c>
      <c r="H30" s="64">
        <f t="shared" si="3"/>
        <v>441935</v>
      </c>
      <c r="I30" s="64">
        <f t="shared" si="3"/>
        <v>349751</v>
      </c>
      <c r="J30" s="64">
        <f t="shared" si="3"/>
        <v>485128</v>
      </c>
      <c r="K30" s="64">
        <f t="shared" si="3"/>
        <v>259315</v>
      </c>
      <c r="L30" s="64">
        <f t="shared" si="3"/>
        <v>393959</v>
      </c>
      <c r="M30" s="64">
        <f t="shared" si="3"/>
        <v>582648</v>
      </c>
      <c r="N30" s="64">
        <f t="shared" si="3"/>
        <v>0</v>
      </c>
      <c r="O30" s="65">
        <f t="shared" si="0"/>
        <v>4965872</v>
      </c>
      <c r="P30" s="64">
        <f aca="true" t="shared" si="4" ref="P30:U30">SUM(P6:P14)+P18+SUM(P22:P29)</f>
        <v>0</v>
      </c>
      <c r="Q30" s="64">
        <f t="shared" si="4"/>
        <v>0</v>
      </c>
      <c r="R30" s="64">
        <f t="shared" si="4"/>
        <v>0</v>
      </c>
      <c r="S30" s="64">
        <f t="shared" si="4"/>
        <v>0</v>
      </c>
      <c r="T30" s="64">
        <f t="shared" si="4"/>
        <v>0</v>
      </c>
      <c r="U30" s="64">
        <f t="shared" si="4"/>
        <v>0</v>
      </c>
      <c r="V30" s="65">
        <f t="shared" si="1"/>
        <v>0</v>
      </c>
      <c r="W30" s="66">
        <f t="shared" si="2"/>
        <v>4965872</v>
      </c>
      <c r="Z30" s="15"/>
    </row>
    <row r="31" spans="1:26" s="19" customFormat="1" ht="14.25" customHeight="1">
      <c r="A31" s="67" t="s">
        <v>73</v>
      </c>
      <c r="B31" s="68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341495</v>
      </c>
      <c r="Q31" s="37">
        <v>231294</v>
      </c>
      <c r="R31" s="37">
        <v>84202</v>
      </c>
      <c r="S31" s="37">
        <v>43528</v>
      </c>
      <c r="T31" s="37">
        <v>104065</v>
      </c>
      <c r="U31" s="39">
        <v>0</v>
      </c>
      <c r="V31" s="38">
        <f t="shared" si="1"/>
        <v>804584</v>
      </c>
      <c r="W31" s="40">
        <f t="shared" si="2"/>
        <v>804584</v>
      </c>
      <c r="Z31" s="15"/>
    </row>
    <row r="32" spans="1:26" s="19" customFormat="1" ht="14.25" customHeight="1">
      <c r="A32" s="52" t="s">
        <v>75</v>
      </c>
      <c r="B32" s="69" t="s">
        <v>76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330717</v>
      </c>
      <c r="Q32" s="49">
        <v>218258</v>
      </c>
      <c r="R32" s="49">
        <v>81922</v>
      </c>
      <c r="S32" s="49">
        <v>40910</v>
      </c>
      <c r="T32" s="49">
        <v>102854</v>
      </c>
      <c r="U32" s="50">
        <v>0</v>
      </c>
      <c r="V32" s="48">
        <f t="shared" si="1"/>
        <v>774661</v>
      </c>
      <c r="W32" s="51">
        <f t="shared" si="2"/>
        <v>774661</v>
      </c>
      <c r="Z32" s="15"/>
    </row>
    <row r="33" spans="1:26" s="19" customFormat="1" ht="14.25" customHeight="1">
      <c r="A33" s="52" t="s">
        <v>77</v>
      </c>
      <c r="B33" s="53" t="s">
        <v>78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10446</v>
      </c>
      <c r="Q33" s="49">
        <v>13036</v>
      </c>
      <c r="R33" s="49">
        <v>2090</v>
      </c>
      <c r="S33" s="49">
        <v>2618</v>
      </c>
      <c r="T33" s="49">
        <v>1211</v>
      </c>
      <c r="U33" s="50">
        <v>0</v>
      </c>
      <c r="V33" s="48">
        <f t="shared" si="1"/>
        <v>29401</v>
      </c>
      <c r="W33" s="51">
        <f t="shared" si="2"/>
        <v>29401</v>
      </c>
      <c r="Z33" s="15"/>
    </row>
    <row r="34" spans="1:26" s="19" customFormat="1" ht="14.25" customHeight="1">
      <c r="A34" s="52" t="s">
        <v>79</v>
      </c>
      <c r="B34" s="53" t="s">
        <v>80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332</v>
      </c>
      <c r="Q34" s="49">
        <v>0</v>
      </c>
      <c r="R34" s="49">
        <v>190</v>
      </c>
      <c r="S34" s="49">
        <v>0</v>
      </c>
      <c r="T34" s="49">
        <v>0</v>
      </c>
      <c r="U34" s="50">
        <v>0</v>
      </c>
      <c r="V34" s="48">
        <f t="shared" si="1"/>
        <v>522</v>
      </c>
      <c r="W34" s="51">
        <f t="shared" si="2"/>
        <v>522</v>
      </c>
      <c r="Z34" s="15"/>
    </row>
    <row r="35" spans="1:26" s="19" customFormat="1" ht="14.25" customHeight="1">
      <c r="A35" s="54" t="s">
        <v>81</v>
      </c>
      <c r="B35" s="70" t="s">
        <v>82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83</v>
      </c>
      <c r="B36" s="70" t="s">
        <v>84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15168</v>
      </c>
      <c r="Q36" s="42">
        <v>2407</v>
      </c>
      <c r="R36" s="42">
        <v>29630</v>
      </c>
      <c r="S36" s="42">
        <v>5152</v>
      </c>
      <c r="T36" s="42">
        <v>0</v>
      </c>
      <c r="U36" s="43">
        <v>0</v>
      </c>
      <c r="V36" s="41">
        <f t="shared" si="1"/>
        <v>52357</v>
      </c>
      <c r="W36" s="44">
        <f t="shared" si="2"/>
        <v>52357</v>
      </c>
      <c r="Z36" s="15"/>
    </row>
    <row r="37" spans="1:26" s="19" customFormat="1" ht="14.25" customHeight="1">
      <c r="A37" s="54" t="s">
        <v>85</v>
      </c>
      <c r="B37" s="70" t="s">
        <v>86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87</v>
      </c>
      <c r="B38" s="70" t="s">
        <v>88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89</v>
      </c>
      <c r="B39" s="55" t="s">
        <v>90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91</v>
      </c>
      <c r="B40" s="70" t="s">
        <v>92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93</v>
      </c>
      <c r="C41" s="64">
        <f aca="true" t="shared" si="5" ref="C41:N41">C31+SUM(C35:C40)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4">
        <f t="shared" si="5"/>
        <v>0</v>
      </c>
      <c r="K41" s="64">
        <f t="shared" si="5"/>
        <v>0</v>
      </c>
      <c r="L41" s="64">
        <f t="shared" si="5"/>
        <v>0</v>
      </c>
      <c r="M41" s="64">
        <f t="shared" si="5"/>
        <v>0</v>
      </c>
      <c r="N41" s="64">
        <f t="shared" si="5"/>
        <v>0</v>
      </c>
      <c r="O41" s="65">
        <f t="shared" si="0"/>
        <v>0</v>
      </c>
      <c r="P41" s="64">
        <f aca="true" t="shared" si="6" ref="P41:U41">P31+SUM(P35:P40)</f>
        <v>356663</v>
      </c>
      <c r="Q41" s="64">
        <f t="shared" si="6"/>
        <v>233701</v>
      </c>
      <c r="R41" s="64">
        <f t="shared" si="6"/>
        <v>113832</v>
      </c>
      <c r="S41" s="64">
        <f t="shared" si="6"/>
        <v>48680</v>
      </c>
      <c r="T41" s="64">
        <f t="shared" si="6"/>
        <v>104065</v>
      </c>
      <c r="U41" s="64">
        <f t="shared" si="6"/>
        <v>0</v>
      </c>
      <c r="V41" s="65">
        <f t="shared" si="1"/>
        <v>856941</v>
      </c>
      <c r="W41" s="66">
        <f t="shared" si="2"/>
        <v>856941</v>
      </c>
      <c r="Z41" s="15"/>
    </row>
    <row r="42" spans="1:26" s="19" customFormat="1" ht="14.25" customHeight="1" thickBot="1">
      <c r="A42" s="73" t="s">
        <v>22</v>
      </c>
      <c r="B42" s="74" t="s">
        <v>94</v>
      </c>
      <c r="C42" s="75">
        <f aca="true" t="shared" si="7" ref="C42:W42">C30+C41</f>
        <v>497418</v>
      </c>
      <c r="D42" s="75">
        <f t="shared" si="7"/>
        <v>596627</v>
      </c>
      <c r="E42" s="75">
        <f t="shared" si="7"/>
        <v>561015</v>
      </c>
      <c r="F42" s="75">
        <f t="shared" si="7"/>
        <v>343616</v>
      </c>
      <c r="G42" s="75">
        <f t="shared" si="7"/>
        <v>454460</v>
      </c>
      <c r="H42" s="75">
        <f t="shared" si="7"/>
        <v>441935</v>
      </c>
      <c r="I42" s="75">
        <f t="shared" si="7"/>
        <v>349751</v>
      </c>
      <c r="J42" s="75">
        <f t="shared" si="7"/>
        <v>485128</v>
      </c>
      <c r="K42" s="75">
        <f t="shared" si="7"/>
        <v>259315</v>
      </c>
      <c r="L42" s="75">
        <f t="shared" si="7"/>
        <v>393959</v>
      </c>
      <c r="M42" s="75">
        <f t="shared" si="7"/>
        <v>582648</v>
      </c>
      <c r="N42" s="75">
        <f t="shared" si="7"/>
        <v>0</v>
      </c>
      <c r="O42" s="75">
        <f t="shared" si="7"/>
        <v>4965872</v>
      </c>
      <c r="P42" s="75">
        <f t="shared" si="7"/>
        <v>356663</v>
      </c>
      <c r="Q42" s="75">
        <f t="shared" si="7"/>
        <v>233701</v>
      </c>
      <c r="R42" s="75">
        <f t="shared" si="7"/>
        <v>113832</v>
      </c>
      <c r="S42" s="75">
        <f t="shared" si="7"/>
        <v>48680</v>
      </c>
      <c r="T42" s="75">
        <f t="shared" si="7"/>
        <v>104065</v>
      </c>
      <c r="U42" s="75">
        <f t="shared" si="7"/>
        <v>0</v>
      </c>
      <c r="V42" s="75">
        <f t="shared" si="7"/>
        <v>856941</v>
      </c>
      <c r="W42" s="76">
        <f t="shared" si="7"/>
        <v>5822813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8" ref="C45:N45">C4</f>
        <v>MAКEDONIA</v>
      </c>
      <c r="D45" s="77" t="str">
        <f t="shared" si="8"/>
        <v>TRIGLAV</v>
      </c>
      <c r="E45" s="77" t="str">
        <f t="shared" si="8"/>
        <v>SAVA</v>
      </c>
      <c r="F45" s="77" t="str">
        <f t="shared" si="8"/>
        <v>EUROINS</v>
      </c>
      <c r="G45" s="77" t="str">
        <f t="shared" si="8"/>
        <v>VINER</v>
      </c>
      <c r="H45" s="77" t="str">
        <f t="shared" si="8"/>
        <v>EUROLINK</v>
      </c>
      <c r="I45" s="77" t="str">
        <f t="shared" si="8"/>
        <v>GRAWE JO-JETË</v>
      </c>
      <c r="J45" s="77" t="str">
        <f t="shared" si="8"/>
        <v>UNIKA</v>
      </c>
      <c r="K45" s="77" t="str">
        <f t="shared" si="8"/>
        <v>OSIGURITELNA POLISA</v>
      </c>
      <c r="L45" s="77" t="str">
        <f t="shared" si="8"/>
        <v>HALK OSIGURUVANJE</v>
      </c>
      <c r="M45" s="77" t="str">
        <f t="shared" si="8"/>
        <v>KROACIJA JO-JETË</v>
      </c>
      <c r="N45" s="77" t="str">
        <f t="shared" si="8"/>
        <v>ZOIL MAKEDONIJA, sh.a, Manastrir</v>
      </c>
      <c r="O45" s="78"/>
      <c r="P45" s="77" t="str">
        <f aca="true" t="shared" si="9" ref="P45:U45">P4</f>
        <v>KROACIA JETË</v>
      </c>
      <c r="Q45" s="77" t="str">
        <f t="shared" si="9"/>
        <v>GRAVE</v>
      </c>
      <c r="R45" s="77" t="str">
        <f t="shared" si="9"/>
        <v>VINER JETË</v>
      </c>
      <c r="S45" s="77" t="str">
        <f t="shared" si="9"/>
        <v>UNIKA JETË</v>
      </c>
      <c r="T45" s="77" t="str">
        <f t="shared" si="9"/>
        <v>TRIGLAV JETË</v>
      </c>
      <c r="U45" s="77" t="str">
        <f t="shared" si="9"/>
        <v>PRVA JETË</v>
      </c>
      <c r="V45" s="79"/>
      <c r="W45" s="15"/>
      <c r="Z45" s="15"/>
    </row>
    <row r="46" spans="1:26" s="19" customFormat="1" ht="17.45" customHeight="1" thickBot="1">
      <c r="A46" s="11" t="s">
        <v>95</v>
      </c>
      <c r="B46" s="10"/>
      <c r="C46" s="80">
        <f>C42/$O$42</f>
        <v>0.10016730193609501</v>
      </c>
      <c r="D46" s="80">
        <f aca="true" t="shared" si="10" ref="D46:N46">D42/$O$42</f>
        <v>0.12014546488511987</v>
      </c>
      <c r="E46" s="80">
        <f t="shared" si="10"/>
        <v>0.1129741161270367</v>
      </c>
      <c r="F46" s="80">
        <f t="shared" si="10"/>
        <v>0.06919550081033099</v>
      </c>
      <c r="G46" s="80">
        <f t="shared" si="10"/>
        <v>0.09151665608779284</v>
      </c>
      <c r="H46" s="80">
        <f t="shared" si="10"/>
        <v>0.08899444045275431</v>
      </c>
      <c r="I46" s="80">
        <f t="shared" si="10"/>
        <v>0.07043093337887082</v>
      </c>
      <c r="J46" s="80">
        <f t="shared" si="10"/>
        <v>0.09769240930897936</v>
      </c>
      <c r="K46" s="80">
        <f t="shared" si="10"/>
        <v>0.05221942893413282</v>
      </c>
      <c r="L46" s="80">
        <f t="shared" si="10"/>
        <v>0.07933329735442235</v>
      </c>
      <c r="M46" s="80">
        <f t="shared" si="10"/>
        <v>0.11733045072446491</v>
      </c>
      <c r="N46" s="80">
        <f t="shared" si="10"/>
        <v>0</v>
      </c>
      <c r="O46" s="81"/>
      <c r="P46" s="80">
        <f>P42/$V$42</f>
        <v>0.4162048495754083</v>
      </c>
      <c r="Q46" s="80">
        <f aca="true" t="shared" si="11" ref="Q46:U46">Q42/$V$42</f>
        <v>0.27271539114128046</v>
      </c>
      <c r="R46" s="80">
        <f t="shared" si="11"/>
        <v>0.132835282709078</v>
      </c>
      <c r="S46" s="80">
        <f t="shared" si="11"/>
        <v>0.05680671131384774</v>
      </c>
      <c r="T46" s="80">
        <f t="shared" si="11"/>
        <v>0.1214377652603855</v>
      </c>
      <c r="U46" s="80">
        <f t="shared" si="11"/>
        <v>0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5" bottom="0.75" header="0.3" footer="0.3"/>
  <pageSetup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B686-EB06-44AD-815A-F92482DAF3FF}">
  <dimension ref="A1:Z59"/>
  <sheetViews>
    <sheetView showGridLines="0" zoomScale="90" zoomScaleNormal="90" workbookViewId="0" topLeftCell="A1">
      <selection activeCell="P46" sqref="P46:U46"/>
    </sheetView>
  </sheetViews>
  <sheetFormatPr defaultColWidth="9.140625" defaultRowHeight="15"/>
  <cols>
    <col min="1" max="1" width="61.421875" style="15" customWidth="1"/>
    <col min="2" max="2" width="7.421875" style="16" customWidth="1"/>
    <col min="3" max="3" width="14.28125" style="17" customWidth="1"/>
    <col min="4" max="13" width="14.28125" style="18" customWidth="1"/>
    <col min="14" max="16" width="14.28125" style="15" customWidth="1"/>
    <col min="17" max="20" width="14.28125" style="18" customWidth="1"/>
    <col min="21" max="23" width="14.28125" style="15" customWidth="1"/>
    <col min="24" max="25" width="9.140625" style="19" customWidth="1"/>
    <col min="26" max="26" width="9.140625" style="15" customWidth="1"/>
    <col min="27" max="16384" width="9.140625" style="15" customWidth="1"/>
  </cols>
  <sheetData>
    <row r="1" spans="1:13" s="20" customFormat="1" ht="14.25" customHeight="1">
      <c r="A1" s="21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4" s="23" customFormat="1" ht="14.25" customHeight="1">
      <c r="A2" s="24" t="s">
        <v>115</v>
      </c>
      <c r="B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3" customFormat="1" ht="14.25" customHeight="1" thickBot="1">
      <c r="A3" s="20"/>
      <c r="B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6" s="17" customFormat="1" ht="41.1" customHeight="1">
      <c r="A4" s="25" t="s">
        <v>1</v>
      </c>
      <c r="B4" s="26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7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6" t="s">
        <v>19</v>
      </c>
      <c r="U4" s="26" t="s">
        <v>20</v>
      </c>
      <c r="V4" s="27" t="s">
        <v>21</v>
      </c>
      <c r="W4" s="28" t="s">
        <v>22</v>
      </c>
      <c r="X4" s="19"/>
      <c r="Y4" s="29"/>
      <c r="Z4" s="15"/>
    </row>
    <row r="5" spans="1:26" s="17" customFormat="1" ht="15.75" customHeight="1">
      <c r="A5" s="30"/>
      <c r="B5" s="31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3">
        <v>100</v>
      </c>
      <c r="P5" s="32">
        <v>101</v>
      </c>
      <c r="Q5" s="32">
        <v>102</v>
      </c>
      <c r="R5" s="32">
        <v>103</v>
      </c>
      <c r="S5" s="32">
        <v>104</v>
      </c>
      <c r="T5" s="32">
        <v>105</v>
      </c>
      <c r="U5" s="32">
        <v>106</v>
      </c>
      <c r="V5" s="33">
        <v>200</v>
      </c>
      <c r="W5" s="34">
        <v>300</v>
      </c>
      <c r="X5" s="19"/>
      <c r="Y5" s="29"/>
      <c r="Z5" s="15"/>
    </row>
    <row r="6" spans="1:26" s="17" customFormat="1" ht="14.25" customHeight="1">
      <c r="A6" s="35" t="s">
        <v>23</v>
      </c>
      <c r="B6" s="36" t="s">
        <v>24</v>
      </c>
      <c r="C6" s="37">
        <v>673</v>
      </c>
      <c r="D6" s="37">
        <v>1426</v>
      </c>
      <c r="E6" s="37">
        <v>1049</v>
      </c>
      <c r="F6" s="37">
        <v>183</v>
      </c>
      <c r="G6" s="37">
        <v>755</v>
      </c>
      <c r="H6" s="37">
        <v>1176</v>
      </c>
      <c r="I6" s="37">
        <v>324</v>
      </c>
      <c r="J6" s="37">
        <v>720</v>
      </c>
      <c r="K6" s="37">
        <v>311</v>
      </c>
      <c r="L6" s="37">
        <v>526</v>
      </c>
      <c r="M6" s="37">
        <v>1186</v>
      </c>
      <c r="N6" s="37">
        <v>0</v>
      </c>
      <c r="O6" s="38">
        <f aca="true" t="shared" si="0" ref="O6:O41">SUM(C6:N6)</f>
        <v>8329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9">
        <v>0</v>
      </c>
      <c r="V6" s="38">
        <f aca="true" t="shared" si="1" ref="V6:V41">SUM(P6:U6)</f>
        <v>0</v>
      </c>
      <c r="W6" s="40">
        <f aca="true" t="shared" si="2" ref="W6:W41">O6+V6</f>
        <v>8329</v>
      </c>
      <c r="X6" s="19"/>
      <c r="Y6" s="29"/>
      <c r="Z6" s="15"/>
    </row>
    <row r="7" spans="1:23" s="18" customFormat="1" ht="14.25" customHeight="1">
      <c r="A7" s="35" t="s">
        <v>25</v>
      </c>
      <c r="B7" s="36" t="s">
        <v>26</v>
      </c>
      <c r="C7" s="37">
        <v>10496</v>
      </c>
      <c r="D7" s="37">
        <v>10623</v>
      </c>
      <c r="E7" s="37">
        <v>4761</v>
      </c>
      <c r="F7" s="37">
        <v>1789</v>
      </c>
      <c r="G7" s="37">
        <v>587</v>
      </c>
      <c r="H7" s="37">
        <v>12730</v>
      </c>
      <c r="I7" s="37">
        <v>0</v>
      </c>
      <c r="J7" s="37">
        <v>3297</v>
      </c>
      <c r="K7" s="37">
        <v>0</v>
      </c>
      <c r="L7" s="37">
        <v>4835</v>
      </c>
      <c r="M7" s="37">
        <v>19137</v>
      </c>
      <c r="N7" s="37">
        <v>0</v>
      </c>
      <c r="O7" s="41">
        <f t="shared" si="0"/>
        <v>68255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3">
        <v>0</v>
      </c>
      <c r="V7" s="41">
        <f t="shared" si="1"/>
        <v>0</v>
      </c>
      <c r="W7" s="44">
        <f t="shared" si="2"/>
        <v>68255</v>
      </c>
    </row>
    <row r="8" spans="1:23" s="18" customFormat="1" ht="14.25" customHeight="1">
      <c r="A8" s="35" t="s">
        <v>27</v>
      </c>
      <c r="B8" s="36" t="s">
        <v>28</v>
      </c>
      <c r="C8" s="37">
        <v>488</v>
      </c>
      <c r="D8" s="37">
        <v>1177</v>
      </c>
      <c r="E8" s="37">
        <v>1361</v>
      </c>
      <c r="F8" s="37">
        <v>607</v>
      </c>
      <c r="G8" s="37">
        <v>937</v>
      </c>
      <c r="H8" s="37">
        <v>627</v>
      </c>
      <c r="I8" s="37">
        <v>112</v>
      </c>
      <c r="J8" s="37">
        <v>629</v>
      </c>
      <c r="K8" s="37">
        <v>712</v>
      </c>
      <c r="L8" s="37">
        <v>1135</v>
      </c>
      <c r="M8" s="37">
        <v>661</v>
      </c>
      <c r="N8" s="37">
        <v>0</v>
      </c>
      <c r="O8" s="41">
        <f t="shared" si="0"/>
        <v>8446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3">
        <v>0</v>
      </c>
      <c r="V8" s="41">
        <f t="shared" si="1"/>
        <v>0</v>
      </c>
      <c r="W8" s="44">
        <f t="shared" si="2"/>
        <v>8446</v>
      </c>
    </row>
    <row r="9" spans="1:23" s="18" customFormat="1" ht="14.25" customHeight="1">
      <c r="A9" s="35" t="s">
        <v>29</v>
      </c>
      <c r="B9" s="36" t="s">
        <v>30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1">
        <f t="shared" si="0"/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3">
        <v>0</v>
      </c>
      <c r="V9" s="41">
        <f t="shared" si="1"/>
        <v>0</v>
      </c>
      <c r="W9" s="44">
        <f t="shared" si="2"/>
        <v>0</v>
      </c>
    </row>
    <row r="10" spans="1:23" s="18" customFormat="1" ht="14.25" customHeight="1">
      <c r="A10" s="35" t="s">
        <v>31</v>
      </c>
      <c r="B10" s="36" t="s">
        <v>32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41">
        <f t="shared" si="0"/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3">
        <v>0</v>
      </c>
      <c r="V10" s="41">
        <f t="shared" si="1"/>
        <v>0</v>
      </c>
      <c r="W10" s="44">
        <f t="shared" si="2"/>
        <v>0</v>
      </c>
    </row>
    <row r="11" spans="1:23" s="18" customFormat="1" ht="14.25" customHeight="1">
      <c r="A11" s="35" t="s">
        <v>33</v>
      </c>
      <c r="B11" s="36" t="s">
        <v>34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1">
        <f t="shared" si="0"/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3">
        <v>0</v>
      </c>
      <c r="V11" s="41">
        <f t="shared" si="1"/>
        <v>0</v>
      </c>
      <c r="W11" s="44">
        <f t="shared" si="2"/>
        <v>0</v>
      </c>
    </row>
    <row r="12" spans="1:23" s="18" customFormat="1" ht="14.25" customHeight="1">
      <c r="A12" s="35" t="s">
        <v>35</v>
      </c>
      <c r="B12" s="36" t="s">
        <v>36</v>
      </c>
      <c r="C12" s="37">
        <v>5</v>
      </c>
      <c r="D12" s="37">
        <v>2</v>
      </c>
      <c r="E12" s="37">
        <v>1</v>
      </c>
      <c r="F12" s="37">
        <v>5</v>
      </c>
      <c r="G12" s="37">
        <v>3</v>
      </c>
      <c r="H12" s="37">
        <v>2</v>
      </c>
      <c r="I12" s="37">
        <v>0</v>
      </c>
      <c r="J12" s="37">
        <v>4</v>
      </c>
      <c r="K12" s="37">
        <v>2</v>
      </c>
      <c r="L12" s="37">
        <v>0</v>
      </c>
      <c r="M12" s="37">
        <v>1</v>
      </c>
      <c r="N12" s="37">
        <v>0</v>
      </c>
      <c r="O12" s="41">
        <f t="shared" si="0"/>
        <v>25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3">
        <v>0</v>
      </c>
      <c r="V12" s="41">
        <f t="shared" si="1"/>
        <v>0</v>
      </c>
      <c r="W12" s="44">
        <f t="shared" si="2"/>
        <v>25</v>
      </c>
    </row>
    <row r="13" spans="1:23" s="18" customFormat="1" ht="14.25" customHeight="1">
      <c r="A13" s="35" t="s">
        <v>37</v>
      </c>
      <c r="B13" s="36" t="s">
        <v>38</v>
      </c>
      <c r="C13" s="37">
        <v>119</v>
      </c>
      <c r="D13" s="37">
        <v>49</v>
      </c>
      <c r="E13" s="37">
        <v>152</v>
      </c>
      <c r="F13" s="37">
        <v>24</v>
      </c>
      <c r="G13" s="37">
        <v>21</v>
      </c>
      <c r="H13" s="37">
        <v>432</v>
      </c>
      <c r="I13" s="37">
        <v>10</v>
      </c>
      <c r="J13" s="37">
        <v>15</v>
      </c>
      <c r="K13" s="37">
        <v>62</v>
      </c>
      <c r="L13" s="37">
        <v>30</v>
      </c>
      <c r="M13" s="37">
        <v>32</v>
      </c>
      <c r="N13" s="37">
        <v>0</v>
      </c>
      <c r="O13" s="41">
        <f t="shared" si="0"/>
        <v>946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3">
        <v>0</v>
      </c>
      <c r="V13" s="41">
        <f t="shared" si="1"/>
        <v>0</v>
      </c>
      <c r="W13" s="44">
        <f t="shared" si="2"/>
        <v>946</v>
      </c>
    </row>
    <row r="14" spans="1:23" s="18" customFormat="1" ht="14.25" customHeight="1">
      <c r="A14" s="35" t="s">
        <v>39</v>
      </c>
      <c r="B14" s="36" t="s">
        <v>40</v>
      </c>
      <c r="C14" s="37">
        <v>877</v>
      </c>
      <c r="D14" s="37">
        <v>1154</v>
      </c>
      <c r="E14" s="37">
        <v>1242</v>
      </c>
      <c r="F14" s="37">
        <v>1312</v>
      </c>
      <c r="G14" s="37">
        <v>434</v>
      </c>
      <c r="H14" s="37">
        <v>338</v>
      </c>
      <c r="I14" s="37">
        <v>5</v>
      </c>
      <c r="J14" s="37">
        <v>273</v>
      </c>
      <c r="K14" s="37">
        <v>95</v>
      </c>
      <c r="L14" s="37">
        <v>244</v>
      </c>
      <c r="M14" s="37">
        <v>213</v>
      </c>
      <c r="N14" s="37">
        <v>0</v>
      </c>
      <c r="O14" s="41">
        <f t="shared" si="0"/>
        <v>6187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3">
        <v>0</v>
      </c>
      <c r="V14" s="41">
        <f t="shared" si="1"/>
        <v>0</v>
      </c>
      <c r="W14" s="44">
        <f t="shared" si="2"/>
        <v>6187</v>
      </c>
    </row>
    <row r="15" spans="1:23" s="18" customFormat="1" ht="14.25" customHeight="1">
      <c r="A15" s="35" t="s">
        <v>41</v>
      </c>
      <c r="B15" s="36" t="s">
        <v>42</v>
      </c>
      <c r="C15" s="37">
        <v>996</v>
      </c>
      <c r="D15" s="37">
        <v>1203</v>
      </c>
      <c r="E15" s="37">
        <v>1394</v>
      </c>
      <c r="F15" s="37">
        <v>1336</v>
      </c>
      <c r="G15" s="37">
        <v>455</v>
      </c>
      <c r="H15" s="37">
        <v>770</v>
      </c>
      <c r="I15" s="37">
        <v>15</v>
      </c>
      <c r="J15" s="37">
        <v>288</v>
      </c>
      <c r="K15" s="37">
        <v>157</v>
      </c>
      <c r="L15" s="37">
        <v>274</v>
      </c>
      <c r="M15" s="37">
        <v>245</v>
      </c>
      <c r="N15" s="37">
        <v>0</v>
      </c>
      <c r="O15" s="41">
        <f t="shared" si="0"/>
        <v>7133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3">
        <v>0</v>
      </c>
      <c r="V15" s="41">
        <f t="shared" si="1"/>
        <v>0</v>
      </c>
      <c r="W15" s="44">
        <f t="shared" si="2"/>
        <v>7133</v>
      </c>
    </row>
    <row r="16" spans="1:23" s="18" customFormat="1" ht="14.25" customHeight="1">
      <c r="A16" s="45" t="s">
        <v>43</v>
      </c>
      <c r="B16" s="46" t="s">
        <v>44</v>
      </c>
      <c r="C16" s="47">
        <v>208</v>
      </c>
      <c r="D16" s="47">
        <v>685</v>
      </c>
      <c r="E16" s="47">
        <v>1115</v>
      </c>
      <c r="F16" s="47">
        <v>858</v>
      </c>
      <c r="G16" s="47">
        <v>138</v>
      </c>
      <c r="H16" s="47">
        <v>545</v>
      </c>
      <c r="I16" s="47">
        <v>10</v>
      </c>
      <c r="J16" s="47">
        <v>64</v>
      </c>
      <c r="K16" s="47">
        <v>47</v>
      </c>
      <c r="L16" s="47">
        <v>47</v>
      </c>
      <c r="M16" s="47">
        <v>160</v>
      </c>
      <c r="N16" s="47">
        <v>0</v>
      </c>
      <c r="O16" s="48">
        <f t="shared" si="0"/>
        <v>3877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48">
        <f t="shared" si="1"/>
        <v>0</v>
      </c>
      <c r="W16" s="51">
        <f t="shared" si="2"/>
        <v>3877</v>
      </c>
    </row>
    <row r="17" spans="1:26" s="19" customFormat="1" ht="14.25" customHeight="1">
      <c r="A17" s="52" t="s">
        <v>45</v>
      </c>
      <c r="B17" s="53" t="s">
        <v>46</v>
      </c>
      <c r="C17" s="47">
        <v>788</v>
      </c>
      <c r="D17" s="47">
        <v>518</v>
      </c>
      <c r="E17" s="47">
        <v>279</v>
      </c>
      <c r="F17" s="47">
        <v>478</v>
      </c>
      <c r="G17" s="47">
        <v>317</v>
      </c>
      <c r="H17" s="47">
        <v>225</v>
      </c>
      <c r="I17" s="47">
        <v>5</v>
      </c>
      <c r="J17" s="47">
        <v>224</v>
      </c>
      <c r="K17" s="47">
        <v>110</v>
      </c>
      <c r="L17" s="47">
        <v>227</v>
      </c>
      <c r="M17" s="47">
        <v>85</v>
      </c>
      <c r="N17" s="47">
        <v>0</v>
      </c>
      <c r="O17" s="48">
        <f t="shared" si="0"/>
        <v>3256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48">
        <f t="shared" si="1"/>
        <v>0</v>
      </c>
      <c r="W17" s="51">
        <f t="shared" si="2"/>
        <v>3256</v>
      </c>
      <c r="Z17" s="15"/>
    </row>
    <row r="18" spans="1:26" s="19" customFormat="1" ht="14.25" customHeight="1">
      <c r="A18" s="54" t="s">
        <v>47</v>
      </c>
      <c r="B18" s="55" t="s">
        <v>48</v>
      </c>
      <c r="C18" s="37">
        <v>1574</v>
      </c>
      <c r="D18" s="37">
        <v>2896</v>
      </c>
      <c r="E18" s="37">
        <v>2631</v>
      </c>
      <c r="F18" s="37">
        <v>2134</v>
      </c>
      <c r="G18" s="37">
        <v>4150</v>
      </c>
      <c r="H18" s="37">
        <v>2194</v>
      </c>
      <c r="I18" s="37">
        <v>2530</v>
      </c>
      <c r="J18" s="37">
        <v>4485</v>
      </c>
      <c r="K18" s="37">
        <v>2416</v>
      </c>
      <c r="L18" s="37">
        <v>2064</v>
      </c>
      <c r="M18" s="37">
        <v>2724</v>
      </c>
      <c r="N18" s="37">
        <v>0</v>
      </c>
      <c r="O18" s="41">
        <f t="shared" si="0"/>
        <v>29798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3">
        <v>0</v>
      </c>
      <c r="V18" s="41">
        <f t="shared" si="1"/>
        <v>0</v>
      </c>
      <c r="W18" s="44">
        <f t="shared" si="2"/>
        <v>29798</v>
      </c>
      <c r="Z18" s="15"/>
    </row>
    <row r="19" spans="1:26" s="19" customFormat="1" ht="14.25" customHeight="1">
      <c r="A19" s="52" t="s">
        <v>49</v>
      </c>
      <c r="B19" s="53" t="s">
        <v>50</v>
      </c>
      <c r="C19" s="47">
        <v>1491</v>
      </c>
      <c r="D19" s="47">
        <v>2635</v>
      </c>
      <c r="E19" s="47">
        <v>2392</v>
      </c>
      <c r="F19" s="47">
        <v>2031</v>
      </c>
      <c r="G19" s="47">
        <v>4069</v>
      </c>
      <c r="H19" s="47">
        <v>2125</v>
      </c>
      <c r="I19" s="47">
        <v>2325</v>
      </c>
      <c r="J19" s="47">
        <v>4336</v>
      </c>
      <c r="K19" s="47">
        <v>2297</v>
      </c>
      <c r="L19" s="47">
        <v>1886</v>
      </c>
      <c r="M19" s="47">
        <v>2606</v>
      </c>
      <c r="N19" s="47">
        <v>0</v>
      </c>
      <c r="O19" s="48">
        <f t="shared" si="0"/>
        <v>28193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48">
        <f t="shared" si="1"/>
        <v>0</v>
      </c>
      <c r="W19" s="51">
        <f t="shared" si="2"/>
        <v>28193</v>
      </c>
      <c r="Z19" s="15"/>
    </row>
    <row r="20" spans="1:26" s="19" customFormat="1" ht="14.25" customHeight="1">
      <c r="A20" s="52" t="s">
        <v>51</v>
      </c>
      <c r="B20" s="53" t="s">
        <v>52</v>
      </c>
      <c r="C20" s="47">
        <v>61</v>
      </c>
      <c r="D20" s="47">
        <v>250</v>
      </c>
      <c r="E20" s="47">
        <v>189</v>
      </c>
      <c r="F20" s="47">
        <v>80</v>
      </c>
      <c r="G20" s="47">
        <v>77</v>
      </c>
      <c r="H20" s="47">
        <v>57</v>
      </c>
      <c r="I20" s="47">
        <v>205</v>
      </c>
      <c r="J20" s="47">
        <v>144</v>
      </c>
      <c r="K20" s="47">
        <v>115</v>
      </c>
      <c r="L20" s="47">
        <v>171</v>
      </c>
      <c r="M20" s="47">
        <v>115</v>
      </c>
      <c r="N20" s="47">
        <v>0</v>
      </c>
      <c r="O20" s="48">
        <f t="shared" si="0"/>
        <v>1464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48">
        <f t="shared" si="1"/>
        <v>0</v>
      </c>
      <c r="W20" s="51">
        <f t="shared" si="2"/>
        <v>1464</v>
      </c>
      <c r="Z20" s="15"/>
    </row>
    <row r="21" spans="1:26" s="19" customFormat="1" ht="14.25" customHeight="1">
      <c r="A21" s="52" t="s">
        <v>53</v>
      </c>
      <c r="B21" s="53" t="s">
        <v>54</v>
      </c>
      <c r="C21" s="47">
        <v>3</v>
      </c>
      <c r="D21" s="47">
        <v>0</v>
      </c>
      <c r="E21" s="47">
        <v>4</v>
      </c>
      <c r="F21" s="47">
        <v>9</v>
      </c>
      <c r="G21" s="47">
        <v>0</v>
      </c>
      <c r="H21" s="47">
        <v>5</v>
      </c>
      <c r="I21" s="47">
        <v>0</v>
      </c>
      <c r="J21" s="47">
        <v>3</v>
      </c>
      <c r="K21" s="47">
        <v>0</v>
      </c>
      <c r="L21" s="47">
        <v>0</v>
      </c>
      <c r="M21" s="47">
        <v>0</v>
      </c>
      <c r="N21" s="47">
        <v>0</v>
      </c>
      <c r="O21" s="48">
        <f t="shared" si="0"/>
        <v>24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8">
        <f t="shared" si="1"/>
        <v>0</v>
      </c>
      <c r="W21" s="51">
        <f t="shared" si="2"/>
        <v>24</v>
      </c>
      <c r="Z21" s="15"/>
    </row>
    <row r="22" spans="1:26" s="19" customFormat="1" ht="14.25" customHeight="1">
      <c r="A22" s="54" t="s">
        <v>55</v>
      </c>
      <c r="B22" s="55" t="s">
        <v>56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41">
        <f t="shared" si="0"/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3">
        <v>0</v>
      </c>
      <c r="V22" s="41">
        <f t="shared" si="1"/>
        <v>0</v>
      </c>
      <c r="W22" s="44">
        <f t="shared" si="2"/>
        <v>0</v>
      </c>
      <c r="Z22" s="15"/>
    </row>
    <row r="23" spans="1:26" s="19" customFormat="1" ht="14.25" customHeight="1">
      <c r="A23" s="54" t="s">
        <v>57</v>
      </c>
      <c r="B23" s="55" t="s">
        <v>58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41">
        <f t="shared" si="0"/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3">
        <v>0</v>
      </c>
      <c r="V23" s="41">
        <f t="shared" si="1"/>
        <v>0</v>
      </c>
      <c r="W23" s="44">
        <f t="shared" si="2"/>
        <v>0</v>
      </c>
      <c r="Z23" s="15"/>
    </row>
    <row r="24" spans="1:26" s="19" customFormat="1" ht="14.25" customHeight="1">
      <c r="A24" s="54" t="s">
        <v>59</v>
      </c>
      <c r="B24" s="55" t="s">
        <v>60</v>
      </c>
      <c r="C24" s="37">
        <v>117</v>
      </c>
      <c r="D24" s="37">
        <v>5</v>
      </c>
      <c r="E24" s="37">
        <v>36</v>
      </c>
      <c r="F24" s="37">
        <v>26</v>
      </c>
      <c r="G24" s="37">
        <v>54</v>
      </c>
      <c r="H24" s="37">
        <v>38</v>
      </c>
      <c r="I24" s="37">
        <v>0</v>
      </c>
      <c r="J24" s="37">
        <v>15</v>
      </c>
      <c r="K24" s="37">
        <v>65</v>
      </c>
      <c r="L24" s="37">
        <v>4</v>
      </c>
      <c r="M24" s="37">
        <v>18</v>
      </c>
      <c r="N24" s="37">
        <v>0</v>
      </c>
      <c r="O24" s="41">
        <f t="shared" si="0"/>
        <v>378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3">
        <v>0</v>
      </c>
      <c r="V24" s="41">
        <f t="shared" si="1"/>
        <v>0</v>
      </c>
      <c r="W24" s="44">
        <f t="shared" si="2"/>
        <v>378</v>
      </c>
      <c r="Z24" s="15"/>
    </row>
    <row r="25" spans="1:26" s="19" customFormat="1" ht="14.25" customHeight="1">
      <c r="A25" s="54" t="s">
        <v>61</v>
      </c>
      <c r="B25" s="55" t="s">
        <v>62</v>
      </c>
      <c r="C25" s="37">
        <v>0</v>
      </c>
      <c r="D25" s="37">
        <v>9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</v>
      </c>
      <c r="N25" s="37">
        <v>0</v>
      </c>
      <c r="O25" s="41">
        <f t="shared" si="0"/>
        <v>11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3">
        <v>0</v>
      </c>
      <c r="V25" s="41">
        <f t="shared" si="1"/>
        <v>0</v>
      </c>
      <c r="W25" s="44">
        <f t="shared" si="2"/>
        <v>11</v>
      </c>
      <c r="Z25" s="15"/>
    </row>
    <row r="26" spans="1:26" s="19" customFormat="1" ht="14.25" customHeight="1">
      <c r="A26" s="54" t="s">
        <v>63</v>
      </c>
      <c r="B26" s="55" t="s">
        <v>64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41">
        <f t="shared" si="0"/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3">
        <v>0</v>
      </c>
      <c r="V26" s="41">
        <f t="shared" si="1"/>
        <v>0</v>
      </c>
      <c r="W26" s="44">
        <f t="shared" si="2"/>
        <v>0</v>
      </c>
      <c r="Z26" s="15"/>
    </row>
    <row r="27" spans="1:26" s="19" customFormat="1" ht="14.25" customHeight="1">
      <c r="A27" s="54" t="s">
        <v>65</v>
      </c>
      <c r="B27" s="55" t="s">
        <v>66</v>
      </c>
      <c r="C27" s="37">
        <v>54</v>
      </c>
      <c r="D27" s="37">
        <v>0</v>
      </c>
      <c r="E27" s="37">
        <v>3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41">
        <f t="shared" si="0"/>
        <v>57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3">
        <v>0</v>
      </c>
      <c r="V27" s="41">
        <f t="shared" si="1"/>
        <v>0</v>
      </c>
      <c r="W27" s="44">
        <f t="shared" si="2"/>
        <v>57</v>
      </c>
      <c r="Z27" s="15"/>
    </row>
    <row r="28" spans="1:26" s="19" customFormat="1" ht="14.25" customHeight="1">
      <c r="A28" s="54" t="s">
        <v>67</v>
      </c>
      <c r="B28" s="55" t="s">
        <v>68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1">
        <f t="shared" si="0"/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3">
        <v>0</v>
      </c>
      <c r="V28" s="41">
        <f t="shared" si="1"/>
        <v>0</v>
      </c>
      <c r="W28" s="44">
        <f t="shared" si="2"/>
        <v>0</v>
      </c>
      <c r="Z28" s="15"/>
    </row>
    <row r="29" spans="1:26" s="19" customFormat="1" ht="14.25" customHeight="1">
      <c r="A29" s="56" t="s">
        <v>69</v>
      </c>
      <c r="B29" s="57" t="s">
        <v>70</v>
      </c>
      <c r="C29" s="37">
        <v>165</v>
      </c>
      <c r="D29" s="37">
        <v>1314</v>
      </c>
      <c r="E29" s="37">
        <v>1036</v>
      </c>
      <c r="F29" s="37">
        <v>161</v>
      </c>
      <c r="G29" s="37">
        <v>187</v>
      </c>
      <c r="H29" s="37">
        <v>658</v>
      </c>
      <c r="I29" s="37">
        <v>77</v>
      </c>
      <c r="J29" s="37">
        <v>226</v>
      </c>
      <c r="K29" s="37">
        <v>276</v>
      </c>
      <c r="L29" s="37">
        <v>138</v>
      </c>
      <c r="M29" s="37">
        <v>431</v>
      </c>
      <c r="N29" s="37">
        <v>0</v>
      </c>
      <c r="O29" s="58">
        <f t="shared" si="0"/>
        <v>4669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60">
        <v>0</v>
      </c>
      <c r="V29" s="58">
        <f t="shared" si="1"/>
        <v>0</v>
      </c>
      <c r="W29" s="61">
        <f t="shared" si="2"/>
        <v>4669</v>
      </c>
      <c r="Z29" s="15"/>
    </row>
    <row r="30" spans="1:26" s="19" customFormat="1" ht="14.25" customHeight="1">
      <c r="A30" s="62" t="s">
        <v>71</v>
      </c>
      <c r="B30" s="63" t="s">
        <v>72</v>
      </c>
      <c r="C30" s="64">
        <v>14568</v>
      </c>
      <c r="D30" s="64">
        <v>18655</v>
      </c>
      <c r="E30" s="64">
        <v>12272</v>
      </c>
      <c r="F30" s="64">
        <v>6241</v>
      </c>
      <c r="G30" s="64">
        <v>7128</v>
      </c>
      <c r="H30" s="64">
        <v>18195</v>
      </c>
      <c r="I30" s="64">
        <v>3058</v>
      </c>
      <c r="J30" s="64">
        <v>9664</v>
      </c>
      <c r="K30" s="64">
        <v>3939</v>
      </c>
      <c r="L30" s="64">
        <v>8976</v>
      </c>
      <c r="M30" s="64">
        <v>24405</v>
      </c>
      <c r="N30" s="64">
        <v>0</v>
      </c>
      <c r="O30" s="65">
        <f t="shared" si="0"/>
        <v>127101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5">
        <f t="shared" si="1"/>
        <v>0</v>
      </c>
      <c r="W30" s="66">
        <f t="shared" si="2"/>
        <v>127101</v>
      </c>
      <c r="Z30" s="15"/>
    </row>
    <row r="31" spans="1:26" s="19" customFormat="1" ht="14.25" customHeight="1">
      <c r="A31" s="67" t="s">
        <v>73</v>
      </c>
      <c r="B31" s="68" t="s">
        <v>74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8">
        <f t="shared" si="0"/>
        <v>0</v>
      </c>
      <c r="P31" s="37">
        <v>2392</v>
      </c>
      <c r="Q31" s="37">
        <v>952</v>
      </c>
      <c r="R31" s="37">
        <v>392</v>
      </c>
      <c r="S31" s="37">
        <v>329</v>
      </c>
      <c r="T31" s="37">
        <v>448</v>
      </c>
      <c r="U31" s="39">
        <v>0</v>
      </c>
      <c r="V31" s="38">
        <f t="shared" si="1"/>
        <v>4513</v>
      </c>
      <c r="W31" s="40">
        <f t="shared" si="2"/>
        <v>4513</v>
      </c>
      <c r="Z31" s="15"/>
    </row>
    <row r="32" spans="1:26" s="19" customFormat="1" ht="14.25" customHeight="1">
      <c r="A32" s="52" t="s">
        <v>75</v>
      </c>
      <c r="B32" s="69" t="s">
        <v>76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50">
        <v>0</v>
      </c>
      <c r="O32" s="48">
        <f t="shared" si="0"/>
        <v>0</v>
      </c>
      <c r="P32" s="49">
        <v>2102</v>
      </c>
      <c r="Q32" s="49">
        <v>828</v>
      </c>
      <c r="R32" s="49">
        <v>348</v>
      </c>
      <c r="S32" s="49">
        <v>255</v>
      </c>
      <c r="T32" s="49">
        <v>486</v>
      </c>
      <c r="U32" s="50">
        <v>0</v>
      </c>
      <c r="V32" s="48">
        <f t="shared" si="1"/>
        <v>4019</v>
      </c>
      <c r="W32" s="51">
        <f t="shared" si="2"/>
        <v>4019</v>
      </c>
      <c r="Z32" s="15"/>
    </row>
    <row r="33" spans="1:26" s="19" customFormat="1" ht="14.25" customHeight="1">
      <c r="A33" s="52" t="s">
        <v>77</v>
      </c>
      <c r="B33" s="53" t="s">
        <v>78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50">
        <v>0</v>
      </c>
      <c r="O33" s="48">
        <f t="shared" si="0"/>
        <v>0</v>
      </c>
      <c r="P33" s="49">
        <v>290</v>
      </c>
      <c r="Q33" s="49">
        <v>124</v>
      </c>
      <c r="R33" s="49">
        <v>44</v>
      </c>
      <c r="S33" s="49">
        <v>74</v>
      </c>
      <c r="T33" s="49">
        <v>0</v>
      </c>
      <c r="U33" s="50">
        <v>0</v>
      </c>
      <c r="V33" s="48">
        <f t="shared" si="1"/>
        <v>532</v>
      </c>
      <c r="W33" s="51">
        <f t="shared" si="2"/>
        <v>532</v>
      </c>
      <c r="Z33" s="15"/>
    </row>
    <row r="34" spans="1:26" s="19" customFormat="1" ht="14.25" customHeight="1">
      <c r="A34" s="52" t="s">
        <v>79</v>
      </c>
      <c r="B34" s="53" t="s">
        <v>80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50">
        <v>0</v>
      </c>
      <c r="O34" s="48">
        <f t="shared" si="0"/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48">
        <f t="shared" si="1"/>
        <v>0</v>
      </c>
      <c r="W34" s="51">
        <f t="shared" si="2"/>
        <v>0</v>
      </c>
      <c r="Z34" s="15"/>
    </row>
    <row r="35" spans="1:26" s="19" customFormat="1" ht="14.25" customHeight="1">
      <c r="A35" s="54" t="s">
        <v>81</v>
      </c>
      <c r="B35" s="70" t="s">
        <v>82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3">
        <v>0</v>
      </c>
      <c r="O35" s="41">
        <f t="shared" si="0"/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3">
        <v>0</v>
      </c>
      <c r="V35" s="41">
        <f t="shared" si="1"/>
        <v>0</v>
      </c>
      <c r="W35" s="44">
        <f t="shared" si="2"/>
        <v>0</v>
      </c>
      <c r="Z35" s="15"/>
    </row>
    <row r="36" spans="1:26" s="19" customFormat="1" ht="14.25" customHeight="1">
      <c r="A36" s="54" t="s">
        <v>83</v>
      </c>
      <c r="B36" s="70" t="s">
        <v>84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3">
        <v>0</v>
      </c>
      <c r="O36" s="41">
        <f t="shared" si="0"/>
        <v>0</v>
      </c>
      <c r="P36" s="42">
        <v>77</v>
      </c>
      <c r="Q36" s="42">
        <v>12</v>
      </c>
      <c r="R36" s="42">
        <v>271</v>
      </c>
      <c r="S36" s="42">
        <v>65</v>
      </c>
      <c r="T36" s="42">
        <v>0</v>
      </c>
      <c r="U36" s="43">
        <v>0</v>
      </c>
      <c r="V36" s="41">
        <f t="shared" si="1"/>
        <v>425</v>
      </c>
      <c r="W36" s="44">
        <f t="shared" si="2"/>
        <v>425</v>
      </c>
      <c r="Z36" s="15"/>
    </row>
    <row r="37" spans="1:26" s="19" customFormat="1" ht="14.25" customHeight="1">
      <c r="A37" s="54" t="s">
        <v>85</v>
      </c>
      <c r="B37" s="70" t="s">
        <v>86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43">
        <v>0</v>
      </c>
      <c r="O37" s="41">
        <f t="shared" si="0"/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3">
        <v>0</v>
      </c>
      <c r="V37" s="41">
        <f t="shared" si="1"/>
        <v>0</v>
      </c>
      <c r="W37" s="44">
        <f t="shared" si="2"/>
        <v>0</v>
      </c>
      <c r="Z37" s="15"/>
    </row>
    <row r="38" spans="1:26" s="19" customFormat="1" ht="14.25" customHeight="1">
      <c r="A38" s="54" t="s">
        <v>87</v>
      </c>
      <c r="B38" s="70" t="s">
        <v>88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43">
        <v>0</v>
      </c>
      <c r="O38" s="41">
        <f t="shared" si="0"/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3">
        <v>0</v>
      </c>
      <c r="V38" s="41">
        <f t="shared" si="1"/>
        <v>0</v>
      </c>
      <c r="W38" s="44">
        <f t="shared" si="2"/>
        <v>0</v>
      </c>
      <c r="Z38" s="15"/>
    </row>
    <row r="39" spans="1:26" s="19" customFormat="1" ht="14.25" customHeight="1">
      <c r="A39" s="54" t="s">
        <v>89</v>
      </c>
      <c r="B39" s="55" t="s">
        <v>90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41">
        <f t="shared" si="0"/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3">
        <v>0</v>
      </c>
      <c r="V39" s="41">
        <f t="shared" si="1"/>
        <v>0</v>
      </c>
      <c r="W39" s="44">
        <f t="shared" si="2"/>
        <v>0</v>
      </c>
      <c r="Z39" s="15"/>
    </row>
    <row r="40" spans="1:26" s="19" customFormat="1" ht="14.25" customHeight="1">
      <c r="A40" s="54" t="s">
        <v>91</v>
      </c>
      <c r="B40" s="70" t="s">
        <v>92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0">
        <v>0</v>
      </c>
      <c r="O40" s="41">
        <f t="shared" si="0"/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60">
        <v>0</v>
      </c>
      <c r="V40" s="58">
        <f t="shared" si="1"/>
        <v>0</v>
      </c>
      <c r="W40" s="61">
        <f t="shared" si="2"/>
        <v>0</v>
      </c>
      <c r="Z40" s="15"/>
    </row>
    <row r="41" spans="1:26" s="19" customFormat="1" ht="14.25" customHeight="1">
      <c r="A41" s="71" t="s">
        <v>21</v>
      </c>
      <c r="B41" s="72" t="s">
        <v>93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0"/>
        <v>0</v>
      </c>
      <c r="P41" s="64">
        <v>2469</v>
      </c>
      <c r="Q41" s="64">
        <v>964</v>
      </c>
      <c r="R41" s="64">
        <v>663</v>
      </c>
      <c r="S41" s="64">
        <v>394</v>
      </c>
      <c r="T41" s="64">
        <v>448</v>
      </c>
      <c r="U41" s="64">
        <v>0</v>
      </c>
      <c r="V41" s="65">
        <f t="shared" si="1"/>
        <v>4938</v>
      </c>
      <c r="W41" s="66">
        <f t="shared" si="2"/>
        <v>4938</v>
      </c>
      <c r="Z41" s="15"/>
    </row>
    <row r="42" spans="1:26" s="19" customFormat="1" ht="14.25" customHeight="1" thickBot="1">
      <c r="A42" s="73" t="s">
        <v>22</v>
      </c>
      <c r="B42" s="74" t="s">
        <v>94</v>
      </c>
      <c r="C42" s="75">
        <f aca="true" t="shared" si="3" ref="C42:W42">C30+C41</f>
        <v>14568</v>
      </c>
      <c r="D42" s="75">
        <f t="shared" si="3"/>
        <v>18655</v>
      </c>
      <c r="E42" s="75">
        <f t="shared" si="3"/>
        <v>12272</v>
      </c>
      <c r="F42" s="75">
        <f t="shared" si="3"/>
        <v>6241</v>
      </c>
      <c r="G42" s="75">
        <f t="shared" si="3"/>
        <v>7128</v>
      </c>
      <c r="H42" s="75">
        <f t="shared" si="3"/>
        <v>18195</v>
      </c>
      <c r="I42" s="75">
        <f t="shared" si="3"/>
        <v>3058</v>
      </c>
      <c r="J42" s="75">
        <f t="shared" si="3"/>
        <v>9664</v>
      </c>
      <c r="K42" s="75">
        <f t="shared" si="3"/>
        <v>3939</v>
      </c>
      <c r="L42" s="75">
        <f t="shared" si="3"/>
        <v>8976</v>
      </c>
      <c r="M42" s="75">
        <f t="shared" si="3"/>
        <v>24405</v>
      </c>
      <c r="N42" s="75">
        <f t="shared" si="3"/>
        <v>0</v>
      </c>
      <c r="O42" s="75">
        <f t="shared" si="3"/>
        <v>127101</v>
      </c>
      <c r="P42" s="75">
        <f t="shared" si="3"/>
        <v>2469</v>
      </c>
      <c r="Q42" s="75">
        <f t="shared" si="3"/>
        <v>964</v>
      </c>
      <c r="R42" s="75">
        <f t="shared" si="3"/>
        <v>663</v>
      </c>
      <c r="S42" s="75">
        <f t="shared" si="3"/>
        <v>394</v>
      </c>
      <c r="T42" s="75">
        <f t="shared" si="3"/>
        <v>448</v>
      </c>
      <c r="U42" s="75">
        <f t="shared" si="3"/>
        <v>0</v>
      </c>
      <c r="V42" s="75">
        <f t="shared" si="3"/>
        <v>4938</v>
      </c>
      <c r="W42" s="76">
        <f t="shared" si="3"/>
        <v>132039</v>
      </c>
      <c r="Z42" s="15"/>
    </row>
    <row r="43" spans="1:26" s="19" customFormat="1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Z43" s="15"/>
    </row>
    <row r="44" spans="1:26" s="19" customFormat="1" ht="14.2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Z44" s="15"/>
    </row>
    <row r="45" spans="1:26" s="19" customFormat="1" ht="44.1" customHeight="1">
      <c r="A45" s="13"/>
      <c r="B45" s="12"/>
      <c r="C45" s="77" t="str">
        <f aca="true" t="shared" si="4" ref="C45:N45">C4</f>
        <v>MAКEDONIA</v>
      </c>
      <c r="D45" s="77" t="str">
        <f t="shared" si="4"/>
        <v>TRIGLAV</v>
      </c>
      <c r="E45" s="77" t="str">
        <f t="shared" si="4"/>
        <v>SAVA</v>
      </c>
      <c r="F45" s="77" t="str">
        <f t="shared" si="4"/>
        <v>EUROINS</v>
      </c>
      <c r="G45" s="77" t="str">
        <f t="shared" si="4"/>
        <v>VINER</v>
      </c>
      <c r="H45" s="77" t="str">
        <f t="shared" si="4"/>
        <v>EUROLINK</v>
      </c>
      <c r="I45" s="77" t="str">
        <f t="shared" si="4"/>
        <v>GRAWE JO-JETË</v>
      </c>
      <c r="J45" s="77" t="str">
        <f t="shared" si="4"/>
        <v>UNIKA</v>
      </c>
      <c r="K45" s="77" t="str">
        <f t="shared" si="4"/>
        <v>OSIGURITELNA POLISA</v>
      </c>
      <c r="L45" s="77" t="str">
        <f t="shared" si="4"/>
        <v>HALK OSIGURUVANJE</v>
      </c>
      <c r="M45" s="77" t="str">
        <f t="shared" si="4"/>
        <v>KROACIJA JO-JETË</v>
      </c>
      <c r="N45" s="77" t="str">
        <f t="shared" si="4"/>
        <v>ZOIL MAKEDONIJA, sh.a, Manastrir</v>
      </c>
      <c r="O45" s="78"/>
      <c r="P45" s="77" t="str">
        <f aca="true" t="shared" si="5" ref="P45:U45">P4</f>
        <v>KROACIA JETË</v>
      </c>
      <c r="Q45" s="77" t="str">
        <f t="shared" si="5"/>
        <v>GRAVE</v>
      </c>
      <c r="R45" s="77" t="str">
        <f t="shared" si="5"/>
        <v>VINER JETË</v>
      </c>
      <c r="S45" s="77" t="str">
        <f t="shared" si="5"/>
        <v>UNIKA JETË</v>
      </c>
      <c r="T45" s="77" t="str">
        <f t="shared" si="5"/>
        <v>TRIGLAV JETË</v>
      </c>
      <c r="U45" s="77" t="str">
        <f t="shared" si="5"/>
        <v>PRVA JETË</v>
      </c>
      <c r="V45" s="79"/>
      <c r="W45" s="15"/>
      <c r="Z45" s="15"/>
    </row>
    <row r="46" spans="1:26" s="19" customFormat="1" ht="17.45" customHeight="1" thickBot="1">
      <c r="A46" s="11" t="s">
        <v>95</v>
      </c>
      <c r="B46" s="10"/>
      <c r="C46" s="80">
        <f>C42/$O$42</f>
        <v>0.11461750891023674</v>
      </c>
      <c r="D46" s="80">
        <f aca="true" t="shared" si="6" ref="D46:N46">D42/$O$42</f>
        <v>0.14677303876444717</v>
      </c>
      <c r="E46" s="80">
        <f t="shared" si="6"/>
        <v>0.09655313490845863</v>
      </c>
      <c r="F46" s="80">
        <f t="shared" si="6"/>
        <v>0.04910268211894478</v>
      </c>
      <c r="G46" s="80">
        <f t="shared" si="6"/>
        <v>0.05608138409611254</v>
      </c>
      <c r="H46" s="80">
        <f t="shared" si="6"/>
        <v>0.1431538697571223</v>
      </c>
      <c r="I46" s="80">
        <f t="shared" si="6"/>
        <v>0.0240596061399989</v>
      </c>
      <c r="J46" s="80">
        <f t="shared" si="6"/>
        <v>0.07603402018866885</v>
      </c>
      <c r="K46" s="80">
        <f t="shared" si="6"/>
        <v>0.03099110156489721</v>
      </c>
      <c r="L46" s="80">
        <f t="shared" si="6"/>
        <v>0.07062100219510468</v>
      </c>
      <c r="M46" s="80">
        <f t="shared" si="6"/>
        <v>0.1920126513560082</v>
      </c>
      <c r="N46" s="80">
        <f t="shared" si="6"/>
        <v>0</v>
      </c>
      <c r="O46" s="81"/>
      <c r="P46" s="80">
        <f>P42/$V$42</f>
        <v>0.5</v>
      </c>
      <c r="Q46" s="80">
        <f aca="true" t="shared" si="7" ref="Q46:U46">Q42/$V$42</f>
        <v>0.19522073714054272</v>
      </c>
      <c r="R46" s="80">
        <f t="shared" si="7"/>
        <v>0.13426488456865127</v>
      </c>
      <c r="S46" s="80">
        <f t="shared" si="7"/>
        <v>0.0797893884163629</v>
      </c>
      <c r="T46" s="80">
        <f t="shared" si="7"/>
        <v>0.0907249898744431</v>
      </c>
      <c r="U46" s="80">
        <f t="shared" si="7"/>
        <v>0</v>
      </c>
      <c r="V46" s="79"/>
      <c r="W46" s="15"/>
      <c r="Z46" s="15"/>
    </row>
    <row r="47" spans="1:26" s="19" customFormat="1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Z47" s="15"/>
    </row>
    <row r="48" spans="1:26" s="19" customFormat="1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15"/>
    </row>
    <row r="49" spans="2:13" s="18" customFormat="1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s="18" customFormat="1" ht="14.2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s="18" customFormat="1" ht="14.2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s="18" customFormat="1" ht="14.2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s="18" customFormat="1" ht="14.2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18" customFormat="1" ht="14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s="18" customFormat="1" ht="14.2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s="18" customFormat="1" ht="14.2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13" ht="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ht="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</sheetData>
  <mergeCells count="2">
    <mergeCell ref="A45:B45"/>
    <mergeCell ref="A46:B4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E0D0-B06B-4D29-97AE-C7A24ECA58A9}">
  <dimension ref="A2:I35"/>
  <sheetViews>
    <sheetView showGridLines="0" zoomScale="90" zoomScaleNormal="90" workbookViewId="0" topLeftCell="A1">
      <selection activeCell="D11" sqref="D11"/>
    </sheetView>
  </sheetViews>
  <sheetFormatPr defaultColWidth="9.140625" defaultRowHeight="15"/>
  <cols>
    <col min="1" max="1" width="25.7109375" style="115" customWidth="1"/>
    <col min="2" max="2" width="5.7109375" style="116" customWidth="1"/>
    <col min="3" max="3" width="18.28125" style="115" customWidth="1"/>
    <col min="4" max="4" width="20.28125" style="115" customWidth="1"/>
    <col min="5" max="9" width="18.28125" style="115" customWidth="1"/>
    <col min="10" max="10" width="9.140625" style="115" customWidth="1"/>
    <col min="11" max="16384" width="9.140625" style="115" customWidth="1"/>
  </cols>
  <sheetData>
    <row r="1" s="18" customFormat="1" ht="15" customHeight="1"/>
    <row r="2" spans="1:7" s="18" customFormat="1" ht="15" customHeight="1">
      <c r="A2" s="85" t="s">
        <v>116</v>
      </c>
      <c r="B2" s="108"/>
      <c r="C2" s="108"/>
      <c r="D2" s="108"/>
      <c r="E2" s="108"/>
      <c r="F2" s="108"/>
      <c r="G2" s="108"/>
    </row>
    <row r="3" s="18" customFormat="1" ht="15" customHeight="1" thickBot="1"/>
    <row r="4" spans="1:9" s="117" customFormat="1" ht="87" customHeight="1">
      <c r="A4" s="90" t="s">
        <v>117</v>
      </c>
      <c r="B4" s="91"/>
      <c r="C4" s="91" t="s">
        <v>118</v>
      </c>
      <c r="D4" s="91" t="s">
        <v>119</v>
      </c>
      <c r="E4" s="91" t="s">
        <v>120</v>
      </c>
      <c r="F4" s="91" t="s">
        <v>121</v>
      </c>
      <c r="G4" s="91" t="s">
        <v>122</v>
      </c>
      <c r="H4" s="91" t="s">
        <v>123</v>
      </c>
      <c r="I4" s="92" t="s">
        <v>124</v>
      </c>
    </row>
    <row r="5" spans="1:9" s="118" customFormat="1" ht="16.5" customHeight="1">
      <c r="A5" s="93"/>
      <c r="B5" s="94"/>
      <c r="C5" s="95">
        <v>1</v>
      </c>
      <c r="D5" s="95">
        <v>2</v>
      </c>
      <c r="E5" s="95">
        <v>3</v>
      </c>
      <c r="F5" s="95">
        <v>4</v>
      </c>
      <c r="G5" s="95" t="s">
        <v>125</v>
      </c>
      <c r="H5" s="95" t="s">
        <v>126</v>
      </c>
      <c r="I5" s="96" t="s">
        <v>127</v>
      </c>
    </row>
    <row r="6" spans="1:9" s="18" customFormat="1" ht="13.5" customHeight="1">
      <c r="A6" s="101" t="s">
        <v>2</v>
      </c>
      <c r="B6" s="98">
        <f aca="true" t="shared" si="0" ref="B6:B17">ROW()-ROW($B$5)</f>
        <v>1</v>
      </c>
      <c r="C6" s="102">
        <v>931</v>
      </c>
      <c r="D6" s="102">
        <v>15725</v>
      </c>
      <c r="E6" s="102">
        <v>14568</v>
      </c>
      <c r="F6" s="102">
        <v>1240</v>
      </c>
      <c r="G6" s="102">
        <v>848</v>
      </c>
      <c r="H6" s="102">
        <v>140</v>
      </c>
      <c r="I6" s="119">
        <f aca="true" t="shared" si="1" ref="I6:I26">IF(C6+D6&lt;&gt;0,(E6+F6)/(C6+D6),0)</f>
        <v>0.9490874159462056</v>
      </c>
    </row>
    <row r="7" spans="1:9" s="18" customFormat="1" ht="13.5" customHeight="1">
      <c r="A7" s="101" t="s">
        <v>3</v>
      </c>
      <c r="B7" s="98">
        <f t="shared" si="0"/>
        <v>2</v>
      </c>
      <c r="C7" s="102">
        <v>2548</v>
      </c>
      <c r="D7" s="102">
        <v>22958</v>
      </c>
      <c r="E7" s="102">
        <v>18655</v>
      </c>
      <c r="F7" s="102">
        <v>4008</v>
      </c>
      <c r="G7" s="102">
        <v>2843</v>
      </c>
      <c r="H7" s="102">
        <v>296</v>
      </c>
      <c r="I7" s="119">
        <f t="shared" si="1"/>
        <v>0.8885360307378656</v>
      </c>
    </row>
    <row r="8" spans="1:9" s="18" customFormat="1" ht="13.5" customHeight="1">
      <c r="A8" s="101" t="s">
        <v>4</v>
      </c>
      <c r="B8" s="98">
        <f t="shared" si="0"/>
        <v>3</v>
      </c>
      <c r="C8" s="102">
        <v>2679</v>
      </c>
      <c r="D8" s="102">
        <v>15445</v>
      </c>
      <c r="E8" s="102">
        <v>12272</v>
      </c>
      <c r="F8" s="102">
        <v>3486</v>
      </c>
      <c r="G8" s="102">
        <v>2366</v>
      </c>
      <c r="H8" s="102">
        <v>223</v>
      </c>
      <c r="I8" s="119">
        <f t="shared" si="1"/>
        <v>0.8694548664753917</v>
      </c>
    </row>
    <row r="9" spans="1:9" s="18" customFormat="1" ht="13.5" customHeight="1">
      <c r="A9" s="101" t="s">
        <v>5</v>
      </c>
      <c r="B9" s="98">
        <f t="shared" si="0"/>
        <v>4</v>
      </c>
      <c r="C9" s="102">
        <v>1422</v>
      </c>
      <c r="D9" s="102">
        <v>7483</v>
      </c>
      <c r="E9" s="102">
        <v>6241</v>
      </c>
      <c r="F9" s="102">
        <v>1165</v>
      </c>
      <c r="G9" s="102">
        <v>1499</v>
      </c>
      <c r="H9" s="102">
        <v>133</v>
      </c>
      <c r="I9" s="119">
        <f t="shared" si="1"/>
        <v>0.8316676024705222</v>
      </c>
    </row>
    <row r="10" spans="1:9" s="18" customFormat="1" ht="13.5" customHeight="1">
      <c r="A10" s="101" t="s">
        <v>6</v>
      </c>
      <c r="B10" s="98">
        <f t="shared" si="0"/>
        <v>5</v>
      </c>
      <c r="C10" s="102">
        <v>867</v>
      </c>
      <c r="D10" s="102">
        <v>8757</v>
      </c>
      <c r="E10" s="102">
        <v>7128</v>
      </c>
      <c r="F10" s="102">
        <v>1367</v>
      </c>
      <c r="G10" s="102">
        <v>1129</v>
      </c>
      <c r="H10" s="102">
        <v>244</v>
      </c>
      <c r="I10" s="119">
        <f t="shared" si="1"/>
        <v>0.882689110556941</v>
      </c>
    </row>
    <row r="11" spans="1:9" s="18" customFormat="1" ht="13.5" customHeight="1">
      <c r="A11" s="101" t="s">
        <v>7</v>
      </c>
      <c r="B11" s="98">
        <f t="shared" si="0"/>
        <v>6</v>
      </c>
      <c r="C11" s="102">
        <v>3250</v>
      </c>
      <c r="D11" s="102">
        <v>20656</v>
      </c>
      <c r="E11" s="102">
        <v>18195</v>
      </c>
      <c r="F11" s="102">
        <v>2293</v>
      </c>
      <c r="G11" s="102">
        <v>3418</v>
      </c>
      <c r="H11" s="102">
        <v>264</v>
      </c>
      <c r="I11" s="119">
        <f t="shared" si="1"/>
        <v>0.8570233414205639</v>
      </c>
    </row>
    <row r="12" spans="1:9" s="18" customFormat="1" ht="13.5" customHeight="1">
      <c r="A12" s="101" t="s">
        <v>8</v>
      </c>
      <c r="B12" s="98">
        <f t="shared" si="0"/>
        <v>7</v>
      </c>
      <c r="C12" s="102">
        <v>1958</v>
      </c>
      <c r="D12" s="102">
        <v>3440</v>
      </c>
      <c r="E12" s="102">
        <v>3058</v>
      </c>
      <c r="F12" s="102">
        <v>209</v>
      </c>
      <c r="G12" s="102">
        <v>2740</v>
      </c>
      <c r="H12" s="102">
        <v>197</v>
      </c>
      <c r="I12" s="119">
        <f t="shared" si="1"/>
        <v>0.6052241570952205</v>
      </c>
    </row>
    <row r="13" spans="1:9" s="18" customFormat="1" ht="13.5" customHeight="1">
      <c r="A13" s="101" t="s">
        <v>9</v>
      </c>
      <c r="B13" s="98">
        <f t="shared" si="0"/>
        <v>8</v>
      </c>
      <c r="C13" s="102">
        <v>1144</v>
      </c>
      <c r="D13" s="102">
        <v>11810</v>
      </c>
      <c r="E13" s="102">
        <v>9664</v>
      </c>
      <c r="F13" s="102">
        <v>2011</v>
      </c>
      <c r="G13" s="102">
        <v>1279</v>
      </c>
      <c r="H13" s="102">
        <v>286</v>
      </c>
      <c r="I13" s="119">
        <f t="shared" si="1"/>
        <v>0.901266018218311</v>
      </c>
    </row>
    <row r="14" spans="1:9" s="18" customFormat="1" ht="13.5" customHeight="1">
      <c r="A14" s="101" t="s">
        <v>10</v>
      </c>
      <c r="B14" s="98">
        <f t="shared" si="0"/>
        <v>9</v>
      </c>
      <c r="C14" s="102">
        <v>1101</v>
      </c>
      <c r="D14" s="102">
        <v>5112</v>
      </c>
      <c r="E14" s="102">
        <v>3939</v>
      </c>
      <c r="F14" s="102">
        <v>932</v>
      </c>
      <c r="G14" s="102">
        <v>1342</v>
      </c>
      <c r="H14" s="102">
        <v>226</v>
      </c>
      <c r="I14" s="119">
        <f t="shared" si="1"/>
        <v>0.7840012876227266</v>
      </c>
    </row>
    <row r="15" spans="1:9" s="18" customFormat="1" ht="13.5" customHeight="1">
      <c r="A15" s="101" t="s">
        <v>11</v>
      </c>
      <c r="B15" s="98">
        <f t="shared" si="0"/>
        <v>10</v>
      </c>
      <c r="C15" s="102">
        <v>2220</v>
      </c>
      <c r="D15" s="102">
        <v>9717</v>
      </c>
      <c r="E15" s="102">
        <v>8976</v>
      </c>
      <c r="F15" s="102">
        <v>1599</v>
      </c>
      <c r="G15" s="102">
        <v>1362</v>
      </c>
      <c r="H15" s="102">
        <v>340</v>
      </c>
      <c r="I15" s="119">
        <f t="shared" si="1"/>
        <v>0.8859009801457652</v>
      </c>
    </row>
    <row r="16" spans="1:9" s="18" customFormat="1" ht="13.5" customHeight="1">
      <c r="A16" s="101" t="s">
        <v>12</v>
      </c>
      <c r="B16" s="98">
        <f t="shared" si="0"/>
        <v>11</v>
      </c>
      <c r="C16" s="102">
        <v>4067</v>
      </c>
      <c r="D16" s="102">
        <v>27872</v>
      </c>
      <c r="E16" s="102">
        <v>24405</v>
      </c>
      <c r="F16" s="102">
        <v>3669</v>
      </c>
      <c r="G16" s="102">
        <v>3865</v>
      </c>
      <c r="H16" s="102">
        <v>177</v>
      </c>
      <c r="I16" s="119">
        <f t="shared" si="1"/>
        <v>0.8789880710103635</v>
      </c>
    </row>
    <row r="17" spans="1:9" s="18" customFormat="1" ht="13.5" customHeight="1">
      <c r="A17" s="101" t="s">
        <v>13</v>
      </c>
      <c r="B17" s="98">
        <f t="shared" si="0"/>
        <v>12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19">
        <f t="shared" si="1"/>
        <v>0</v>
      </c>
    </row>
    <row r="18" spans="1:9" s="18" customFormat="1" ht="13.5" customHeight="1">
      <c r="A18" s="97" t="s">
        <v>104</v>
      </c>
      <c r="B18" s="98">
        <v>100</v>
      </c>
      <c r="C18" s="99">
        <f aca="true" t="shared" si="2" ref="C18:H18">SUM(C6:C17)</f>
        <v>22187</v>
      </c>
      <c r="D18" s="99">
        <f t="shared" si="2"/>
        <v>148975</v>
      </c>
      <c r="E18" s="99">
        <f t="shared" si="2"/>
        <v>127101</v>
      </c>
      <c r="F18" s="99">
        <f t="shared" si="2"/>
        <v>21979</v>
      </c>
      <c r="G18" s="99">
        <f t="shared" si="2"/>
        <v>22691</v>
      </c>
      <c r="H18" s="99">
        <f t="shared" si="2"/>
        <v>2526</v>
      </c>
      <c r="I18" s="120">
        <f t="shared" si="1"/>
        <v>0.8709877192367464</v>
      </c>
    </row>
    <row r="19" spans="1:9" s="18" customFormat="1" ht="13.5" customHeight="1">
      <c r="A19" s="101" t="s">
        <v>15</v>
      </c>
      <c r="B19" s="98">
        <f>B18+1</f>
        <v>101</v>
      </c>
      <c r="C19" s="102">
        <v>271</v>
      </c>
      <c r="D19" s="102">
        <v>2652</v>
      </c>
      <c r="E19" s="102">
        <v>2469</v>
      </c>
      <c r="F19" s="102">
        <v>132</v>
      </c>
      <c r="G19" s="102">
        <v>322</v>
      </c>
      <c r="H19" s="102">
        <v>2</v>
      </c>
      <c r="I19" s="119">
        <f t="shared" si="1"/>
        <v>0.8898392062949025</v>
      </c>
    </row>
    <row r="20" spans="1:9" s="18" customFormat="1" ht="13.5" customHeight="1">
      <c r="A20" s="101" t="s">
        <v>16</v>
      </c>
      <c r="B20" s="98">
        <f>B19+1</f>
        <v>102</v>
      </c>
      <c r="C20" s="102">
        <v>270</v>
      </c>
      <c r="D20" s="102">
        <v>1034</v>
      </c>
      <c r="E20" s="102">
        <v>964</v>
      </c>
      <c r="F20" s="102">
        <v>26</v>
      </c>
      <c r="G20" s="102">
        <v>314</v>
      </c>
      <c r="H20" s="102">
        <v>5</v>
      </c>
      <c r="I20" s="119">
        <f t="shared" si="1"/>
        <v>0.75920245398773</v>
      </c>
    </row>
    <row r="21" spans="1:9" s="18" customFormat="1" ht="13.5" customHeight="1">
      <c r="A21" s="101" t="s">
        <v>17</v>
      </c>
      <c r="B21" s="98">
        <f>B20+1</f>
        <v>103</v>
      </c>
      <c r="C21" s="102">
        <v>29</v>
      </c>
      <c r="D21" s="102">
        <v>711</v>
      </c>
      <c r="E21" s="102">
        <v>663</v>
      </c>
      <c r="F21" s="102">
        <v>41</v>
      </c>
      <c r="G21" s="102">
        <v>33</v>
      </c>
      <c r="H21" s="102">
        <v>1</v>
      </c>
      <c r="I21" s="119">
        <f t="shared" si="1"/>
        <v>0.9513513513513514</v>
      </c>
    </row>
    <row r="22" spans="1:9" s="18" customFormat="1" ht="13.5" customHeight="1">
      <c r="A22" s="101" t="s">
        <v>18</v>
      </c>
      <c r="B22" s="98">
        <f>B21+1</f>
        <v>104</v>
      </c>
      <c r="C22" s="102">
        <v>36</v>
      </c>
      <c r="D22" s="102">
        <v>412</v>
      </c>
      <c r="E22" s="102">
        <v>394</v>
      </c>
      <c r="F22" s="102">
        <v>24</v>
      </c>
      <c r="G22" s="102">
        <v>47</v>
      </c>
      <c r="H22" s="102">
        <v>2</v>
      </c>
      <c r="I22" s="119">
        <f t="shared" si="1"/>
        <v>0.9330357142857143</v>
      </c>
    </row>
    <row r="23" spans="1:9" s="18" customFormat="1" ht="13.5" customHeight="1">
      <c r="A23" s="101" t="s">
        <v>19</v>
      </c>
      <c r="B23" s="98">
        <f>B22+1</f>
        <v>105</v>
      </c>
      <c r="C23" s="102">
        <v>11</v>
      </c>
      <c r="D23" s="102">
        <v>456</v>
      </c>
      <c r="E23" s="102">
        <v>448</v>
      </c>
      <c r="F23" s="102">
        <v>9</v>
      </c>
      <c r="G23" s="102">
        <v>1</v>
      </c>
      <c r="H23" s="102">
        <v>1</v>
      </c>
      <c r="I23" s="119">
        <f t="shared" si="1"/>
        <v>0.9785867237687366</v>
      </c>
    </row>
    <row r="24" spans="1:9" s="18" customFormat="1" ht="13.5" customHeight="1">
      <c r="A24" s="101" t="s">
        <v>20</v>
      </c>
      <c r="B24" s="98">
        <f>B19+1</f>
        <v>102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19">
        <f t="shared" si="1"/>
        <v>0</v>
      </c>
    </row>
    <row r="25" spans="1:9" s="18" customFormat="1" ht="13.5" customHeight="1">
      <c r="A25" s="97" t="s">
        <v>105</v>
      </c>
      <c r="B25" s="98">
        <v>200</v>
      </c>
      <c r="C25" s="99">
        <f aca="true" t="shared" si="3" ref="C25:H25">SUM(C19:C24)</f>
        <v>617</v>
      </c>
      <c r="D25" s="99">
        <f t="shared" si="3"/>
        <v>5265</v>
      </c>
      <c r="E25" s="99">
        <f t="shared" si="3"/>
        <v>4938</v>
      </c>
      <c r="F25" s="99">
        <f t="shared" si="3"/>
        <v>232</v>
      </c>
      <c r="G25" s="99">
        <f t="shared" si="3"/>
        <v>717</v>
      </c>
      <c r="H25" s="99">
        <f t="shared" si="3"/>
        <v>11</v>
      </c>
      <c r="I25" s="120">
        <f t="shared" si="1"/>
        <v>0.8789527371642298</v>
      </c>
    </row>
    <row r="26" spans="1:9" s="18" customFormat="1" ht="13.5" customHeight="1" thickBot="1">
      <c r="A26" s="113" t="s">
        <v>106</v>
      </c>
      <c r="B26" s="104">
        <v>300</v>
      </c>
      <c r="C26" s="105">
        <f aca="true" t="shared" si="4" ref="C26:H26">C18+C25</f>
        <v>22804</v>
      </c>
      <c r="D26" s="105">
        <f t="shared" si="4"/>
        <v>154240</v>
      </c>
      <c r="E26" s="105">
        <f t="shared" si="4"/>
        <v>132039</v>
      </c>
      <c r="F26" s="105">
        <f t="shared" si="4"/>
        <v>22211</v>
      </c>
      <c r="G26" s="105">
        <f t="shared" si="4"/>
        <v>23408</v>
      </c>
      <c r="H26" s="105">
        <f t="shared" si="4"/>
        <v>2537</v>
      </c>
      <c r="I26" s="121">
        <f t="shared" si="1"/>
        <v>0.8712523440500667</v>
      </c>
    </row>
    <row r="31" ht="15">
      <c r="B31" s="115"/>
    </row>
    <row r="32" ht="15">
      <c r="B32" s="115"/>
    </row>
    <row r="33" ht="15">
      <c r="B33" s="115"/>
    </row>
    <row r="34" ht="15">
      <c r="B34" s="115"/>
    </row>
    <row r="35" ht="15">
      <c r="B35" s="11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DC21-E92C-46D6-A7D6-D08213724681}">
  <dimension ref="A1:E41"/>
  <sheetViews>
    <sheetView showGridLines="0" zoomScale="90" zoomScaleNormal="90" workbookViewId="0" topLeftCell="A1"/>
  </sheetViews>
  <sheetFormatPr defaultColWidth="9.140625" defaultRowHeight="15"/>
  <cols>
    <col min="1" max="1" width="31.421875" style="82" customWidth="1"/>
    <col min="2" max="2" width="5.7109375" style="82" customWidth="1"/>
    <col min="3" max="5" width="23.00390625" style="82" customWidth="1"/>
    <col min="6" max="6" width="9.140625" style="82" customWidth="1"/>
    <col min="7" max="16384" width="9.140625" style="82" customWidth="1"/>
  </cols>
  <sheetData>
    <row r="1" s="115" customFormat="1" ht="15" customHeight="1">
      <c r="B1" s="116"/>
    </row>
    <row r="2" spans="1:5" s="115" customFormat="1" ht="15" customHeight="1">
      <c r="A2" s="85" t="s">
        <v>128</v>
      </c>
      <c r="B2" s="108"/>
      <c r="C2" s="108"/>
      <c r="D2" s="108"/>
      <c r="E2" s="108"/>
    </row>
    <row r="3" spans="2:5" s="115" customFormat="1" ht="15" customHeight="1" thickBot="1">
      <c r="B3" s="116"/>
      <c r="E3" s="122" t="s">
        <v>129</v>
      </c>
    </row>
    <row r="4" spans="1:5" s="18" customFormat="1" ht="35.25" customHeight="1">
      <c r="A4" s="90" t="s">
        <v>117</v>
      </c>
      <c r="B4" s="91" t="s">
        <v>99</v>
      </c>
      <c r="C4" s="91" t="s">
        <v>130</v>
      </c>
      <c r="D4" s="91" t="s">
        <v>131</v>
      </c>
      <c r="E4" s="92" t="s">
        <v>132</v>
      </c>
    </row>
    <row r="5" spans="1:5" ht="15">
      <c r="A5" s="93"/>
      <c r="B5" s="94"/>
      <c r="C5" s="95">
        <v>1</v>
      </c>
      <c r="D5" s="95">
        <v>2</v>
      </c>
      <c r="E5" s="96">
        <v>3</v>
      </c>
    </row>
    <row r="6" spans="1:5" s="18" customFormat="1" ht="18" customHeight="1">
      <c r="A6" s="97" t="s">
        <v>104</v>
      </c>
      <c r="B6" s="98">
        <f aca="true" t="shared" si="0" ref="B6:B26">ROW()-ROW($A$5)</f>
        <v>1</v>
      </c>
      <c r="C6" s="99">
        <f>SUM(C7:C18)</f>
        <v>1806627.155</v>
      </c>
      <c r="D6" s="99">
        <f>SUM(D7:D18)</f>
        <v>1873871</v>
      </c>
      <c r="E6" s="100">
        <f>SUM(E7:E18)</f>
        <v>1522403.631</v>
      </c>
    </row>
    <row r="7" spans="1:5" s="18" customFormat="1" ht="18" customHeight="1">
      <c r="A7" s="101" t="s">
        <v>2</v>
      </c>
      <c r="B7" s="98">
        <f t="shared" si="0"/>
        <v>2</v>
      </c>
      <c r="C7" s="102">
        <v>219301.693</v>
      </c>
      <c r="D7" s="102">
        <v>241071</v>
      </c>
      <c r="E7" s="103">
        <v>130892.318</v>
      </c>
    </row>
    <row r="8" spans="1:5" s="18" customFormat="1" ht="18" customHeight="1">
      <c r="A8" s="101" t="s">
        <v>3</v>
      </c>
      <c r="B8" s="98">
        <f t="shared" si="0"/>
        <v>3</v>
      </c>
      <c r="C8" s="102">
        <v>294028.48</v>
      </c>
      <c r="D8" s="102">
        <v>107123</v>
      </c>
      <c r="E8" s="103">
        <v>209929.436</v>
      </c>
    </row>
    <row r="9" spans="1:5" s="18" customFormat="1" ht="18" customHeight="1">
      <c r="A9" s="101" t="s">
        <v>4</v>
      </c>
      <c r="B9" s="98">
        <f t="shared" si="0"/>
        <v>4</v>
      </c>
      <c r="C9" s="102">
        <v>207670.095</v>
      </c>
      <c r="D9" s="102">
        <v>103615</v>
      </c>
      <c r="E9" s="103">
        <v>230350.291</v>
      </c>
    </row>
    <row r="10" spans="1:5" s="18" customFormat="1" ht="18" customHeight="1">
      <c r="A10" s="101" t="s">
        <v>5</v>
      </c>
      <c r="B10" s="98">
        <f t="shared" si="0"/>
        <v>5</v>
      </c>
      <c r="C10" s="102">
        <v>97909.631</v>
      </c>
      <c r="D10" s="102">
        <v>224350</v>
      </c>
      <c r="E10" s="103">
        <v>153748.147</v>
      </c>
    </row>
    <row r="11" spans="1:5" s="18" customFormat="1" ht="18" customHeight="1">
      <c r="A11" s="101" t="s">
        <v>6</v>
      </c>
      <c r="B11" s="98">
        <f t="shared" si="0"/>
        <v>6</v>
      </c>
      <c r="C11" s="102">
        <v>187086.88</v>
      </c>
      <c r="D11" s="102">
        <v>233244</v>
      </c>
      <c r="E11" s="103">
        <v>105414.892</v>
      </c>
    </row>
    <row r="12" spans="1:5" s="18" customFormat="1" ht="18" customHeight="1">
      <c r="A12" s="101" t="s">
        <v>7</v>
      </c>
      <c r="B12" s="98">
        <f t="shared" si="0"/>
        <v>7</v>
      </c>
      <c r="C12" s="102">
        <v>194446.311</v>
      </c>
      <c r="D12" s="102">
        <v>79994</v>
      </c>
      <c r="E12" s="103">
        <v>171394.598</v>
      </c>
    </row>
    <row r="13" spans="1:5" s="18" customFormat="1" ht="18" customHeight="1">
      <c r="A13" s="101" t="s">
        <v>8</v>
      </c>
      <c r="B13" s="98">
        <f t="shared" si="0"/>
        <v>8</v>
      </c>
      <c r="C13" s="102">
        <v>54670.685</v>
      </c>
      <c r="D13" s="102">
        <v>153657</v>
      </c>
      <c r="E13" s="103">
        <v>27850.513</v>
      </c>
    </row>
    <row r="14" spans="1:5" s="18" customFormat="1" ht="18" customHeight="1">
      <c r="A14" s="101" t="s">
        <v>9</v>
      </c>
      <c r="B14" s="98">
        <f t="shared" si="0"/>
        <v>9</v>
      </c>
      <c r="C14" s="102">
        <v>161636.836</v>
      </c>
      <c r="D14" s="102">
        <v>319387</v>
      </c>
      <c r="E14" s="103">
        <v>101948.044</v>
      </c>
    </row>
    <row r="15" spans="1:5" s="18" customFormat="1" ht="18" customHeight="1">
      <c r="A15" s="101" t="s">
        <v>10</v>
      </c>
      <c r="B15" s="98">
        <f t="shared" si="0"/>
        <v>10</v>
      </c>
      <c r="C15" s="102">
        <v>104772.207</v>
      </c>
      <c r="D15" s="102">
        <v>136966</v>
      </c>
      <c r="E15" s="103">
        <v>108662.051</v>
      </c>
    </row>
    <row r="16" spans="1:5" s="18" customFormat="1" ht="18" customHeight="1">
      <c r="A16" s="101" t="s">
        <v>11</v>
      </c>
      <c r="B16" s="98">
        <f t="shared" si="0"/>
        <v>11</v>
      </c>
      <c r="C16" s="102">
        <v>159379.046</v>
      </c>
      <c r="D16" s="102">
        <v>72027</v>
      </c>
      <c r="E16" s="103">
        <v>178938.188</v>
      </c>
    </row>
    <row r="17" spans="1:5" s="18" customFormat="1" ht="18" customHeight="1">
      <c r="A17" s="101" t="s">
        <v>12</v>
      </c>
      <c r="B17" s="98">
        <f t="shared" si="0"/>
        <v>12</v>
      </c>
      <c r="C17" s="102">
        <v>125725.291</v>
      </c>
      <c r="D17" s="102">
        <v>202437</v>
      </c>
      <c r="E17" s="103">
        <v>103275.153</v>
      </c>
    </row>
    <row r="18" spans="1:5" s="18" customFormat="1" ht="18" customHeight="1">
      <c r="A18" s="101" t="s">
        <v>13</v>
      </c>
      <c r="B18" s="98">
        <f t="shared" si="0"/>
        <v>13</v>
      </c>
      <c r="C18" s="102">
        <v>0</v>
      </c>
      <c r="D18" s="102">
        <v>0</v>
      </c>
      <c r="E18" s="103">
        <v>0</v>
      </c>
    </row>
    <row r="19" spans="1:5" s="18" customFormat="1" ht="18" customHeight="1">
      <c r="A19" s="97" t="s">
        <v>105</v>
      </c>
      <c r="B19" s="98">
        <f t="shared" si="0"/>
        <v>14</v>
      </c>
      <c r="C19" s="99">
        <f>SUM(C20:C25)</f>
        <v>436343.13412100007</v>
      </c>
      <c r="D19" s="99">
        <f>SUM(D20:D25)</f>
        <v>404042</v>
      </c>
      <c r="E19" s="100">
        <f>SUM(E20:E25)</f>
        <v>128319.03500000002</v>
      </c>
    </row>
    <row r="20" spans="1:5" s="18" customFormat="1" ht="18" customHeight="1">
      <c r="A20" s="101" t="s">
        <v>15</v>
      </c>
      <c r="B20" s="98">
        <f t="shared" si="0"/>
        <v>15</v>
      </c>
      <c r="C20" s="102">
        <v>120368.752386</v>
      </c>
      <c r="D20" s="102">
        <v>84497</v>
      </c>
      <c r="E20" s="103">
        <v>61457.275</v>
      </c>
    </row>
    <row r="21" spans="1:5" s="18" customFormat="1" ht="18" customHeight="1">
      <c r="A21" s="101" t="s">
        <v>16</v>
      </c>
      <c r="B21" s="98">
        <f t="shared" si="0"/>
        <v>16</v>
      </c>
      <c r="C21" s="102">
        <v>54059.026151</v>
      </c>
      <c r="D21" s="102">
        <v>56863</v>
      </c>
      <c r="E21" s="103">
        <v>17031.223</v>
      </c>
    </row>
    <row r="22" spans="1:5" s="18" customFormat="1" ht="18" customHeight="1">
      <c r="A22" s="101" t="s">
        <v>17</v>
      </c>
      <c r="B22" s="98">
        <f t="shared" si="0"/>
        <v>17</v>
      </c>
      <c r="C22" s="102">
        <v>121196.212557</v>
      </c>
      <c r="D22" s="102">
        <v>130940</v>
      </c>
      <c r="E22" s="103">
        <v>10179.342</v>
      </c>
    </row>
    <row r="23" spans="1:5" s="18" customFormat="1" ht="18" customHeight="1">
      <c r="A23" s="101" t="s">
        <v>18</v>
      </c>
      <c r="B23" s="98">
        <f t="shared" si="0"/>
        <v>18</v>
      </c>
      <c r="C23" s="102">
        <v>54826.019382</v>
      </c>
      <c r="D23" s="102">
        <v>77286</v>
      </c>
      <c r="E23" s="103">
        <v>7402.441</v>
      </c>
    </row>
    <row r="24" spans="1:5" s="18" customFormat="1" ht="18" customHeight="1">
      <c r="A24" s="101" t="s">
        <v>19</v>
      </c>
      <c r="B24" s="98">
        <f t="shared" si="0"/>
        <v>19</v>
      </c>
      <c r="C24" s="102">
        <v>78560.870645</v>
      </c>
      <c r="D24" s="102">
        <v>54456</v>
      </c>
      <c r="E24" s="103">
        <v>31838.082</v>
      </c>
    </row>
    <row r="25" spans="1:5" s="18" customFormat="1" ht="18" customHeight="1">
      <c r="A25" s="101" t="s">
        <v>20</v>
      </c>
      <c r="B25" s="98">
        <f t="shared" si="0"/>
        <v>20</v>
      </c>
      <c r="C25" s="102">
        <v>7332.253</v>
      </c>
      <c r="D25" s="102">
        <v>0</v>
      </c>
      <c r="E25" s="103">
        <v>410.672</v>
      </c>
    </row>
    <row r="26" spans="1:5" s="18" customFormat="1" ht="18" customHeight="1" thickBot="1">
      <c r="A26" s="97" t="s">
        <v>106</v>
      </c>
      <c r="B26" s="98">
        <f t="shared" si="0"/>
        <v>21</v>
      </c>
      <c r="C26" s="105">
        <f>C6+C19</f>
        <v>2242970.289121</v>
      </c>
      <c r="D26" s="105">
        <f>D6+D19</f>
        <v>2277913</v>
      </c>
      <c r="E26" s="106">
        <f>E6+E19</f>
        <v>1650722.666</v>
      </c>
    </row>
    <row r="28" spans="1:5" s="83" customFormat="1" ht="15" customHeight="1">
      <c r="A28" s="82"/>
      <c r="B28" s="82"/>
      <c r="C28" s="82"/>
      <c r="D28" s="82"/>
      <c r="E28" s="82"/>
    </row>
    <row r="29" spans="1:5" s="83" customFormat="1" ht="15" customHeight="1">
      <c r="A29" s="82"/>
      <c r="B29" s="82"/>
      <c r="C29" s="82"/>
      <c r="D29" s="82"/>
      <c r="E29" s="82"/>
    </row>
    <row r="30" spans="1:5" s="83" customFormat="1" ht="15" customHeight="1">
      <c r="A30" s="82"/>
      <c r="B30" s="82"/>
      <c r="C30" s="82"/>
      <c r="D30" s="82"/>
      <c r="E30" s="82"/>
    </row>
    <row r="31" spans="1:5" s="83" customFormat="1" ht="15" customHeight="1">
      <c r="A31" s="82"/>
      <c r="B31" s="82"/>
      <c r="C31" s="82"/>
      <c r="D31" s="82"/>
      <c r="E31" s="82"/>
    </row>
    <row r="32" spans="1:5" s="83" customFormat="1" ht="15" customHeight="1">
      <c r="A32" s="82"/>
      <c r="B32" s="82"/>
      <c r="C32" s="82"/>
      <c r="D32" s="82"/>
      <c r="E32" s="82"/>
    </row>
    <row r="33" spans="1:5" s="83" customFormat="1" ht="15" customHeight="1">
      <c r="A33" s="82"/>
      <c r="B33" s="82"/>
      <c r="C33" s="82"/>
      <c r="D33" s="82"/>
      <c r="E33" s="82"/>
    </row>
    <row r="34" spans="1:5" s="83" customFormat="1" ht="15" customHeight="1">
      <c r="A34" s="82"/>
      <c r="B34" s="82"/>
      <c r="C34" s="82"/>
      <c r="D34" s="82"/>
      <c r="E34" s="82"/>
    </row>
    <row r="35" spans="1:5" s="83" customFormat="1" ht="15" customHeight="1">
      <c r="A35" s="82"/>
      <c r="B35" s="82"/>
      <c r="C35" s="82"/>
      <c r="D35" s="82"/>
      <c r="E35" s="82"/>
    </row>
    <row r="36" spans="1:5" s="83" customFormat="1" ht="15" customHeight="1">
      <c r="A36" s="82"/>
      <c r="B36" s="82"/>
      <c r="C36" s="82"/>
      <c r="D36" s="82"/>
      <c r="E36" s="82"/>
    </row>
    <row r="37" spans="1:5" s="83" customFormat="1" ht="15" customHeight="1">
      <c r="A37" s="82"/>
      <c r="B37" s="82"/>
      <c r="C37" s="82"/>
      <c r="D37" s="82"/>
      <c r="E37" s="82"/>
    </row>
    <row r="38" spans="1:5" s="83" customFormat="1" ht="15" customHeight="1">
      <c r="A38" s="82"/>
      <c r="B38" s="82"/>
      <c r="C38" s="82"/>
      <c r="D38" s="82"/>
      <c r="E38" s="82"/>
    </row>
    <row r="39" spans="1:5" s="83" customFormat="1" ht="15" customHeight="1">
      <c r="A39" s="82"/>
      <c r="B39" s="82"/>
      <c r="C39" s="82"/>
      <c r="D39" s="82"/>
      <c r="E39" s="82"/>
    </row>
    <row r="40" spans="1:5" s="83" customFormat="1" ht="15" customHeight="1">
      <c r="A40" s="82"/>
      <c r="B40" s="82"/>
      <c r="C40" s="82"/>
      <c r="D40" s="82"/>
      <c r="E40" s="82"/>
    </row>
    <row r="41" spans="1:5" s="83" customFormat="1" ht="15" customHeight="1">
      <c r="A41" s="82"/>
      <c r="B41" s="82"/>
      <c r="C41" s="82"/>
      <c r="D41" s="82"/>
      <c r="E41" s="82"/>
    </row>
  </sheetData>
  <printOptions horizontalCentered="1"/>
  <pageMargins left="0" right="0" top="1.968503937007874" bottom="0" header="0.31496062992125984" footer="0.31496062992125984"/>
  <pageSetup horizontalDpi="600" verticalDpi="600" orientation="portrait" paperSize="9" scale="95" r:id="rId1"/>
  <headerFooter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 Spaseski</cp:lastModifiedBy>
  <cp:lastPrinted>2024-02-23T09:34:38Z</cp:lastPrinted>
  <dcterms:modified xsi:type="dcterms:W3CDTF">2024-02-23T09:34:43Z</dcterms:modified>
  <cp:category/>
  <cp:version/>
  <cp:contentType/>
  <cp:contentStatus/>
</cp:coreProperties>
</file>