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66925"/>
  <bookViews>
    <workbookView xWindow="65416" yWindow="65416" windowWidth="29040" windowHeight="15840" activeTab="0"/>
  </bookViews>
  <sheets>
    <sheet name="0" sheetId="11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  <sheet name="Table 7" sheetId="7" r:id="rId8"/>
    <sheet name="Table 8" sheetId="8" r:id="rId9"/>
    <sheet name="Table 10 11" sheetId="9" r:id="rId10"/>
    <sheet name="Table 12" sheetId="10" r:id="rId11"/>
  </sheets>
  <definedNames>
    <definedName name="_xlnm.Print_Area" localSheetId="0">'0'!$A$1:$K$48</definedName>
    <definedName name="_xlnm.Print_Area" localSheetId="10">'Table 12'!$A$1:$V$6</definedName>
  </definedNames>
  <calcPr calcId="191029"/>
</workbook>
</file>

<file path=xl/sharedStrings.xml><?xml version="1.0" encoding="utf-8"?>
<sst xmlns="http://schemas.openxmlformats.org/spreadsheetml/2006/main" count="627" uniqueCount="158">
  <si>
    <t>Table: Gross Written Premium (000mkd) / 2024Q1</t>
  </si>
  <si>
    <t xml:space="preserve">Line of business </t>
  </si>
  <si>
    <t>MAKEDONIJA Insurance s.c. Skopje - Vienna Insurance Group</t>
  </si>
  <si>
    <t>STOCK COMPANY FOR INSURANCE TRIGLAV</t>
  </si>
  <si>
    <t>SAVA Insurance, a.d. Skopje</t>
  </si>
  <si>
    <t>EUROINS INSURANCE S.C. Skopje</t>
  </si>
  <si>
    <t>WINNER - Vienna Insurance Group JSC Skopje</t>
  </si>
  <si>
    <t>EUROLINK Insurance Inc. Skopje</t>
  </si>
  <si>
    <t>GRAWE Non-life</t>
  </si>
  <si>
    <t>UNIQA</t>
  </si>
  <si>
    <t>Insurance Policy</t>
  </si>
  <si>
    <t>INSURANCE COMPANY HALK OSIGURUVANJE A.D. SKOPJE</t>
  </si>
  <si>
    <t>CROATIA INSURANCE - NON LIFE</t>
  </si>
  <si>
    <t>ZOIL MAKEDONIJA, Bitola</t>
  </si>
  <si>
    <t>TOTAL NONLIFE</t>
  </si>
  <si>
    <t>CROATIA INSURANCE - LIFE</t>
  </si>
  <si>
    <t>GRAWE</t>
  </si>
  <si>
    <t>WINNER LIFE</t>
  </si>
  <si>
    <t>UNIQA LIFE</t>
  </si>
  <si>
    <t>TRIGLAV LIFE</t>
  </si>
  <si>
    <t>PRVA LIFE JSC Skopje</t>
  </si>
  <si>
    <t>TOTAL LIFE</t>
  </si>
  <si>
    <t>TOTAL</t>
  </si>
  <si>
    <t>01. Accident</t>
  </si>
  <si>
    <t>01</t>
  </si>
  <si>
    <t>02. Health</t>
  </si>
  <si>
    <t>02</t>
  </si>
  <si>
    <t>03. Motor vehicles (casco)</t>
  </si>
  <si>
    <t>03</t>
  </si>
  <si>
    <t>04. Railway vehicles (casco)</t>
  </si>
  <si>
    <t>04</t>
  </si>
  <si>
    <t>05. Aircrafts (casco)</t>
  </si>
  <si>
    <t>05</t>
  </si>
  <si>
    <t>06. Vessels (casco)</t>
  </si>
  <si>
    <t>06</t>
  </si>
  <si>
    <t>07. Cargo</t>
  </si>
  <si>
    <t>07</t>
  </si>
  <si>
    <t>08. Property, fire and nat.forces</t>
  </si>
  <si>
    <t>08</t>
  </si>
  <si>
    <t>09. Property, other</t>
  </si>
  <si>
    <t>09</t>
  </si>
  <si>
    <t>89. Property (total)</t>
  </si>
  <si>
    <t>89</t>
  </si>
  <si>
    <t>8901. Property (natural persons)</t>
  </si>
  <si>
    <t>8901</t>
  </si>
  <si>
    <t>8902. Property (legal entities)</t>
  </si>
  <si>
    <t>8902</t>
  </si>
  <si>
    <t>10. MTPL (total)</t>
  </si>
  <si>
    <t>10</t>
  </si>
  <si>
    <t>1001. CMTPL</t>
  </si>
  <si>
    <t>1001</t>
  </si>
  <si>
    <t>1002. Green card (GC)</t>
  </si>
  <si>
    <t>1002</t>
  </si>
  <si>
    <t>1003. Border insurance (BI)</t>
  </si>
  <si>
    <t>1003</t>
  </si>
  <si>
    <t>11. Aircraft's liability</t>
  </si>
  <si>
    <t>11</t>
  </si>
  <si>
    <t>12. Vessel's liability</t>
  </si>
  <si>
    <t>12</t>
  </si>
  <si>
    <t>13. General liability</t>
  </si>
  <si>
    <t>13</t>
  </si>
  <si>
    <t>14. Credit</t>
  </si>
  <si>
    <t>14</t>
  </si>
  <si>
    <t>15. Suretyship</t>
  </si>
  <si>
    <t>15</t>
  </si>
  <si>
    <t>16. Financial losses</t>
  </si>
  <si>
    <t>16</t>
  </si>
  <si>
    <t>17. Legal expenses</t>
  </si>
  <si>
    <t>17</t>
  </si>
  <si>
    <t>18. Tourists assistance</t>
  </si>
  <si>
    <t>18</t>
  </si>
  <si>
    <t>0001</t>
  </si>
  <si>
    <t>19. Life assurance</t>
  </si>
  <si>
    <t>19</t>
  </si>
  <si>
    <t>19xx01. Basic</t>
  </si>
  <si>
    <t>19xx01</t>
  </si>
  <si>
    <t>19xx02. Supplementary</t>
  </si>
  <si>
    <t>19xx02</t>
  </si>
  <si>
    <t>19xx03. Annuities</t>
  </si>
  <si>
    <t>19xx03</t>
  </si>
  <si>
    <t>20. Marriage and birth</t>
  </si>
  <si>
    <t>20</t>
  </si>
  <si>
    <t>21. Unit- linked</t>
  </si>
  <si>
    <t>21</t>
  </si>
  <si>
    <t>22. Tontine</t>
  </si>
  <si>
    <t>22</t>
  </si>
  <si>
    <t>23. Capital redemtion</t>
  </si>
  <si>
    <t>23</t>
  </si>
  <si>
    <r>
      <t>24. Pensions from 2</t>
    </r>
    <r>
      <rPr>
        <vertAlign val="superscript"/>
        <sz val="10"/>
        <rFont val="Calibri"/>
        <family val="2"/>
        <scheme val="minor"/>
      </rPr>
      <t>nd</t>
    </r>
    <r>
      <rPr>
        <sz val="10"/>
        <rFont val="Calibri"/>
        <family val="2"/>
        <scheme val="minor"/>
      </rPr>
      <t xml:space="preserve"> pillar</t>
    </r>
  </si>
  <si>
    <t>24</t>
  </si>
  <si>
    <r>
      <t>25. Pensions from 3</t>
    </r>
    <r>
      <rPr>
        <vertAlign val="superscript"/>
        <sz val="10"/>
        <rFont val="Calibri"/>
        <family val="2"/>
        <scheme val="minor"/>
      </rPr>
      <t>rd</t>
    </r>
    <r>
      <rPr>
        <sz val="10"/>
        <rFont val="Calibri"/>
        <family val="2"/>
        <scheme val="minor"/>
      </rPr>
      <t xml:space="preserve"> pillar</t>
    </r>
  </si>
  <si>
    <t>25</t>
  </si>
  <si>
    <t>0002</t>
  </si>
  <si>
    <t>0000</t>
  </si>
  <si>
    <t>Market concentration</t>
  </si>
  <si>
    <t>Table: Premium structure, by insurance undertakings / 2024Q1</t>
  </si>
  <si>
    <r>
      <t xml:space="preserve">000 </t>
    </r>
    <r>
      <rPr>
        <sz val="8"/>
        <rFont val="Calibri"/>
        <family val="2"/>
        <scheme val="minor"/>
      </rPr>
      <t>MKD</t>
    </r>
  </si>
  <si>
    <t>Insurance Undertaking</t>
  </si>
  <si>
    <t>No.</t>
  </si>
  <si>
    <t>Gross written premium</t>
  </si>
  <si>
    <t>Reinsurance and/or coinsurance share</t>
  </si>
  <si>
    <t>Technical premium</t>
  </si>
  <si>
    <t>Share for insurance operations</t>
  </si>
  <si>
    <t>Total (nonlife)</t>
  </si>
  <si>
    <t>Total (life)</t>
  </si>
  <si>
    <t>Total</t>
  </si>
  <si>
    <t>Table: Premium structure, by lines of business / 2024Q1</t>
  </si>
  <si>
    <t>08.  Property, fire and nat.forces</t>
  </si>
  <si>
    <t>09.  Property, other</t>
  </si>
  <si>
    <t>11.Aircraft's liability</t>
  </si>
  <si>
    <t>18.Tourists assistance</t>
  </si>
  <si>
    <t>24. Pensions from 2nd pillar</t>
  </si>
  <si>
    <t>25. Pensions from 3rd pillar</t>
  </si>
  <si>
    <t>Table: Number of contracts conluded / 2024Q1</t>
  </si>
  <si>
    <t>Table: Gross claims paid (liquidated) (000mkd) / 2024Q1</t>
  </si>
  <si>
    <t>Table: Number of claims liquidated / 2024Q1</t>
  </si>
  <si>
    <t>Table: Claim structutre by insz / 2024Q1</t>
  </si>
  <si>
    <t>Insurance undertaking</t>
  </si>
  <si>
    <t>Number of unsettled claims at the beginning of the period</t>
  </si>
  <si>
    <t>Number of reported and reopened claims</t>
  </si>
  <si>
    <t>Number of liquidated claims</t>
  </si>
  <si>
    <t>Number of rejected claims</t>
  </si>
  <si>
    <t>Number of unsettled claims at the end of the period</t>
  </si>
  <si>
    <t>Number of claims in litigation (part of the previous column)</t>
  </si>
  <si>
    <t>Claims settlement frequency</t>
  </si>
  <si>
    <t>5</t>
  </si>
  <si>
    <t>6</t>
  </si>
  <si>
    <t>7</t>
  </si>
  <si>
    <t>Table: Expenses / 2024Q1</t>
  </si>
  <si>
    <r>
      <t xml:space="preserve">000 </t>
    </r>
    <r>
      <rPr>
        <sz val="8"/>
        <color theme="1"/>
        <rFont val="Calibri"/>
        <family val="2"/>
        <scheme val="minor"/>
      </rPr>
      <t>MKD</t>
    </r>
  </si>
  <si>
    <t>Administrative expenses</t>
  </si>
  <si>
    <t>Comissions to intermediaries</t>
  </si>
  <si>
    <t>Other expenses related to insurance</t>
  </si>
  <si>
    <t>Table: Gross technical provisions / 2024Q1</t>
  </si>
  <si>
    <t>Unеxpired risk reserve</t>
  </si>
  <si>
    <t>Bonuses and rebates provisions</t>
  </si>
  <si>
    <t>Claims provisions</t>
  </si>
  <si>
    <t>Equilization provision</t>
  </si>
  <si>
    <t>Mathematical provision</t>
  </si>
  <si>
    <t>Special provision</t>
  </si>
  <si>
    <t>Other technical provisions</t>
  </si>
  <si>
    <t>Reported claims provisions</t>
  </si>
  <si>
    <t>IBNR</t>
  </si>
  <si>
    <t>Total claims provisions</t>
  </si>
  <si>
    <t>Table: Net technical provisions / 2024Q1</t>
  </si>
  <si>
    <t>Table: Capital and Solvency Margin / 2024Q1</t>
  </si>
  <si>
    <r>
      <t xml:space="preserve">000 </t>
    </r>
    <r>
      <rPr>
        <sz val="9"/>
        <color theme="1"/>
        <rFont val="Calibri"/>
        <family val="2"/>
        <scheme val="minor"/>
      </rPr>
      <t>MKD</t>
    </r>
  </si>
  <si>
    <t>NONLIFE
TOTAL</t>
  </si>
  <si>
    <t>LIFE
TOTAL</t>
  </si>
  <si>
    <t>Total capital</t>
  </si>
  <si>
    <t>Solvency margin</t>
  </si>
  <si>
    <t>INSURANCE</t>
  </si>
  <si>
    <t>SUPERVISION</t>
  </si>
  <si>
    <t>AGENCY</t>
  </si>
  <si>
    <t>R e p u b l i c  o f  N o r t h  M a c e d o n i a</t>
  </si>
  <si>
    <t xml:space="preserve">REPORT                                                                                                                              on business performance  of the insurance undertakings                                                              for the period 1.1-31.03.2024                                                                                                                           </t>
  </si>
  <si>
    <t>Skopje, 2024</t>
  </si>
  <si>
    <t>Remark: The data is obtained from the insurance undertakings through regularly reporting according to the article 104 from the Insurance Supervision Law (“Official Gazette of the Republic of Macedonia” no. 27/02, 84/02, 98/02, 33/04, 88/05, 79/07, 8/08, 88/08, 56/09, 67/10, 44/11, 188/13, 43/14, 112/14, 153/15, 192/15, 23/16, 83/18, 198/18 and “Official Gazette of the Republic of North Macedonia” no. 101/19 and 31/20). The management is responsible for fair presentation and accurate data. 
Exchange rate on 31.03.2024: 1 EUR =  61.4950 MKD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</si>
</sst>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name val="Calibri"/>
      <family val="2"/>
      <scheme val="minor"/>
    </font>
    <font>
      <sz val="16"/>
      <color theme="0" tint="-0.49994000792503357"/>
      <name val="Calibri"/>
      <family val="2"/>
      <scheme val="minor"/>
    </font>
    <font>
      <b/>
      <sz val="16"/>
      <color theme="0" tint="-0.49994000792503357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20"/>
      <color theme="0" tint="-0.49994000792503357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Tahoma"/>
      <family val="2"/>
    </font>
    <font>
      <sz val="16"/>
      <name val="Calibri"/>
      <family val="2"/>
      <scheme val="minor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3" tint="0.5999600291252136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3999302387238"/>
        <bgColor indexed="64"/>
      </patternFill>
    </fill>
  </fills>
  <borders count="67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ashed"/>
      <right style="dashed"/>
      <top style="medium"/>
      <bottom style="dashed"/>
    </border>
    <border>
      <left style="thin"/>
      <right style="thin"/>
      <top style="medium"/>
      <bottom style="dashed"/>
    </border>
    <border>
      <left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thin"/>
      <right style="thin"/>
      <top style="dashed"/>
      <bottom style="thin"/>
    </border>
    <border>
      <left/>
      <right style="medium"/>
      <top style="dashed"/>
      <bottom style="thin"/>
    </border>
    <border>
      <left style="dashed"/>
      <right style="thin"/>
      <top style="dashed"/>
      <bottom style="dashed"/>
    </border>
    <border>
      <left/>
      <right style="dashed"/>
      <top/>
      <bottom style="dashed"/>
    </border>
    <border>
      <left style="thin"/>
      <right style="thin"/>
      <top/>
      <bottom style="dashed"/>
    </border>
    <border>
      <left style="dashed"/>
      <right style="dashed"/>
      <top/>
      <bottom style="dashed"/>
    </border>
    <border>
      <left/>
      <right style="medium"/>
      <top/>
      <bottom style="dashed"/>
    </border>
    <border>
      <left style="thin"/>
      <right style="thin"/>
      <top style="dashed"/>
      <bottom style="dashed"/>
    </border>
    <border>
      <left/>
      <right style="dashed"/>
      <top style="dashed"/>
      <bottom style="dashed"/>
    </border>
    <border>
      <left/>
      <right style="medium"/>
      <top style="dashed"/>
      <bottom style="dashed"/>
    </border>
    <border>
      <left style="medium"/>
      <right style="dashed"/>
      <top style="dashed"/>
      <bottom/>
    </border>
    <border>
      <left style="dashed"/>
      <right style="thin"/>
      <top style="dashed"/>
      <bottom/>
    </border>
    <border>
      <left style="thin"/>
      <right style="thin"/>
      <top style="dashed"/>
      <bottom/>
    </border>
    <border>
      <left/>
      <right style="dashed"/>
      <top style="dashed"/>
      <bottom/>
    </border>
    <border>
      <left style="dashed"/>
      <right style="dashed"/>
      <top style="dashed"/>
      <bottom/>
    </border>
    <border>
      <left/>
      <right style="medium"/>
      <top style="dashed"/>
      <bottom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/>
      <bottom style="dashed"/>
    </border>
    <border>
      <left style="dashed"/>
      <right style="thin"/>
      <top/>
      <bottom style="dashed"/>
    </border>
    <border>
      <left style="medium"/>
      <right style="dashed"/>
      <top style="dashed"/>
      <bottom style="thin"/>
    </border>
    <border>
      <left style="dashed"/>
      <right style="thin"/>
      <top style="dashed"/>
      <bottom style="thin"/>
    </border>
    <border>
      <left style="medium"/>
      <right style="dashed"/>
      <top/>
      <bottom style="medium"/>
    </border>
    <border>
      <left style="dashed"/>
      <right style="thin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/>
      <right style="dashed"/>
      <top style="medium"/>
      <bottom style="dashed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58">
    <xf numFmtId="0" fontId="0" fillId="0" borderId="0" xfId="0"/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" fillId="0" borderId="0" xfId="20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5" fillId="4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right" vertical="center"/>
    </xf>
    <xf numFmtId="3" fontId="5" fillId="4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49" fontId="7" fillId="3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3" fontId="8" fillId="4" borderId="18" xfId="0" applyNumberFormat="1" applyFont="1" applyFill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3" fontId="5" fillId="4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5" fillId="4" borderId="27" xfId="0" applyFont="1" applyFill="1" applyBorder="1" applyAlignment="1">
      <alignment vertical="center" wrapText="1"/>
    </xf>
    <xf numFmtId="49" fontId="5" fillId="4" borderId="28" xfId="0" applyNumberFormat="1" applyFont="1" applyFill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right" vertical="center"/>
    </xf>
    <xf numFmtId="3" fontId="5" fillId="4" borderId="30" xfId="0" applyNumberFormat="1" applyFont="1" applyFill="1" applyBorder="1" applyAlignment="1">
      <alignment horizontal="right" vertical="center"/>
    </xf>
    <xf numFmtId="3" fontId="5" fillId="2" borderId="31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 quotePrefix="1">
      <alignment horizontal="center" vertical="center" wrapText="1"/>
    </xf>
    <xf numFmtId="49" fontId="4" fillId="3" borderId="13" xfId="0" applyNumberFormat="1" applyFont="1" applyFill="1" applyBorder="1" applyAlignment="1" quotePrefix="1">
      <alignment horizontal="center" vertical="center" wrapText="1"/>
    </xf>
    <xf numFmtId="0" fontId="5" fillId="4" borderId="34" xfId="0" applyFont="1" applyFill="1" applyBorder="1" applyAlignment="1">
      <alignment vertical="center"/>
    </xf>
    <xf numFmtId="49" fontId="5" fillId="4" borderId="35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vertical="center"/>
    </xf>
    <xf numFmtId="49" fontId="5" fillId="2" borderId="37" xfId="0" applyNumberFormat="1" applyFont="1" applyFill="1" applyBorder="1" applyAlignment="1">
      <alignment horizontal="center" vertical="center"/>
    </xf>
    <xf numFmtId="3" fontId="5" fillId="2" borderId="38" xfId="0" applyNumberFormat="1" applyFont="1" applyFill="1" applyBorder="1" applyAlignment="1">
      <alignment horizontal="right" vertical="center"/>
    </xf>
    <xf numFmtId="3" fontId="5" fillId="2" borderId="39" xfId="0" applyNumberFormat="1" applyFont="1" applyFill="1" applyBorder="1" applyAlignment="1">
      <alignment horizontal="right" vertical="center"/>
    </xf>
    <xf numFmtId="0" fontId="6" fillId="2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0" fontId="3" fillId="0" borderId="43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 wrapText="1"/>
      <protection/>
    </xf>
    <xf numFmtId="3" fontId="9" fillId="0" borderId="0" xfId="20" applyNumberFormat="1" applyFont="1" applyAlignment="1">
      <alignment vertical="center" wrapText="1"/>
      <protection/>
    </xf>
    <xf numFmtId="3" fontId="10" fillId="0" borderId="0" xfId="20" applyNumberFormat="1" applyFont="1" applyAlignment="1">
      <alignment vertical="center"/>
      <protection/>
    </xf>
    <xf numFmtId="3" fontId="11" fillId="0" borderId="0" xfId="20" applyNumberFormat="1" applyFont="1" applyAlignment="1">
      <alignment horizontal="center" vertical="center"/>
      <protection/>
    </xf>
    <xf numFmtId="3" fontId="12" fillId="0" borderId="0" xfId="20" applyNumberFormat="1" applyFont="1" applyAlignment="1">
      <alignment vertical="center" wrapText="1"/>
      <protection/>
    </xf>
    <xf numFmtId="3" fontId="13" fillId="0" borderId="0" xfId="20" applyNumberFormat="1" applyFont="1" applyAlignment="1">
      <alignment horizontal="center" vertical="center" wrapText="1"/>
      <protection/>
    </xf>
    <xf numFmtId="3" fontId="4" fillId="0" borderId="0" xfId="20" applyNumberFormat="1" applyFont="1" applyAlignment="1" quotePrefix="1">
      <alignment horizontal="right" vertical="top" wrapText="1"/>
      <protection/>
    </xf>
    <xf numFmtId="0" fontId="14" fillId="2" borderId="4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3" fontId="9" fillId="5" borderId="47" xfId="20" applyNumberFormat="1" applyFont="1" applyFill="1" applyBorder="1" applyAlignment="1">
      <alignment horizontal="center" vertical="center"/>
      <protection/>
    </xf>
    <xf numFmtId="3" fontId="15" fillId="5" borderId="30" xfId="20" applyNumberFormat="1" applyFont="1" applyFill="1" applyBorder="1" applyAlignment="1">
      <alignment vertical="center" wrapText="1"/>
      <protection/>
    </xf>
    <xf numFmtId="3" fontId="5" fillId="5" borderId="30" xfId="20" applyNumberFormat="1" applyFont="1" applyFill="1" applyBorder="1" applyAlignment="1">
      <alignment horizontal="center" wrapText="1"/>
      <protection/>
    </xf>
    <xf numFmtId="3" fontId="5" fillId="5" borderId="48" xfId="20" applyNumberFormat="1" applyFont="1" applyFill="1" applyBorder="1" applyAlignment="1">
      <alignment horizontal="center" wrapText="1"/>
      <protection/>
    </xf>
    <xf numFmtId="0" fontId="16" fillId="4" borderId="47" xfId="20" applyFont="1" applyFill="1" applyBorder="1" applyAlignment="1">
      <alignment horizontal="left" vertical="center"/>
      <protection/>
    </xf>
    <xf numFmtId="3" fontId="5" fillId="5" borderId="30" xfId="20" applyNumberFormat="1" applyFont="1" applyFill="1" applyBorder="1" applyAlignment="1">
      <alignment horizontal="center" vertical="center" wrapText="1"/>
      <protection/>
    </xf>
    <xf numFmtId="3" fontId="5" fillId="4" borderId="30" xfId="20" applyNumberFormat="1" applyFont="1" applyFill="1" applyBorder="1" applyAlignment="1">
      <alignment vertical="center" wrapText="1"/>
      <protection/>
    </xf>
    <xf numFmtId="3" fontId="5" fillId="4" borderId="48" xfId="20" applyNumberFormat="1" applyFont="1" applyFill="1" applyBorder="1" applyAlignment="1">
      <alignment vertical="center" wrapText="1"/>
      <protection/>
    </xf>
    <xf numFmtId="0" fontId="17" fillId="0" borderId="47" xfId="20" applyFont="1" applyBorder="1" applyAlignment="1">
      <alignment horizontal="left" vertical="center"/>
      <protection/>
    </xf>
    <xf numFmtId="3" fontId="4" fillId="0" borderId="30" xfId="20" applyNumberFormat="1" applyFont="1" applyBorder="1" applyAlignment="1">
      <alignment vertical="center" wrapText="1"/>
      <protection/>
    </xf>
    <xf numFmtId="3" fontId="4" fillId="0" borderId="48" xfId="20" applyNumberFormat="1" applyFont="1" applyBorder="1" applyAlignment="1">
      <alignment vertical="center" wrapText="1"/>
      <protection/>
    </xf>
    <xf numFmtId="3" fontId="5" fillId="5" borderId="43" xfId="20" applyNumberFormat="1" applyFont="1" applyFill="1" applyBorder="1" applyAlignment="1">
      <alignment horizontal="center" vertical="center" wrapText="1"/>
      <protection/>
    </xf>
    <xf numFmtId="3" fontId="5" fillId="4" borderId="43" xfId="20" applyNumberFormat="1" applyFont="1" applyFill="1" applyBorder="1" applyAlignment="1">
      <alignment vertical="center" wrapText="1"/>
      <protection/>
    </xf>
    <xf numFmtId="3" fontId="5" fillId="4" borderId="49" xfId="20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top" wrapText="1"/>
    </xf>
    <xf numFmtId="3" fontId="9" fillId="0" borderId="0" xfId="20" applyNumberFormat="1" applyFont="1" applyAlignment="1">
      <alignment vertical="center"/>
      <protection/>
    </xf>
    <xf numFmtId="3" fontId="11" fillId="0" borderId="0" xfId="20" applyNumberFormat="1" applyFont="1" applyAlignment="1">
      <alignment horizontal="center" vertical="center" wrapText="1"/>
      <protection/>
    </xf>
    <xf numFmtId="3" fontId="3" fillId="0" borderId="47" xfId="20" applyNumberFormat="1" applyFont="1" applyBorder="1" applyAlignment="1">
      <alignment horizontal="left" vertical="center" wrapText="1"/>
      <protection/>
    </xf>
    <xf numFmtId="3" fontId="3" fillId="0" borderId="30" xfId="20" applyNumberFormat="1" applyFont="1" applyBorder="1" applyAlignment="1">
      <alignment vertical="center" wrapText="1"/>
      <protection/>
    </xf>
    <xf numFmtId="3" fontId="3" fillId="0" borderId="48" xfId="20" applyNumberFormat="1" applyFont="1" applyBorder="1" applyAlignment="1">
      <alignment vertical="center" wrapText="1"/>
      <protection/>
    </xf>
    <xf numFmtId="0" fontId="16" fillId="4" borderId="50" xfId="20" applyFont="1" applyFill="1" applyBorder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164" fontId="4" fillId="0" borderId="48" xfId="20" applyNumberFormat="1" applyFont="1" applyBorder="1" applyAlignment="1">
      <alignment vertical="center" wrapText="1"/>
      <protection/>
    </xf>
    <xf numFmtId="164" fontId="5" fillId="4" borderId="48" xfId="20" applyNumberFormat="1" applyFont="1" applyFill="1" applyBorder="1" applyAlignment="1">
      <alignment vertical="center" wrapText="1"/>
      <protection/>
    </xf>
    <xf numFmtId="164" fontId="5" fillId="4" borderId="49" xfId="20" applyNumberFormat="1" applyFont="1" applyFill="1" applyBorder="1" applyAlignment="1">
      <alignment vertical="center" wrapText="1"/>
      <protection/>
    </xf>
    <xf numFmtId="0" fontId="19" fillId="0" borderId="0" xfId="0" applyFont="1" applyAlignment="1" quotePrefix="1">
      <alignment horizontal="right"/>
    </xf>
    <xf numFmtId="0" fontId="14" fillId="6" borderId="30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3" fontId="5" fillId="6" borderId="30" xfId="20" applyNumberFormat="1" applyFont="1" applyFill="1" applyBorder="1" applyAlignment="1">
      <alignment horizontal="center" wrapText="1"/>
      <protection/>
    </xf>
    <xf numFmtId="3" fontId="5" fillId="6" borderId="30" xfId="20" applyNumberFormat="1" applyFont="1" applyFill="1" applyBorder="1" applyAlignment="1">
      <alignment vertical="center" wrapText="1"/>
      <protection/>
    </xf>
    <xf numFmtId="3" fontId="5" fillId="2" borderId="48" xfId="20" applyNumberFormat="1" applyFont="1" applyFill="1" applyBorder="1" applyAlignment="1">
      <alignment vertical="center" wrapText="1"/>
      <protection/>
    </xf>
    <xf numFmtId="3" fontId="4" fillId="2" borderId="48" xfId="20" applyNumberFormat="1" applyFont="1" applyFill="1" applyBorder="1" applyAlignment="1">
      <alignment vertical="center" wrapText="1"/>
      <protection/>
    </xf>
    <xf numFmtId="3" fontId="5" fillId="6" borderId="43" xfId="20" applyNumberFormat="1" applyFont="1" applyFill="1" applyBorder="1" applyAlignment="1">
      <alignment vertical="center" wrapText="1"/>
      <protection/>
    </xf>
    <xf numFmtId="3" fontId="5" fillId="2" borderId="49" xfId="20" applyNumberFormat="1" applyFont="1" applyFill="1" applyBorder="1" applyAlignment="1">
      <alignment vertical="center" wrapText="1"/>
      <protection/>
    </xf>
    <xf numFmtId="0" fontId="2" fillId="0" borderId="0" xfId="0" applyFont="1" applyAlignment="1" quotePrefix="1">
      <alignment horizontal="right"/>
    </xf>
    <xf numFmtId="0" fontId="16" fillId="4" borderId="47" xfId="20" applyFont="1" applyFill="1" applyBorder="1" applyAlignment="1">
      <alignment horizontal="left" vertical="center" wrapText="1"/>
      <protection/>
    </xf>
    <xf numFmtId="0" fontId="16" fillId="4" borderId="50" xfId="20" applyFont="1" applyFill="1" applyBorder="1" applyAlignment="1">
      <alignment horizontal="left" vertical="center" wrapText="1"/>
      <protection/>
    </xf>
    <xf numFmtId="3" fontId="4" fillId="0" borderId="43" xfId="20" applyNumberFormat="1" applyFont="1" applyBorder="1" applyAlignment="1">
      <alignment vertical="center" wrapText="1"/>
      <protection/>
    </xf>
    <xf numFmtId="0" fontId="5" fillId="2" borderId="51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2" fillId="3" borderId="59" xfId="21" applyFill="1" applyBorder="1">
      <alignment/>
      <protection/>
    </xf>
    <xf numFmtId="0" fontId="2" fillId="3" borderId="60" xfId="21" applyFill="1" applyBorder="1">
      <alignment/>
      <protection/>
    </xf>
    <xf numFmtId="0" fontId="2" fillId="3" borderId="61" xfId="21" applyFill="1" applyBorder="1">
      <alignment/>
      <protection/>
    </xf>
    <xf numFmtId="0" fontId="2" fillId="0" borderId="0" xfId="21">
      <alignment/>
      <protection/>
    </xf>
    <xf numFmtId="0" fontId="2" fillId="3" borderId="62" xfId="21" applyFill="1" applyBorder="1">
      <alignment/>
      <protection/>
    </xf>
    <xf numFmtId="0" fontId="2" fillId="3" borderId="0" xfId="21" applyFill="1">
      <alignment/>
      <protection/>
    </xf>
    <xf numFmtId="0" fontId="2" fillId="3" borderId="63" xfId="21" applyFill="1" applyBorder="1">
      <alignment/>
      <protection/>
    </xf>
    <xf numFmtId="0" fontId="22" fillId="3" borderId="0" xfId="21" applyFont="1" applyFill="1">
      <alignment/>
      <protection/>
    </xf>
    <xf numFmtId="0" fontId="23" fillId="3" borderId="0" xfId="21" applyFont="1" applyFill="1">
      <alignment/>
      <protection/>
    </xf>
    <xf numFmtId="0" fontId="24" fillId="3" borderId="62" xfId="21" applyFont="1" applyFill="1" applyBorder="1" applyAlignment="1">
      <alignment horizontal="center" vertical="center" wrapText="1"/>
      <protection/>
    </xf>
    <xf numFmtId="0" fontId="24" fillId="3" borderId="0" xfId="21" applyFont="1" applyFill="1" applyAlignment="1">
      <alignment horizontal="center" vertical="center" wrapText="1"/>
      <protection/>
    </xf>
    <xf numFmtId="0" fontId="24" fillId="3" borderId="63" xfId="21" applyFont="1" applyFill="1" applyBorder="1" applyAlignment="1">
      <alignment horizontal="center" vertical="center" wrapText="1"/>
      <protection/>
    </xf>
    <xf numFmtId="0" fontId="25" fillId="3" borderId="62" xfId="21" applyFont="1" applyFill="1" applyBorder="1" applyAlignment="1">
      <alignment vertical="center" wrapText="1"/>
      <protection/>
    </xf>
    <xf numFmtId="0" fontId="25" fillId="3" borderId="0" xfId="21" applyFont="1" applyFill="1" applyAlignment="1">
      <alignment vertical="center" wrapText="1"/>
      <protection/>
    </xf>
    <xf numFmtId="0" fontId="25" fillId="3" borderId="63" xfId="21" applyFont="1" applyFill="1" applyBorder="1" applyAlignment="1">
      <alignment vertical="center" wrapText="1"/>
      <protection/>
    </xf>
    <xf numFmtId="0" fontId="26" fillId="3" borderId="62" xfId="21" applyFont="1" applyFill="1" applyBorder="1" applyAlignment="1">
      <alignment horizontal="center" vertical="center" wrapText="1"/>
      <protection/>
    </xf>
    <xf numFmtId="0" fontId="26" fillId="3" borderId="0" xfId="21" applyFont="1" applyFill="1" applyAlignment="1">
      <alignment horizontal="center" vertical="center" wrapText="1"/>
      <protection/>
    </xf>
    <xf numFmtId="0" fontId="26" fillId="3" borderId="63" xfId="21" applyFont="1" applyFill="1" applyBorder="1" applyAlignment="1">
      <alignment horizontal="center" vertical="center" wrapText="1"/>
      <protection/>
    </xf>
    <xf numFmtId="0" fontId="27" fillId="3" borderId="0" xfId="21" applyFont="1" applyFill="1" applyAlignment="1">
      <alignment horizontal="center"/>
      <protection/>
    </xf>
    <xf numFmtId="0" fontId="28" fillId="3" borderId="0" xfId="21" applyFont="1" applyFill="1" applyAlignment="1">
      <alignment horizontal="center"/>
      <protection/>
    </xf>
    <xf numFmtId="0" fontId="2" fillId="3" borderId="64" xfId="21" applyFill="1" applyBorder="1">
      <alignment/>
      <protection/>
    </xf>
    <xf numFmtId="0" fontId="2" fillId="3" borderId="65" xfId="21" applyFill="1" applyBorder="1">
      <alignment/>
      <protection/>
    </xf>
    <xf numFmtId="0" fontId="2" fillId="3" borderId="66" xfId="21" applyFill="1" applyBorder="1">
      <alignment/>
      <protection/>
    </xf>
    <xf numFmtId="0" fontId="2" fillId="0" borderId="0" xfId="21" applyAlignment="1">
      <alignment horizontal="justify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Capital and Solvency Margin (000 mkd) - Non life</a:t>
            </a:r>
          </a:p>
        </c:rich>
      </c:tx>
      <c:layout>
        <c:manualLayout>
          <c:xMode val="edge"/>
          <c:yMode val="edge"/>
          <c:x val="0.31725"/>
          <c:y val="0.0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12'!$B$4:$M$4</c:f>
              <c:strCache/>
            </c:strRef>
          </c:cat>
          <c:val>
            <c:numRef>
              <c:f>'Table 12'!$B$5:$M$5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12'!$B$4:$M$4</c:f>
              <c:strCache/>
            </c:strRef>
          </c:cat>
          <c:val>
            <c:numRef>
              <c:f>'Table 12'!$B$6:$M$6</c:f>
              <c:numCache/>
            </c:numRef>
          </c:val>
        </c:ser>
        <c:axId val="33684922"/>
        <c:axId val="34728843"/>
      </c:bar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6350" cap="flat" cmpd="sng">
            <a:solidFill/>
          </a:ln>
        </c:spPr>
        <c:crossAx val="34728843"/>
        <c:crosses val="autoZero"/>
        <c:auto val="0"/>
        <c:lblOffset val="100"/>
        <c:noMultiLvlLbl val="0"/>
      </c:catAx>
      <c:valAx>
        <c:axId val="3472884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33684922"/>
        <c:crosses val="autoZero"/>
        <c:crossBetween val="between"/>
        <c:dispUnits/>
      </c:valAx>
      <c:spPr>
        <a:noFill/>
        <a:ln w="635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 cap="flat" cmpd="sng">
      <a:solidFill>
        <a:schemeClr val="tx1">
          <a:lumMod val="15000"/>
          <a:lumOff val="85000"/>
        </a:schemeClr>
      </a:solidFill>
    </a:ln>
    <a:scene3d>
      <a:camera prst="orthographicFront"/>
      <a:lightRig rig="threePt" dir="t"/>
    </a:scene3d>
    <a:sp3d prstMaterial="dkEdge"/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Capital and Solvency Margin (000 mkd) - Life</a:t>
            </a:r>
          </a:p>
        </c:rich>
      </c:tx>
      <c:layout>
        <c:manualLayout>
          <c:xMode val="edge"/>
          <c:yMode val="edge"/>
          <c:x val="0.31725"/>
          <c:y val="0.0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12'!$O$4:$T$4</c:f>
              <c:strCache/>
            </c:strRef>
          </c:cat>
          <c:val>
            <c:numRef>
              <c:f>'Table 12'!$O$5:$T$5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12'!$O$4:$T$4</c:f>
              <c:strCache/>
            </c:strRef>
          </c:cat>
          <c:val>
            <c:numRef>
              <c:f>'Table 12'!$O$6:$T$6</c:f>
              <c:numCache/>
            </c:numRef>
          </c:val>
        </c:ser>
        <c:axId val="44124132"/>
        <c:axId val="61572869"/>
      </c:barChart>
      <c:catAx>
        <c:axId val="4412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6350" cap="flat" cmpd="sng">
            <a:solidFill/>
          </a:ln>
        </c:spPr>
        <c:crossAx val="61572869"/>
        <c:crosses val="autoZero"/>
        <c:auto val="0"/>
        <c:lblOffset val="100"/>
        <c:noMultiLvlLbl val="0"/>
      </c:catAx>
      <c:valAx>
        <c:axId val="6157286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44124132"/>
        <c:crosses val="autoZero"/>
        <c:crossBetween val="between"/>
        <c:dispUnits/>
      </c:valAx>
      <c:spPr>
        <a:noFill/>
        <a:ln w="635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 cap="flat" cmpd="sng">
      <a:solidFill>
        <a:schemeClr val="tx1">
          <a:lumMod val="15000"/>
          <a:lumOff val="85000"/>
        </a:schemeClr>
      </a:solidFill>
    </a:ln>
    <a:scene3d>
      <a:camera prst="orthographicFront"/>
      <a:lightRig rig="threePt" dir="t"/>
    </a:scene3d>
    <a:sp3d prstMaterial="dkEdge"/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20</xdr:row>
      <xdr:rowOff>133350</xdr:rowOff>
    </xdr:from>
    <xdr:to>
      <xdr:col>8</xdr:col>
      <xdr:colOff>66675</xdr:colOff>
      <xdr:row>33</xdr:row>
      <xdr:rowOff>161925</xdr:rowOff>
    </xdr:to>
    <xdr:pic>
      <xdr:nvPicPr>
        <xdr:cNvPr id="2" name="Picture 1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724025" y="4333875"/>
          <a:ext cx="32194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428625</xdr:colOff>
      <xdr:row>1</xdr:row>
      <xdr:rowOff>66675</xdr:rowOff>
    </xdr:from>
    <xdr:ext cx="1419225" cy="1419225"/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47825" y="266700"/>
          <a:ext cx="1419225" cy="1419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28575</xdr:rowOff>
    </xdr:from>
    <xdr:to>
      <xdr:col>22</xdr:col>
      <xdr:colOff>0</xdr:colOff>
      <xdr:row>29</xdr:row>
      <xdr:rowOff>171450</xdr:rowOff>
    </xdr:to>
    <xdr:graphicFrame macro="">
      <xdr:nvGraphicFramePr>
        <xdr:cNvPr id="5" name="Chart 4"/>
        <xdr:cNvGraphicFramePr/>
      </xdr:nvGraphicFramePr>
      <xdr:xfrm>
        <a:off x="38100" y="2790825"/>
        <a:ext cx="258508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180975</xdr:rowOff>
    </xdr:from>
    <xdr:to>
      <xdr:col>22</xdr:col>
      <xdr:colOff>9525</xdr:colOff>
      <xdr:row>52</xdr:row>
      <xdr:rowOff>133350</xdr:rowOff>
    </xdr:to>
    <xdr:graphicFrame macro="">
      <xdr:nvGraphicFramePr>
        <xdr:cNvPr id="2" name="Chart 1"/>
        <xdr:cNvGraphicFramePr/>
      </xdr:nvGraphicFramePr>
      <xdr:xfrm>
        <a:off x="47625" y="7134225"/>
        <a:ext cx="258508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6AB9F-CE2C-4E66-ABC5-FC40FDE60D2B}">
  <sheetPr>
    <pageSetUpPr fitToPage="1"/>
  </sheetPr>
  <dimension ref="A1:K48"/>
  <sheetViews>
    <sheetView showGridLines="0" tabSelected="1" zoomScale="70" zoomScaleNormal="70" workbookViewId="0" topLeftCell="A1">
      <selection activeCell="A49" sqref="A49"/>
    </sheetView>
  </sheetViews>
  <sheetFormatPr defaultColWidth="9.140625" defaultRowHeight="15"/>
  <cols>
    <col min="1" max="16384" width="9.140625" style="137" customWidth="1"/>
  </cols>
  <sheetData>
    <row r="1" spans="1:11" ht="15.75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1" ht="1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40"/>
    </row>
    <row r="3" spans="1:11" ht="15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1" ht="21" customHeight="1">
      <c r="A4" s="138"/>
      <c r="B4" s="139"/>
      <c r="C4" s="139"/>
      <c r="D4" s="139"/>
      <c r="E4" s="139"/>
      <c r="F4" s="141" t="s">
        <v>151</v>
      </c>
      <c r="G4" s="141"/>
      <c r="H4" s="139"/>
      <c r="I4" s="139"/>
      <c r="J4" s="139"/>
      <c r="K4" s="140"/>
    </row>
    <row r="5" spans="1:11" ht="21" customHeight="1">
      <c r="A5" s="138"/>
      <c r="B5" s="139"/>
      <c r="C5" s="139"/>
      <c r="D5" s="139"/>
      <c r="E5" s="139"/>
      <c r="F5" s="141" t="s">
        <v>152</v>
      </c>
      <c r="G5" s="141"/>
      <c r="H5" s="139"/>
      <c r="I5" s="139"/>
      <c r="J5" s="139"/>
      <c r="K5" s="140"/>
    </row>
    <row r="6" spans="1:11" ht="21" customHeight="1">
      <c r="A6" s="138"/>
      <c r="B6" s="139"/>
      <c r="C6" s="139"/>
      <c r="D6" s="139"/>
      <c r="E6" s="139"/>
      <c r="F6" s="141" t="s">
        <v>153</v>
      </c>
      <c r="G6" s="141"/>
      <c r="H6" s="139"/>
      <c r="I6" s="139"/>
      <c r="J6" s="139"/>
      <c r="K6" s="140"/>
    </row>
    <row r="7" spans="1:11" ht="21">
      <c r="A7" s="138"/>
      <c r="B7" s="139"/>
      <c r="C7" s="139"/>
      <c r="D7" s="139"/>
      <c r="E7" s="139"/>
      <c r="F7" s="141"/>
      <c r="G7" s="141"/>
      <c r="H7" s="139"/>
      <c r="I7" s="139"/>
      <c r="J7" s="139"/>
      <c r="K7" s="140"/>
    </row>
    <row r="8" spans="1:11" ht="21">
      <c r="A8" s="138"/>
      <c r="B8" s="139"/>
      <c r="C8" s="139"/>
      <c r="D8" s="139"/>
      <c r="E8" s="139"/>
      <c r="F8" s="142"/>
      <c r="G8" s="142"/>
      <c r="H8" s="139"/>
      <c r="I8" s="139"/>
      <c r="J8" s="139"/>
      <c r="K8" s="140"/>
    </row>
    <row r="9" spans="1:11" ht="15" customHeight="1">
      <c r="A9" s="143" t="s">
        <v>154</v>
      </c>
      <c r="B9" s="144"/>
      <c r="C9" s="144"/>
      <c r="D9" s="144"/>
      <c r="E9" s="144"/>
      <c r="F9" s="144"/>
      <c r="G9" s="144"/>
      <c r="H9" s="144"/>
      <c r="I9" s="144"/>
      <c r="J9" s="144"/>
      <c r="K9" s="145"/>
    </row>
    <row r="10" spans="1:11" ht="15" customHeight="1">
      <c r="A10" s="143"/>
      <c r="B10" s="144"/>
      <c r="C10" s="144"/>
      <c r="D10" s="144"/>
      <c r="E10" s="144"/>
      <c r="F10" s="144"/>
      <c r="G10" s="144"/>
      <c r="H10" s="144"/>
      <c r="I10" s="144"/>
      <c r="J10" s="144"/>
      <c r="K10" s="145"/>
    </row>
    <row r="11" spans="1:11" ht="15" customHeight="1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8"/>
    </row>
    <row r="12" spans="1:11" ht="15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8"/>
    </row>
    <row r="13" spans="1:11" ht="15" customHeight="1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8"/>
    </row>
    <row r="14" spans="1:11" ht="15" customHeight="1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8"/>
    </row>
    <row r="15" spans="1:11" ht="15" customHeight="1">
      <c r="A15" s="149" t="s">
        <v>155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1"/>
    </row>
    <row r="16" spans="1:11" ht="15" customHeight="1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1"/>
    </row>
    <row r="17" spans="1:11" ht="15" customHeight="1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1"/>
    </row>
    <row r="18" spans="1:11" ht="15" customHeight="1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1"/>
    </row>
    <row r="19" spans="1:11" ht="1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1"/>
    </row>
    <row r="20" spans="1:11" ht="15" customHeight="1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1"/>
    </row>
    <row r="21" spans="1:11" ht="15" customHeight="1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1"/>
    </row>
    <row r="22" spans="1:11" ht="15" customHeight="1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40"/>
    </row>
    <row r="23" spans="1:11" ht="15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40"/>
    </row>
    <row r="24" spans="1:11" ht="1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40"/>
    </row>
    <row r="25" spans="1:11" ht="15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40"/>
    </row>
    <row r="26" spans="1:11" ht="15">
      <c r="A26" s="138"/>
      <c r="B26" s="139"/>
      <c r="C26" s="139"/>
      <c r="D26" s="139"/>
      <c r="E26" s="139"/>
      <c r="F26" s="139"/>
      <c r="G26" s="139"/>
      <c r="H26" s="139"/>
      <c r="I26" s="139"/>
      <c r="J26" s="139"/>
      <c r="K26" s="140"/>
    </row>
    <row r="27" spans="1:11" ht="15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40"/>
    </row>
    <row r="28" spans="1:11" ht="15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40"/>
    </row>
    <row r="29" spans="1:11" ht="15">
      <c r="A29" s="138"/>
      <c r="B29" s="139"/>
      <c r="C29" s="139"/>
      <c r="D29" s="139"/>
      <c r="E29" s="139"/>
      <c r="F29" s="139"/>
      <c r="G29" s="152"/>
      <c r="H29" s="139"/>
      <c r="I29" s="139"/>
      <c r="J29" s="139"/>
      <c r="K29" s="140"/>
    </row>
    <row r="30" spans="1:11" ht="15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5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40"/>
    </row>
    <row r="32" spans="1:11" ht="15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40"/>
    </row>
    <row r="33" spans="1:11" ht="15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40"/>
    </row>
    <row r="34" spans="1:11" ht="1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40"/>
    </row>
    <row r="35" spans="1:11" ht="15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40"/>
    </row>
    <row r="36" spans="1:11" ht="1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40"/>
    </row>
    <row r="37" spans="1:11" ht="1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40"/>
    </row>
    <row r="38" spans="1:11" ht="1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40"/>
    </row>
    <row r="39" spans="1:11" ht="1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40"/>
    </row>
    <row r="40" spans="1:11" ht="18.75" customHeight="1">
      <c r="A40" s="138"/>
      <c r="B40" s="139"/>
      <c r="C40" s="139"/>
      <c r="D40" s="153" t="s">
        <v>156</v>
      </c>
      <c r="E40" s="153"/>
      <c r="F40" s="153"/>
      <c r="G40" s="153"/>
      <c r="H40" s="153"/>
      <c r="I40" s="139"/>
      <c r="J40" s="139"/>
      <c r="K40" s="140"/>
    </row>
    <row r="41" spans="1:11" ht="15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40"/>
    </row>
    <row r="42" spans="1:11" ht="15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40"/>
    </row>
    <row r="43" spans="1:11" ht="15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40"/>
    </row>
    <row r="44" spans="1:11" ht="15.75" thickBot="1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6"/>
    </row>
    <row r="45" spans="1:11" ht="15" customHeight="1" thickTop="1">
      <c r="A45" s="157" t="s">
        <v>157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</row>
    <row r="46" spans="1:11" ht="1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</row>
    <row r="47" spans="1:11" ht="1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</row>
    <row r="48" spans="1:11" ht="45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</row>
  </sheetData>
  <mergeCells count="4">
    <mergeCell ref="A9:K10"/>
    <mergeCell ref="A15:K21"/>
    <mergeCell ref="D40:H40"/>
    <mergeCell ref="A45:K48"/>
  </mergeCells>
  <printOptions horizontalCentered="1" verticalCentered="1"/>
  <pageMargins left="0.6299212598425197" right="0.6299212598425197" top="0" bottom="0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DBC86-2B26-49F6-87F4-9F0D87F975A2}">
  <dimension ref="A2:L62"/>
  <sheetViews>
    <sheetView showGridLines="0" zoomScale="70" zoomScaleNormal="70" workbookViewId="0" topLeftCell="A1">
      <selection activeCell="F14" sqref="F14"/>
    </sheetView>
  </sheetViews>
  <sheetFormatPr defaultColWidth="9.140625" defaultRowHeight="15"/>
  <cols>
    <col min="1" max="1" width="20.28125" style="101" customWidth="1"/>
    <col min="2" max="2" width="7.28125" style="102" customWidth="1"/>
    <col min="3" max="12" width="17.28125" style="101" customWidth="1"/>
    <col min="13" max="13" width="9.140625" style="101" customWidth="1"/>
    <col min="14" max="16384" width="9.140625" style="101" customWidth="1"/>
  </cols>
  <sheetData>
    <row r="1" s="9" customFormat="1" ht="15" customHeight="1"/>
    <row r="2" spans="1:7" s="9" customFormat="1" ht="15" customHeight="1">
      <c r="A2" s="71" t="s">
        <v>133</v>
      </c>
      <c r="B2" s="94"/>
      <c r="C2" s="94"/>
      <c r="D2" s="94"/>
      <c r="E2" s="94"/>
      <c r="F2" s="94"/>
      <c r="G2" s="94"/>
    </row>
    <row r="3" s="9" customFormat="1" ht="15" customHeight="1" thickBot="1">
      <c r="L3" s="75" t="s">
        <v>96</v>
      </c>
    </row>
    <row r="4" spans="1:12" s="103" customFormat="1" ht="23.25" customHeight="1">
      <c r="A4" s="129" t="s">
        <v>97</v>
      </c>
      <c r="B4" s="125" t="s">
        <v>98</v>
      </c>
      <c r="C4" s="125" t="s">
        <v>134</v>
      </c>
      <c r="D4" s="125" t="s">
        <v>135</v>
      </c>
      <c r="E4" s="131" t="s">
        <v>136</v>
      </c>
      <c r="F4" s="132"/>
      <c r="G4" s="133"/>
      <c r="H4" s="125" t="s">
        <v>137</v>
      </c>
      <c r="I4" s="125" t="s">
        <v>138</v>
      </c>
      <c r="J4" s="125" t="s">
        <v>139</v>
      </c>
      <c r="K4" s="125" t="s">
        <v>140</v>
      </c>
      <c r="L4" s="127" t="s">
        <v>105</v>
      </c>
    </row>
    <row r="5" spans="1:12" s="103" customFormat="1" ht="36.75" customHeight="1">
      <c r="A5" s="130" t="s">
        <v>97</v>
      </c>
      <c r="B5" s="126" t="s">
        <v>98</v>
      </c>
      <c r="C5" s="126"/>
      <c r="D5" s="126"/>
      <c r="E5" s="109" t="s">
        <v>141</v>
      </c>
      <c r="F5" s="109" t="s">
        <v>142</v>
      </c>
      <c r="G5" s="110" t="s">
        <v>143</v>
      </c>
      <c r="H5" s="126"/>
      <c r="I5" s="126"/>
      <c r="J5" s="126"/>
      <c r="K5" s="126"/>
      <c r="L5" s="128"/>
    </row>
    <row r="6" spans="1:12" s="104" customFormat="1" ht="16.5" customHeight="1">
      <c r="A6" s="79"/>
      <c r="B6" s="80"/>
      <c r="C6" s="81">
        <v>1</v>
      </c>
      <c r="D6" s="81">
        <v>2</v>
      </c>
      <c r="E6" s="111">
        <v>3</v>
      </c>
      <c r="F6" s="111">
        <v>4</v>
      </c>
      <c r="G6" s="81" t="s">
        <v>125</v>
      </c>
      <c r="H6" s="81">
        <v>6</v>
      </c>
      <c r="I6" s="81">
        <v>7</v>
      </c>
      <c r="J6" s="81">
        <v>8</v>
      </c>
      <c r="K6" s="81">
        <v>9</v>
      </c>
      <c r="L6" s="81">
        <v>10</v>
      </c>
    </row>
    <row r="7" spans="1:12" s="9" customFormat="1" ht="13.5" customHeight="1">
      <c r="A7" s="83" t="s">
        <v>103</v>
      </c>
      <c r="B7" s="84">
        <f aca="true" t="shared" si="0" ref="B7:B27">ROW()-ROW($A$6)</f>
        <v>1</v>
      </c>
      <c r="C7" s="85">
        <f aca="true" t="shared" si="1" ref="C7:K7">SUM(C8:C19)</f>
        <v>5782061</v>
      </c>
      <c r="D7" s="85">
        <f t="shared" si="1"/>
        <v>118809</v>
      </c>
      <c r="E7" s="112">
        <f t="shared" si="1"/>
        <v>3545610</v>
      </c>
      <c r="F7" s="112">
        <f t="shared" si="1"/>
        <v>2541625</v>
      </c>
      <c r="G7" s="85">
        <f t="shared" si="1"/>
        <v>6261091</v>
      </c>
      <c r="H7" s="85">
        <f t="shared" si="1"/>
        <v>0</v>
      </c>
      <c r="I7" s="85">
        <f t="shared" si="1"/>
        <v>0</v>
      </c>
      <c r="J7" s="85">
        <f t="shared" si="1"/>
        <v>0</v>
      </c>
      <c r="K7" s="85">
        <f t="shared" si="1"/>
        <v>32642</v>
      </c>
      <c r="L7" s="113">
        <f aca="true" t="shared" si="2" ref="L7:L27">SUM(C7:D7)+SUM(G7:K7)</f>
        <v>12194603</v>
      </c>
    </row>
    <row r="8" spans="1:12" s="9" customFormat="1" ht="13.5" customHeight="1">
      <c r="A8" s="87" t="s">
        <v>2</v>
      </c>
      <c r="B8" s="84">
        <f t="shared" si="0"/>
        <v>2</v>
      </c>
      <c r="C8" s="88">
        <v>611933</v>
      </c>
      <c r="D8" s="88">
        <v>17989</v>
      </c>
      <c r="E8" s="88">
        <v>201040</v>
      </c>
      <c r="F8" s="88">
        <v>147436</v>
      </c>
      <c r="G8" s="88">
        <v>353703</v>
      </c>
      <c r="H8" s="88">
        <v>0</v>
      </c>
      <c r="I8" s="88">
        <v>0</v>
      </c>
      <c r="J8" s="88">
        <v>0</v>
      </c>
      <c r="K8" s="88">
        <v>0</v>
      </c>
      <c r="L8" s="114">
        <f t="shared" si="2"/>
        <v>983625</v>
      </c>
    </row>
    <row r="9" spans="1:12" s="9" customFormat="1" ht="13.5" customHeight="1">
      <c r="A9" s="87" t="s">
        <v>3</v>
      </c>
      <c r="B9" s="84">
        <f t="shared" si="0"/>
        <v>3</v>
      </c>
      <c r="C9" s="88">
        <v>633727</v>
      </c>
      <c r="D9" s="88">
        <v>59910</v>
      </c>
      <c r="E9" s="88">
        <v>949277</v>
      </c>
      <c r="F9" s="88">
        <v>287427</v>
      </c>
      <c r="G9" s="88">
        <v>1306581</v>
      </c>
      <c r="H9" s="88">
        <v>0</v>
      </c>
      <c r="I9" s="88">
        <v>0</v>
      </c>
      <c r="J9" s="88">
        <v>0</v>
      </c>
      <c r="K9" s="88">
        <v>0</v>
      </c>
      <c r="L9" s="114">
        <f t="shared" si="2"/>
        <v>2000218</v>
      </c>
    </row>
    <row r="10" spans="1:12" s="9" customFormat="1" ht="13.5" customHeight="1">
      <c r="A10" s="87" t="s">
        <v>4</v>
      </c>
      <c r="B10" s="84">
        <f t="shared" si="0"/>
        <v>4</v>
      </c>
      <c r="C10" s="88">
        <v>617677</v>
      </c>
      <c r="D10" s="88">
        <v>6834</v>
      </c>
      <c r="E10" s="88">
        <v>290829</v>
      </c>
      <c r="F10" s="88">
        <v>235809</v>
      </c>
      <c r="G10" s="88">
        <v>545586</v>
      </c>
      <c r="H10" s="88">
        <v>0</v>
      </c>
      <c r="I10" s="88">
        <v>0</v>
      </c>
      <c r="J10" s="88">
        <v>0</v>
      </c>
      <c r="K10" s="88">
        <v>0</v>
      </c>
      <c r="L10" s="114">
        <f t="shared" si="2"/>
        <v>1170097</v>
      </c>
    </row>
    <row r="11" spans="1:12" s="9" customFormat="1" ht="13.5" customHeight="1">
      <c r="A11" s="87" t="s">
        <v>5</v>
      </c>
      <c r="B11" s="84">
        <f t="shared" si="0"/>
        <v>5</v>
      </c>
      <c r="C11" s="88">
        <v>353133</v>
      </c>
      <c r="D11" s="88">
        <v>3551</v>
      </c>
      <c r="E11" s="88">
        <v>149097</v>
      </c>
      <c r="F11" s="88">
        <v>308132</v>
      </c>
      <c r="G11" s="88">
        <v>482467</v>
      </c>
      <c r="H11" s="88">
        <v>0</v>
      </c>
      <c r="I11" s="88">
        <v>0</v>
      </c>
      <c r="J11" s="88">
        <v>0</v>
      </c>
      <c r="K11" s="88">
        <v>0</v>
      </c>
      <c r="L11" s="114">
        <f t="shared" si="2"/>
        <v>839151</v>
      </c>
    </row>
    <row r="12" spans="1:12" s="9" customFormat="1" ht="13.5" customHeight="1">
      <c r="A12" s="87" t="s">
        <v>6</v>
      </c>
      <c r="B12" s="84">
        <f t="shared" si="0"/>
        <v>6</v>
      </c>
      <c r="C12" s="88">
        <v>584246</v>
      </c>
      <c r="D12" s="88">
        <v>0</v>
      </c>
      <c r="E12" s="88">
        <v>394659</v>
      </c>
      <c r="F12" s="88">
        <v>184195</v>
      </c>
      <c r="G12" s="88">
        <v>584642</v>
      </c>
      <c r="H12" s="88">
        <v>0</v>
      </c>
      <c r="I12" s="88">
        <v>0</v>
      </c>
      <c r="J12" s="88">
        <v>0</v>
      </c>
      <c r="K12" s="88">
        <v>0</v>
      </c>
      <c r="L12" s="114">
        <f t="shared" si="2"/>
        <v>1168888</v>
      </c>
    </row>
    <row r="13" spans="1:12" s="9" customFormat="1" ht="13.5" customHeight="1">
      <c r="A13" s="87" t="s">
        <v>7</v>
      </c>
      <c r="B13" s="84">
        <f t="shared" si="0"/>
        <v>7</v>
      </c>
      <c r="C13" s="88">
        <v>632571</v>
      </c>
      <c r="D13" s="88">
        <v>6791</v>
      </c>
      <c r="E13" s="88">
        <v>378316</v>
      </c>
      <c r="F13" s="88">
        <v>215025</v>
      </c>
      <c r="G13" s="88">
        <v>599100</v>
      </c>
      <c r="H13" s="88">
        <v>0</v>
      </c>
      <c r="I13" s="88">
        <v>0</v>
      </c>
      <c r="J13" s="88">
        <v>0</v>
      </c>
      <c r="K13" s="88">
        <v>8600</v>
      </c>
      <c r="L13" s="114">
        <f t="shared" si="2"/>
        <v>1247062</v>
      </c>
    </row>
    <row r="14" spans="1:12" s="9" customFormat="1" ht="13.5" customHeight="1">
      <c r="A14" s="87" t="s">
        <v>8</v>
      </c>
      <c r="B14" s="84">
        <f t="shared" si="0"/>
        <v>8</v>
      </c>
      <c r="C14" s="88">
        <v>285311</v>
      </c>
      <c r="D14" s="88">
        <v>0</v>
      </c>
      <c r="E14" s="88">
        <v>223396</v>
      </c>
      <c r="F14" s="88">
        <v>94766</v>
      </c>
      <c r="G14" s="88">
        <v>320599</v>
      </c>
      <c r="H14" s="88">
        <v>0</v>
      </c>
      <c r="I14" s="88">
        <v>0</v>
      </c>
      <c r="J14" s="88">
        <v>0</v>
      </c>
      <c r="K14" s="88">
        <v>0</v>
      </c>
      <c r="L14" s="114">
        <f t="shared" si="2"/>
        <v>605910</v>
      </c>
    </row>
    <row r="15" spans="1:12" s="9" customFormat="1" ht="13.5" customHeight="1">
      <c r="A15" s="87" t="s">
        <v>9</v>
      </c>
      <c r="B15" s="84">
        <f t="shared" si="0"/>
        <v>9</v>
      </c>
      <c r="C15" s="88">
        <v>636093</v>
      </c>
      <c r="D15" s="88">
        <v>47</v>
      </c>
      <c r="E15" s="88">
        <v>161040</v>
      </c>
      <c r="F15" s="88">
        <v>265733</v>
      </c>
      <c r="G15" s="88">
        <v>434668</v>
      </c>
      <c r="H15" s="88">
        <v>0</v>
      </c>
      <c r="I15" s="88">
        <v>0</v>
      </c>
      <c r="J15" s="88">
        <v>0</v>
      </c>
      <c r="K15" s="88">
        <v>0</v>
      </c>
      <c r="L15" s="114">
        <f t="shared" si="2"/>
        <v>1070808</v>
      </c>
    </row>
    <row r="16" spans="1:12" s="9" customFormat="1" ht="13.5" customHeight="1">
      <c r="A16" s="87" t="s">
        <v>10</v>
      </c>
      <c r="B16" s="84">
        <f t="shared" si="0"/>
        <v>10</v>
      </c>
      <c r="C16" s="88">
        <v>388418</v>
      </c>
      <c r="D16" s="88">
        <v>5038</v>
      </c>
      <c r="E16" s="88">
        <v>221686</v>
      </c>
      <c r="F16" s="88">
        <v>270145</v>
      </c>
      <c r="G16" s="88">
        <v>499744</v>
      </c>
      <c r="H16" s="88">
        <v>0</v>
      </c>
      <c r="I16" s="88">
        <v>0</v>
      </c>
      <c r="J16" s="88">
        <v>0</v>
      </c>
      <c r="K16" s="88">
        <v>24042</v>
      </c>
      <c r="L16" s="114">
        <f t="shared" si="2"/>
        <v>917242</v>
      </c>
    </row>
    <row r="17" spans="1:12" s="9" customFormat="1" ht="13.5" customHeight="1">
      <c r="A17" s="87" t="s">
        <v>11</v>
      </c>
      <c r="B17" s="84">
        <f t="shared" si="0"/>
        <v>11</v>
      </c>
      <c r="C17" s="88">
        <v>456937</v>
      </c>
      <c r="D17" s="88">
        <v>3198</v>
      </c>
      <c r="E17" s="88">
        <v>282429</v>
      </c>
      <c r="F17" s="88">
        <v>239959</v>
      </c>
      <c r="G17" s="88">
        <v>535703</v>
      </c>
      <c r="H17" s="88">
        <v>0</v>
      </c>
      <c r="I17" s="88">
        <v>0</v>
      </c>
      <c r="J17" s="88">
        <v>0</v>
      </c>
      <c r="K17" s="88">
        <v>0</v>
      </c>
      <c r="L17" s="114">
        <f t="shared" si="2"/>
        <v>995838</v>
      </c>
    </row>
    <row r="18" spans="1:12" s="9" customFormat="1" ht="13.5" customHeight="1">
      <c r="A18" s="87" t="s">
        <v>12</v>
      </c>
      <c r="B18" s="84">
        <f t="shared" si="0"/>
        <v>12</v>
      </c>
      <c r="C18" s="88">
        <v>582015</v>
      </c>
      <c r="D18" s="88">
        <v>15451</v>
      </c>
      <c r="E18" s="88">
        <v>293841</v>
      </c>
      <c r="F18" s="88">
        <v>292998</v>
      </c>
      <c r="G18" s="88">
        <v>598298</v>
      </c>
      <c r="H18" s="88">
        <v>0</v>
      </c>
      <c r="I18" s="88">
        <v>0</v>
      </c>
      <c r="J18" s="88">
        <v>0</v>
      </c>
      <c r="K18" s="88">
        <v>0</v>
      </c>
      <c r="L18" s="114">
        <f t="shared" si="2"/>
        <v>1195764</v>
      </c>
    </row>
    <row r="19" spans="1:12" s="9" customFormat="1" ht="13.5" customHeight="1">
      <c r="A19" s="87" t="s">
        <v>13</v>
      </c>
      <c r="B19" s="84">
        <f t="shared" si="0"/>
        <v>13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114">
        <f t="shared" si="2"/>
        <v>0</v>
      </c>
    </row>
    <row r="20" spans="1:12" s="9" customFormat="1" ht="13.5" customHeight="1">
      <c r="A20" s="83" t="s">
        <v>104</v>
      </c>
      <c r="B20" s="84">
        <f t="shared" si="0"/>
        <v>14</v>
      </c>
      <c r="C20" s="85">
        <f aca="true" t="shared" si="3" ref="C20:K20">SUM(C21:C26)</f>
        <v>42890</v>
      </c>
      <c r="D20" s="85">
        <f t="shared" si="3"/>
        <v>111711</v>
      </c>
      <c r="E20" s="112">
        <f t="shared" si="3"/>
        <v>94039</v>
      </c>
      <c r="F20" s="112">
        <f t="shared" si="3"/>
        <v>27645</v>
      </c>
      <c r="G20" s="85">
        <f t="shared" si="3"/>
        <v>126793</v>
      </c>
      <c r="H20" s="85">
        <f t="shared" si="3"/>
        <v>0</v>
      </c>
      <c r="I20" s="85">
        <f t="shared" si="3"/>
        <v>8367578</v>
      </c>
      <c r="J20" s="85">
        <f t="shared" si="3"/>
        <v>1651060</v>
      </c>
      <c r="K20" s="85">
        <f t="shared" si="3"/>
        <v>0</v>
      </c>
      <c r="L20" s="113">
        <f t="shared" si="2"/>
        <v>10300032</v>
      </c>
    </row>
    <row r="21" spans="1:12" s="9" customFormat="1" ht="13.5" customHeight="1">
      <c r="A21" s="87" t="s">
        <v>15</v>
      </c>
      <c r="B21" s="84">
        <f t="shared" si="0"/>
        <v>15</v>
      </c>
      <c r="C21" s="88">
        <v>16486</v>
      </c>
      <c r="D21" s="88">
        <v>0</v>
      </c>
      <c r="E21" s="88">
        <v>19471</v>
      </c>
      <c r="F21" s="88">
        <v>2854</v>
      </c>
      <c r="G21" s="88">
        <v>23254</v>
      </c>
      <c r="H21" s="88">
        <v>0</v>
      </c>
      <c r="I21" s="88">
        <v>3485809</v>
      </c>
      <c r="J21" s="88">
        <v>309523</v>
      </c>
      <c r="K21" s="88">
        <v>0</v>
      </c>
      <c r="L21" s="114">
        <f t="shared" si="2"/>
        <v>3835072</v>
      </c>
    </row>
    <row r="22" spans="1:12" s="9" customFormat="1" ht="13.5" customHeight="1">
      <c r="A22" s="87" t="s">
        <v>16</v>
      </c>
      <c r="B22" s="84">
        <f t="shared" si="0"/>
        <v>16</v>
      </c>
      <c r="C22" s="88">
        <v>13895</v>
      </c>
      <c r="D22" s="88">
        <v>111711</v>
      </c>
      <c r="E22" s="88">
        <v>50496</v>
      </c>
      <c r="F22" s="88">
        <v>12970</v>
      </c>
      <c r="G22" s="88">
        <v>64299</v>
      </c>
      <c r="H22" s="88">
        <v>0</v>
      </c>
      <c r="I22" s="88">
        <v>3112420</v>
      </c>
      <c r="J22" s="88">
        <v>69022</v>
      </c>
      <c r="K22" s="88">
        <v>0</v>
      </c>
      <c r="L22" s="114">
        <f t="shared" si="2"/>
        <v>3371347</v>
      </c>
    </row>
    <row r="23" spans="1:12" s="9" customFormat="1" ht="13.5" customHeight="1">
      <c r="A23" s="87" t="s">
        <v>17</v>
      </c>
      <c r="B23" s="84">
        <f t="shared" si="0"/>
        <v>17</v>
      </c>
      <c r="C23" s="88">
        <v>6232</v>
      </c>
      <c r="D23" s="88">
        <v>0</v>
      </c>
      <c r="E23" s="88">
        <v>10835</v>
      </c>
      <c r="F23" s="88">
        <v>9491</v>
      </c>
      <c r="G23" s="88">
        <v>22416</v>
      </c>
      <c r="H23" s="88">
        <v>0</v>
      </c>
      <c r="I23" s="88">
        <v>758052</v>
      </c>
      <c r="J23" s="88">
        <v>862042</v>
      </c>
      <c r="K23" s="88">
        <v>0</v>
      </c>
      <c r="L23" s="114">
        <f t="shared" si="2"/>
        <v>1648742</v>
      </c>
    </row>
    <row r="24" spans="1:12" s="9" customFormat="1" ht="13.5" customHeight="1">
      <c r="A24" s="87" t="s">
        <v>18</v>
      </c>
      <c r="B24" s="84">
        <f t="shared" si="0"/>
        <v>18</v>
      </c>
      <c r="C24" s="88">
        <v>5345</v>
      </c>
      <c r="D24" s="88">
        <v>0</v>
      </c>
      <c r="E24" s="88">
        <v>11678</v>
      </c>
      <c r="F24" s="88">
        <v>1825</v>
      </c>
      <c r="G24" s="88">
        <v>14657</v>
      </c>
      <c r="H24" s="88">
        <v>0</v>
      </c>
      <c r="I24" s="88">
        <v>529012</v>
      </c>
      <c r="J24" s="88">
        <v>264044</v>
      </c>
      <c r="K24" s="88">
        <v>0</v>
      </c>
      <c r="L24" s="114">
        <f t="shared" si="2"/>
        <v>813058</v>
      </c>
    </row>
    <row r="25" spans="1:12" s="9" customFormat="1" ht="13.5" customHeight="1">
      <c r="A25" s="87" t="s">
        <v>19</v>
      </c>
      <c r="B25" s="84">
        <f t="shared" si="0"/>
        <v>19</v>
      </c>
      <c r="C25" s="88">
        <v>925</v>
      </c>
      <c r="D25" s="88">
        <v>0</v>
      </c>
      <c r="E25" s="88">
        <v>1559</v>
      </c>
      <c r="F25" s="88">
        <v>505</v>
      </c>
      <c r="G25" s="88">
        <v>2167</v>
      </c>
      <c r="H25" s="88">
        <v>0</v>
      </c>
      <c r="I25" s="88">
        <v>482241</v>
      </c>
      <c r="J25" s="88">
        <v>146363</v>
      </c>
      <c r="K25" s="88">
        <v>0</v>
      </c>
      <c r="L25" s="114">
        <f t="shared" si="2"/>
        <v>631696</v>
      </c>
    </row>
    <row r="26" spans="1:12" s="9" customFormat="1" ht="13.5" customHeight="1">
      <c r="A26" s="87" t="s">
        <v>20</v>
      </c>
      <c r="B26" s="84">
        <f t="shared" si="0"/>
        <v>20</v>
      </c>
      <c r="C26" s="88">
        <v>7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44</v>
      </c>
      <c r="J26" s="88">
        <v>66</v>
      </c>
      <c r="K26" s="88">
        <v>0</v>
      </c>
      <c r="L26" s="114">
        <f t="shared" si="2"/>
        <v>117</v>
      </c>
    </row>
    <row r="27" spans="1:12" s="9" customFormat="1" ht="13.5" customHeight="1" thickBot="1">
      <c r="A27" s="99" t="s">
        <v>105</v>
      </c>
      <c r="B27" s="84">
        <f t="shared" si="0"/>
        <v>21</v>
      </c>
      <c r="C27" s="91">
        <f aca="true" t="shared" si="4" ref="C27:K27">C7+C20</f>
        <v>5824951</v>
      </c>
      <c r="D27" s="91">
        <f t="shared" si="4"/>
        <v>230520</v>
      </c>
      <c r="E27" s="115">
        <f t="shared" si="4"/>
        <v>3639649</v>
      </c>
      <c r="F27" s="115">
        <f t="shared" si="4"/>
        <v>2569270</v>
      </c>
      <c r="G27" s="91">
        <f t="shared" si="4"/>
        <v>6387884</v>
      </c>
      <c r="H27" s="91">
        <f t="shared" si="4"/>
        <v>0</v>
      </c>
      <c r="I27" s="91">
        <f t="shared" si="4"/>
        <v>8367578</v>
      </c>
      <c r="J27" s="91">
        <f t="shared" si="4"/>
        <v>1651060</v>
      </c>
      <c r="K27" s="91">
        <f t="shared" si="4"/>
        <v>32642</v>
      </c>
      <c r="L27" s="116">
        <f t="shared" si="2"/>
        <v>22494635</v>
      </c>
    </row>
    <row r="28" s="9" customFormat="1" ht="15" customHeight="1"/>
    <row r="29" s="9" customFormat="1" ht="15" customHeight="1"/>
    <row r="30" s="9" customFormat="1" ht="15" customHeight="1"/>
    <row r="31" spans="1:7" s="9" customFormat="1" ht="15" customHeight="1">
      <c r="A31" s="71" t="s">
        <v>144</v>
      </c>
      <c r="B31" s="94"/>
      <c r="C31" s="94"/>
      <c r="D31" s="94"/>
      <c r="E31" s="94"/>
      <c r="F31" s="94"/>
      <c r="G31" s="94"/>
    </row>
    <row r="32" s="9" customFormat="1" ht="15" customHeight="1" thickBot="1">
      <c r="L32" s="75" t="s">
        <v>96</v>
      </c>
    </row>
    <row r="33" spans="1:12" s="103" customFormat="1" ht="23.25" customHeight="1">
      <c r="A33" s="129" t="s">
        <v>97</v>
      </c>
      <c r="B33" s="125" t="s">
        <v>98</v>
      </c>
      <c r="C33" s="125" t="s">
        <v>134</v>
      </c>
      <c r="D33" s="125" t="s">
        <v>135</v>
      </c>
      <c r="E33" s="131" t="s">
        <v>136</v>
      </c>
      <c r="F33" s="132"/>
      <c r="G33" s="133"/>
      <c r="H33" s="125" t="s">
        <v>137</v>
      </c>
      <c r="I33" s="125" t="s">
        <v>138</v>
      </c>
      <c r="J33" s="125" t="s">
        <v>139</v>
      </c>
      <c r="K33" s="125" t="s">
        <v>140</v>
      </c>
      <c r="L33" s="127" t="s">
        <v>105</v>
      </c>
    </row>
    <row r="34" spans="1:12" s="103" customFormat="1" ht="36.75" customHeight="1">
      <c r="A34" s="130" t="s">
        <v>97</v>
      </c>
      <c r="B34" s="126" t="s">
        <v>98</v>
      </c>
      <c r="C34" s="126"/>
      <c r="D34" s="126"/>
      <c r="E34" s="109" t="s">
        <v>141</v>
      </c>
      <c r="F34" s="109" t="s">
        <v>142</v>
      </c>
      <c r="G34" s="110" t="s">
        <v>143</v>
      </c>
      <c r="H34" s="126"/>
      <c r="I34" s="126"/>
      <c r="J34" s="126"/>
      <c r="K34" s="126"/>
      <c r="L34" s="128"/>
    </row>
    <row r="35" spans="1:12" s="104" customFormat="1" ht="16.5" customHeight="1">
      <c r="A35" s="79"/>
      <c r="B35" s="80"/>
      <c r="C35" s="81">
        <v>1</v>
      </c>
      <c r="D35" s="81">
        <v>2</v>
      </c>
      <c r="E35" s="111">
        <v>3</v>
      </c>
      <c r="F35" s="111">
        <v>4</v>
      </c>
      <c r="G35" s="81" t="s">
        <v>125</v>
      </c>
      <c r="H35" s="81">
        <v>6</v>
      </c>
      <c r="I35" s="81">
        <v>7</v>
      </c>
      <c r="J35" s="81">
        <v>8</v>
      </c>
      <c r="K35" s="81">
        <v>9</v>
      </c>
      <c r="L35" s="81">
        <v>10</v>
      </c>
    </row>
    <row r="36" spans="1:12" s="9" customFormat="1" ht="13.5" customHeight="1">
      <c r="A36" s="83" t="s">
        <v>103</v>
      </c>
      <c r="B36" s="84">
        <f aca="true" t="shared" si="5" ref="B36:B56">ROW()-ROW($A$35)</f>
        <v>1</v>
      </c>
      <c r="C36" s="85">
        <f aca="true" t="shared" si="6" ref="C36:K36">SUM(C37:C48)</f>
        <v>4791266</v>
      </c>
      <c r="D36" s="85">
        <f t="shared" si="6"/>
        <v>114344</v>
      </c>
      <c r="E36" s="112">
        <f t="shared" si="6"/>
        <v>2446339</v>
      </c>
      <c r="F36" s="112">
        <f t="shared" si="6"/>
        <v>2214638</v>
      </c>
      <c r="G36" s="85">
        <f t="shared" si="6"/>
        <v>4834833</v>
      </c>
      <c r="H36" s="85">
        <f t="shared" si="6"/>
        <v>0</v>
      </c>
      <c r="I36" s="85">
        <f t="shared" si="6"/>
        <v>0</v>
      </c>
      <c r="J36" s="85">
        <f t="shared" si="6"/>
        <v>0</v>
      </c>
      <c r="K36" s="85">
        <f t="shared" si="6"/>
        <v>32642</v>
      </c>
      <c r="L36" s="113">
        <f aca="true" t="shared" si="7" ref="L36:L56">SUM(C36:D36)+SUM(G36:K36)</f>
        <v>9773085</v>
      </c>
    </row>
    <row r="37" spans="1:12" s="9" customFormat="1" ht="13.5" customHeight="1">
      <c r="A37" s="87" t="s">
        <v>2</v>
      </c>
      <c r="B37" s="84">
        <f t="shared" si="5"/>
        <v>2</v>
      </c>
      <c r="C37" s="88">
        <v>500340</v>
      </c>
      <c r="D37" s="88">
        <v>17989</v>
      </c>
      <c r="E37" s="88">
        <v>83821</v>
      </c>
      <c r="F37" s="88">
        <v>103468</v>
      </c>
      <c r="G37" s="88">
        <v>192516</v>
      </c>
      <c r="H37" s="88">
        <v>0</v>
      </c>
      <c r="I37" s="88">
        <v>0</v>
      </c>
      <c r="J37" s="88">
        <v>0</v>
      </c>
      <c r="K37" s="88">
        <v>0</v>
      </c>
      <c r="L37" s="114">
        <f t="shared" si="7"/>
        <v>710845</v>
      </c>
    </row>
    <row r="38" spans="1:12" s="9" customFormat="1" ht="13.5" customHeight="1">
      <c r="A38" s="87" t="s">
        <v>3</v>
      </c>
      <c r="B38" s="84">
        <f t="shared" si="5"/>
        <v>3</v>
      </c>
      <c r="C38" s="88">
        <v>512146</v>
      </c>
      <c r="D38" s="88">
        <v>58682</v>
      </c>
      <c r="E38" s="88">
        <v>419384</v>
      </c>
      <c r="F38" s="88">
        <v>263443</v>
      </c>
      <c r="G38" s="88">
        <v>752704</v>
      </c>
      <c r="H38" s="88">
        <v>0</v>
      </c>
      <c r="I38" s="88">
        <v>0</v>
      </c>
      <c r="J38" s="88">
        <v>0</v>
      </c>
      <c r="K38" s="88">
        <v>0</v>
      </c>
      <c r="L38" s="114">
        <f t="shared" si="7"/>
        <v>1323532</v>
      </c>
    </row>
    <row r="39" spans="1:12" s="9" customFormat="1" ht="13.5" customHeight="1">
      <c r="A39" s="87" t="s">
        <v>4</v>
      </c>
      <c r="B39" s="84">
        <f t="shared" si="5"/>
        <v>4</v>
      </c>
      <c r="C39" s="88">
        <v>547567</v>
      </c>
      <c r="D39" s="88">
        <v>3597</v>
      </c>
      <c r="E39" s="88">
        <v>256965</v>
      </c>
      <c r="F39" s="88">
        <v>190249</v>
      </c>
      <c r="G39" s="88">
        <v>466162</v>
      </c>
      <c r="H39" s="88">
        <v>0</v>
      </c>
      <c r="I39" s="88">
        <v>0</v>
      </c>
      <c r="J39" s="88">
        <v>0</v>
      </c>
      <c r="K39" s="88">
        <v>0</v>
      </c>
      <c r="L39" s="114">
        <f t="shared" si="7"/>
        <v>1017326</v>
      </c>
    </row>
    <row r="40" spans="1:12" s="9" customFormat="1" ht="13.5" customHeight="1">
      <c r="A40" s="87" t="s">
        <v>5</v>
      </c>
      <c r="B40" s="84">
        <f t="shared" si="5"/>
        <v>5</v>
      </c>
      <c r="C40" s="88">
        <v>335943</v>
      </c>
      <c r="D40" s="88">
        <v>3551</v>
      </c>
      <c r="E40" s="88">
        <v>143665</v>
      </c>
      <c r="F40" s="88">
        <v>297429</v>
      </c>
      <c r="G40" s="88">
        <v>466332</v>
      </c>
      <c r="H40" s="88">
        <v>0</v>
      </c>
      <c r="I40" s="88">
        <v>0</v>
      </c>
      <c r="J40" s="88">
        <v>0</v>
      </c>
      <c r="K40" s="88">
        <v>0</v>
      </c>
      <c r="L40" s="114">
        <f t="shared" si="7"/>
        <v>805826</v>
      </c>
    </row>
    <row r="41" spans="1:12" s="9" customFormat="1" ht="13.5" customHeight="1">
      <c r="A41" s="87" t="s">
        <v>6</v>
      </c>
      <c r="B41" s="84">
        <f t="shared" si="5"/>
        <v>6</v>
      </c>
      <c r="C41" s="88">
        <v>360055</v>
      </c>
      <c r="D41" s="88">
        <v>0</v>
      </c>
      <c r="E41" s="88">
        <v>180334</v>
      </c>
      <c r="F41" s="88">
        <v>94855</v>
      </c>
      <c r="G41" s="88">
        <v>280977</v>
      </c>
      <c r="H41" s="88">
        <v>0</v>
      </c>
      <c r="I41" s="88">
        <v>0</v>
      </c>
      <c r="J41" s="88">
        <v>0</v>
      </c>
      <c r="K41" s="88">
        <v>0</v>
      </c>
      <c r="L41" s="114">
        <f t="shared" si="7"/>
        <v>641032</v>
      </c>
    </row>
    <row r="42" spans="1:12" s="9" customFormat="1" ht="13.5" customHeight="1">
      <c r="A42" s="87" t="s">
        <v>7</v>
      </c>
      <c r="B42" s="84">
        <f t="shared" si="5"/>
        <v>7</v>
      </c>
      <c r="C42" s="88">
        <v>449139</v>
      </c>
      <c r="D42" s="88">
        <v>6791</v>
      </c>
      <c r="E42" s="88">
        <v>340621</v>
      </c>
      <c r="F42" s="88">
        <v>207033</v>
      </c>
      <c r="G42" s="88">
        <v>553413</v>
      </c>
      <c r="H42" s="88">
        <v>0</v>
      </c>
      <c r="I42" s="88">
        <v>0</v>
      </c>
      <c r="J42" s="88">
        <v>0</v>
      </c>
      <c r="K42" s="88">
        <v>8600</v>
      </c>
      <c r="L42" s="114">
        <f t="shared" si="7"/>
        <v>1017943</v>
      </c>
    </row>
    <row r="43" spans="1:12" s="9" customFormat="1" ht="13.5" customHeight="1">
      <c r="A43" s="87" t="s">
        <v>8</v>
      </c>
      <c r="B43" s="84">
        <f t="shared" si="5"/>
        <v>8</v>
      </c>
      <c r="C43" s="88">
        <v>266541</v>
      </c>
      <c r="D43" s="88">
        <v>0</v>
      </c>
      <c r="E43" s="88">
        <v>177752</v>
      </c>
      <c r="F43" s="88">
        <v>77338</v>
      </c>
      <c r="G43" s="88">
        <v>257527</v>
      </c>
      <c r="H43" s="88">
        <v>0</v>
      </c>
      <c r="I43" s="88">
        <v>0</v>
      </c>
      <c r="J43" s="88">
        <v>0</v>
      </c>
      <c r="K43" s="88">
        <v>0</v>
      </c>
      <c r="L43" s="114">
        <f t="shared" si="7"/>
        <v>524068</v>
      </c>
    </row>
    <row r="44" spans="1:12" s="9" customFormat="1" ht="13.5" customHeight="1">
      <c r="A44" s="87" t="s">
        <v>9</v>
      </c>
      <c r="B44" s="84">
        <f t="shared" si="5"/>
        <v>9</v>
      </c>
      <c r="C44" s="88">
        <v>569954</v>
      </c>
      <c r="D44" s="88">
        <v>47</v>
      </c>
      <c r="E44" s="88">
        <v>138392</v>
      </c>
      <c r="F44" s="88">
        <v>259026</v>
      </c>
      <c r="G44" s="88">
        <v>405313</v>
      </c>
      <c r="H44" s="88">
        <v>0</v>
      </c>
      <c r="I44" s="88">
        <v>0</v>
      </c>
      <c r="J44" s="88">
        <v>0</v>
      </c>
      <c r="K44" s="88">
        <v>0</v>
      </c>
      <c r="L44" s="114">
        <f t="shared" si="7"/>
        <v>975314</v>
      </c>
    </row>
    <row r="45" spans="1:12" s="9" customFormat="1" ht="13.5" customHeight="1">
      <c r="A45" s="87" t="s">
        <v>10</v>
      </c>
      <c r="B45" s="84">
        <f t="shared" si="5"/>
        <v>10</v>
      </c>
      <c r="C45" s="88">
        <v>333341</v>
      </c>
      <c r="D45" s="88">
        <v>5038</v>
      </c>
      <c r="E45" s="88">
        <v>193966</v>
      </c>
      <c r="F45" s="88">
        <v>233290</v>
      </c>
      <c r="G45" s="88">
        <v>435169</v>
      </c>
      <c r="H45" s="88">
        <v>0</v>
      </c>
      <c r="I45" s="88">
        <v>0</v>
      </c>
      <c r="J45" s="88">
        <v>0</v>
      </c>
      <c r="K45" s="88">
        <v>24042</v>
      </c>
      <c r="L45" s="114">
        <f t="shared" si="7"/>
        <v>797590</v>
      </c>
    </row>
    <row r="46" spans="1:12" s="9" customFormat="1" ht="13.5" customHeight="1">
      <c r="A46" s="87" t="s">
        <v>11</v>
      </c>
      <c r="B46" s="84">
        <f t="shared" si="5"/>
        <v>11</v>
      </c>
      <c r="C46" s="88">
        <v>378793</v>
      </c>
      <c r="D46" s="88">
        <v>3198</v>
      </c>
      <c r="E46" s="88">
        <v>271343</v>
      </c>
      <c r="F46" s="88">
        <v>230023</v>
      </c>
      <c r="G46" s="88">
        <v>514681</v>
      </c>
      <c r="H46" s="88">
        <v>0</v>
      </c>
      <c r="I46" s="88">
        <v>0</v>
      </c>
      <c r="J46" s="88">
        <v>0</v>
      </c>
      <c r="K46" s="88">
        <v>0</v>
      </c>
      <c r="L46" s="114">
        <f t="shared" si="7"/>
        <v>896672</v>
      </c>
    </row>
    <row r="47" spans="1:12" s="9" customFormat="1" ht="13.5" customHeight="1">
      <c r="A47" s="87" t="s">
        <v>12</v>
      </c>
      <c r="B47" s="84">
        <f t="shared" si="5"/>
        <v>12</v>
      </c>
      <c r="C47" s="88">
        <v>537447</v>
      </c>
      <c r="D47" s="88">
        <v>15451</v>
      </c>
      <c r="E47" s="88">
        <v>240096</v>
      </c>
      <c r="F47" s="88">
        <v>258484</v>
      </c>
      <c r="G47" s="88">
        <v>510039</v>
      </c>
      <c r="H47" s="88">
        <v>0</v>
      </c>
      <c r="I47" s="88">
        <v>0</v>
      </c>
      <c r="J47" s="88">
        <v>0</v>
      </c>
      <c r="K47" s="88">
        <v>0</v>
      </c>
      <c r="L47" s="114">
        <f t="shared" si="7"/>
        <v>1062937</v>
      </c>
    </row>
    <row r="48" spans="1:12" s="9" customFormat="1" ht="13.5" customHeight="1">
      <c r="A48" s="87" t="s">
        <v>13</v>
      </c>
      <c r="B48" s="84">
        <f t="shared" si="5"/>
        <v>13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114">
        <f t="shared" si="7"/>
        <v>0</v>
      </c>
    </row>
    <row r="49" spans="1:12" s="9" customFormat="1" ht="13.5" customHeight="1">
      <c r="A49" s="83" t="s">
        <v>104</v>
      </c>
      <c r="B49" s="84">
        <f t="shared" si="5"/>
        <v>14</v>
      </c>
      <c r="C49" s="85">
        <f aca="true" t="shared" si="8" ref="C49:K49">SUM(C50:C55)</f>
        <v>35801</v>
      </c>
      <c r="D49" s="85">
        <f t="shared" si="8"/>
        <v>111711</v>
      </c>
      <c r="E49" s="112">
        <f t="shared" si="8"/>
        <v>83836</v>
      </c>
      <c r="F49" s="112">
        <f t="shared" si="8"/>
        <v>21912</v>
      </c>
      <c r="G49" s="85">
        <f t="shared" si="8"/>
        <v>110857</v>
      </c>
      <c r="H49" s="85">
        <f t="shared" si="8"/>
        <v>0</v>
      </c>
      <c r="I49" s="85">
        <f t="shared" si="8"/>
        <v>8360779</v>
      </c>
      <c r="J49" s="85">
        <f t="shared" si="8"/>
        <v>1651060</v>
      </c>
      <c r="K49" s="85">
        <f t="shared" si="8"/>
        <v>0</v>
      </c>
      <c r="L49" s="113">
        <f t="shared" si="7"/>
        <v>10270208</v>
      </c>
    </row>
    <row r="50" spans="1:12" s="9" customFormat="1" ht="13.5" customHeight="1">
      <c r="A50" s="87" t="s">
        <v>15</v>
      </c>
      <c r="B50" s="84">
        <f t="shared" si="5"/>
        <v>15</v>
      </c>
      <c r="C50" s="88">
        <v>14232</v>
      </c>
      <c r="D50" s="88">
        <v>0</v>
      </c>
      <c r="E50" s="88">
        <v>19471</v>
      </c>
      <c r="F50" s="88">
        <v>2854</v>
      </c>
      <c r="G50" s="88">
        <v>23254</v>
      </c>
      <c r="H50" s="88">
        <v>0</v>
      </c>
      <c r="I50" s="88">
        <v>3485809</v>
      </c>
      <c r="J50" s="88">
        <v>309523</v>
      </c>
      <c r="K50" s="88">
        <v>0</v>
      </c>
      <c r="L50" s="114">
        <f t="shared" si="7"/>
        <v>3832818</v>
      </c>
    </row>
    <row r="51" spans="1:12" s="9" customFormat="1" ht="13.5" customHeight="1">
      <c r="A51" s="87" t="s">
        <v>16</v>
      </c>
      <c r="B51" s="84">
        <f t="shared" si="5"/>
        <v>16</v>
      </c>
      <c r="C51" s="88">
        <v>9315</v>
      </c>
      <c r="D51" s="88">
        <v>111711</v>
      </c>
      <c r="E51" s="88">
        <v>41987</v>
      </c>
      <c r="F51" s="88">
        <v>7237</v>
      </c>
      <c r="G51" s="88">
        <v>50057</v>
      </c>
      <c r="H51" s="88">
        <v>0</v>
      </c>
      <c r="I51" s="88">
        <v>3106724</v>
      </c>
      <c r="J51" s="88">
        <v>69022</v>
      </c>
      <c r="K51" s="88">
        <v>0</v>
      </c>
      <c r="L51" s="114">
        <f t="shared" si="7"/>
        <v>3346829</v>
      </c>
    </row>
    <row r="52" spans="1:12" s="9" customFormat="1" ht="13.5" customHeight="1">
      <c r="A52" s="87" t="s">
        <v>17</v>
      </c>
      <c r="B52" s="84">
        <f t="shared" si="5"/>
        <v>17</v>
      </c>
      <c r="C52" s="88">
        <v>5977</v>
      </c>
      <c r="D52" s="88">
        <v>0</v>
      </c>
      <c r="E52" s="88">
        <v>9141</v>
      </c>
      <c r="F52" s="88">
        <v>9491</v>
      </c>
      <c r="G52" s="88">
        <v>20722</v>
      </c>
      <c r="H52" s="88">
        <v>0</v>
      </c>
      <c r="I52" s="88">
        <v>757350</v>
      </c>
      <c r="J52" s="88">
        <v>862042</v>
      </c>
      <c r="K52" s="88">
        <v>0</v>
      </c>
      <c r="L52" s="114">
        <f t="shared" si="7"/>
        <v>1646091</v>
      </c>
    </row>
    <row r="53" spans="1:12" s="9" customFormat="1" ht="13.5" customHeight="1">
      <c r="A53" s="87" t="s">
        <v>18</v>
      </c>
      <c r="B53" s="84">
        <f t="shared" si="5"/>
        <v>18</v>
      </c>
      <c r="C53" s="88">
        <v>5345</v>
      </c>
      <c r="D53" s="88">
        <v>0</v>
      </c>
      <c r="E53" s="88">
        <v>11678</v>
      </c>
      <c r="F53" s="88">
        <v>1825</v>
      </c>
      <c r="G53" s="88">
        <v>14657</v>
      </c>
      <c r="H53" s="88">
        <v>0</v>
      </c>
      <c r="I53" s="88">
        <v>528611</v>
      </c>
      <c r="J53" s="88">
        <v>264044</v>
      </c>
      <c r="K53" s="88">
        <v>0</v>
      </c>
      <c r="L53" s="114">
        <f t="shared" si="7"/>
        <v>812657</v>
      </c>
    </row>
    <row r="54" spans="1:12" s="9" customFormat="1" ht="13.5" customHeight="1">
      <c r="A54" s="87" t="s">
        <v>19</v>
      </c>
      <c r="B54" s="84">
        <f t="shared" si="5"/>
        <v>19</v>
      </c>
      <c r="C54" s="88">
        <v>925</v>
      </c>
      <c r="D54" s="88">
        <v>0</v>
      </c>
      <c r="E54" s="88">
        <v>1559</v>
      </c>
      <c r="F54" s="88">
        <v>505</v>
      </c>
      <c r="G54" s="88">
        <v>2167</v>
      </c>
      <c r="H54" s="88">
        <v>0</v>
      </c>
      <c r="I54" s="88">
        <v>482241</v>
      </c>
      <c r="J54" s="88">
        <v>146363</v>
      </c>
      <c r="K54" s="88">
        <v>0</v>
      </c>
      <c r="L54" s="114">
        <f t="shared" si="7"/>
        <v>631696</v>
      </c>
    </row>
    <row r="55" spans="1:12" s="9" customFormat="1" ht="13.5" customHeight="1">
      <c r="A55" s="87" t="s">
        <v>20</v>
      </c>
      <c r="B55" s="84">
        <f t="shared" si="5"/>
        <v>20</v>
      </c>
      <c r="C55" s="88">
        <v>7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44</v>
      </c>
      <c r="J55" s="88">
        <v>66</v>
      </c>
      <c r="K55" s="88">
        <v>0</v>
      </c>
      <c r="L55" s="114">
        <f t="shared" si="7"/>
        <v>117</v>
      </c>
    </row>
    <row r="56" spans="1:12" s="9" customFormat="1" ht="13.5" customHeight="1" thickBot="1">
      <c r="A56" s="99" t="s">
        <v>105</v>
      </c>
      <c r="B56" s="84">
        <f t="shared" si="5"/>
        <v>21</v>
      </c>
      <c r="C56" s="91">
        <f aca="true" t="shared" si="9" ref="C56:K56">C36+C49</f>
        <v>4827067</v>
      </c>
      <c r="D56" s="91">
        <f t="shared" si="9"/>
        <v>226055</v>
      </c>
      <c r="E56" s="115">
        <f t="shared" si="9"/>
        <v>2530175</v>
      </c>
      <c r="F56" s="115">
        <f t="shared" si="9"/>
        <v>2236550</v>
      </c>
      <c r="G56" s="91">
        <f t="shared" si="9"/>
        <v>4945690</v>
      </c>
      <c r="H56" s="91">
        <f t="shared" si="9"/>
        <v>0</v>
      </c>
      <c r="I56" s="91">
        <f t="shared" si="9"/>
        <v>8360779</v>
      </c>
      <c r="J56" s="91">
        <f t="shared" si="9"/>
        <v>1651060</v>
      </c>
      <c r="K56" s="91">
        <f t="shared" si="9"/>
        <v>32642</v>
      </c>
      <c r="L56" s="116">
        <f t="shared" si="7"/>
        <v>20043293</v>
      </c>
    </row>
    <row r="58" ht="15">
      <c r="B58" s="101"/>
    </row>
    <row r="59" ht="15">
      <c r="B59" s="101"/>
    </row>
    <row r="60" ht="15">
      <c r="B60" s="101"/>
    </row>
    <row r="61" ht="15">
      <c r="B61" s="101"/>
    </row>
    <row r="62" ht="15">
      <c r="B62" s="101"/>
    </row>
  </sheetData>
  <mergeCells count="20">
    <mergeCell ref="H33:H34"/>
    <mergeCell ref="A4:A5"/>
    <mergeCell ref="B4:B5"/>
    <mergeCell ref="C4:C5"/>
    <mergeCell ref="D4:D5"/>
    <mergeCell ref="E4:G4"/>
    <mergeCell ref="H4:H5"/>
    <mergeCell ref="A33:A34"/>
    <mergeCell ref="B33:B34"/>
    <mergeCell ref="C33:C34"/>
    <mergeCell ref="D33:D34"/>
    <mergeCell ref="E33:G33"/>
    <mergeCell ref="I33:I34"/>
    <mergeCell ref="J33:J34"/>
    <mergeCell ref="K33:K34"/>
    <mergeCell ref="L33:L34"/>
    <mergeCell ref="I4:I5"/>
    <mergeCell ref="J4:J5"/>
    <mergeCell ref="K4:K5"/>
    <mergeCell ref="L4:L5"/>
  </mergeCells>
  <printOptions horizontalCentered="1"/>
  <pageMargins left="0" right="0" top="0.7874015748031497" bottom="0" header="0" footer="0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21698-C58C-4962-8453-9DDDAE0C7DA2}">
  <dimension ref="A1:AP6"/>
  <sheetViews>
    <sheetView showGridLines="0" zoomScale="60" zoomScaleNormal="60" workbookViewId="0" topLeftCell="A1">
      <selection activeCell="F4" sqref="F4"/>
    </sheetView>
  </sheetViews>
  <sheetFormatPr defaultColWidth="9.140625" defaultRowHeight="15"/>
  <cols>
    <col min="1" max="1" width="28.28125" style="5" customWidth="1"/>
    <col min="2" max="2" width="17.140625" style="5" customWidth="1"/>
    <col min="3" max="12" width="17.140625" style="9" customWidth="1"/>
    <col min="13" max="15" width="17.140625" style="5" customWidth="1"/>
    <col min="16" max="19" width="17.140625" style="9" customWidth="1"/>
    <col min="20" max="22" width="17.140625" style="5" customWidth="1"/>
    <col min="23" max="23" width="9.140625" style="5" customWidth="1"/>
    <col min="24" max="16384" width="9.140625" style="5" customWidth="1"/>
  </cols>
  <sheetData>
    <row r="1" spans="1:42" s="101" customFormat="1" ht="14.25" customHeight="1">
      <c r="A1" s="71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U1" s="94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s="101" customFormat="1" ht="14.25" customHeight="1">
      <c r="A2" s="71" t="s">
        <v>145</v>
      </c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="9" customFormat="1" ht="14.25" customHeight="1" thickBot="1">
      <c r="V3" s="117" t="s">
        <v>146</v>
      </c>
    </row>
    <row r="4" spans="1:22" s="9" customFormat="1" ht="48.75" customHeight="1">
      <c r="A4" s="3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4" t="s">
        <v>147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4" t="s">
        <v>148</v>
      </c>
      <c r="V4" s="1" t="s">
        <v>22</v>
      </c>
    </row>
    <row r="5" spans="1:22" s="9" customFormat="1" ht="33" customHeight="1">
      <c r="A5" s="118" t="s">
        <v>149</v>
      </c>
      <c r="B5" s="88">
        <v>1402613</v>
      </c>
      <c r="C5" s="88">
        <v>721179</v>
      </c>
      <c r="D5" s="88">
        <v>460523</v>
      </c>
      <c r="E5" s="88">
        <v>452252</v>
      </c>
      <c r="F5" s="88">
        <v>398304</v>
      </c>
      <c r="G5" s="88">
        <v>694411</v>
      </c>
      <c r="H5" s="88">
        <v>271442</v>
      </c>
      <c r="I5" s="88">
        <v>447776</v>
      </c>
      <c r="J5" s="88">
        <v>588849</v>
      </c>
      <c r="K5" s="88">
        <v>420357</v>
      </c>
      <c r="L5" s="88">
        <v>363040</v>
      </c>
      <c r="M5" s="88">
        <v>174101</v>
      </c>
      <c r="N5" s="85">
        <f>SUM(B5:M5)</f>
        <v>6394847</v>
      </c>
      <c r="O5" s="88">
        <v>389483</v>
      </c>
      <c r="P5" s="88">
        <v>727056</v>
      </c>
      <c r="Q5" s="88">
        <v>277608</v>
      </c>
      <c r="R5" s="88">
        <v>273358</v>
      </c>
      <c r="S5" s="88">
        <v>312125</v>
      </c>
      <c r="T5" s="88">
        <v>222834</v>
      </c>
      <c r="U5" s="85">
        <f>SUM(O5:T5)</f>
        <v>2202464</v>
      </c>
      <c r="V5" s="86">
        <f>N5+U5</f>
        <v>8597311</v>
      </c>
    </row>
    <row r="6" spans="1:22" s="9" customFormat="1" ht="33" customHeight="1" thickBot="1">
      <c r="A6" s="119" t="s">
        <v>150</v>
      </c>
      <c r="B6" s="120">
        <v>159711</v>
      </c>
      <c r="C6" s="120">
        <v>198580</v>
      </c>
      <c r="D6" s="120">
        <v>205606</v>
      </c>
      <c r="E6" s="120">
        <v>157400</v>
      </c>
      <c r="F6" s="120">
        <v>104338</v>
      </c>
      <c r="G6" s="120">
        <v>222505</v>
      </c>
      <c r="H6" s="120">
        <v>103086</v>
      </c>
      <c r="I6" s="120">
        <v>217169</v>
      </c>
      <c r="J6" s="120">
        <v>129619</v>
      </c>
      <c r="K6" s="120">
        <v>134226</v>
      </c>
      <c r="L6" s="120">
        <v>168789</v>
      </c>
      <c r="M6" s="120">
        <v>0</v>
      </c>
      <c r="N6" s="91">
        <f>SUM(B6:M6)</f>
        <v>1801029</v>
      </c>
      <c r="O6" s="120">
        <v>234755</v>
      </c>
      <c r="P6" s="120">
        <v>228926</v>
      </c>
      <c r="Q6" s="120">
        <v>91801</v>
      </c>
      <c r="R6" s="120">
        <v>79952</v>
      </c>
      <c r="S6" s="120">
        <v>58008</v>
      </c>
      <c r="T6" s="120">
        <v>294</v>
      </c>
      <c r="U6" s="91">
        <f>SUM(O6:T6)</f>
        <v>693736</v>
      </c>
      <c r="V6" s="92">
        <f>N6+U6</f>
        <v>2494765</v>
      </c>
    </row>
  </sheetData>
  <printOptions horizontalCentered="1" verticalCentered="1"/>
  <pageMargins left="0" right="0" top="0.7874015748031497" bottom="0" header="0" footer="0"/>
  <pageSetup horizontalDpi="600" verticalDpi="600" orientation="landscape" paperSize="9" scale="37" r:id="rId2"/>
  <headerFooter>
    <oddHeader>&amp;L&amp;G</oddHeader>
  </headerFooter>
  <colBreaks count="1" manualBreakCount="1">
    <brk id="2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8DFB6-3CF5-43C8-BB4A-041C1F35E73B}">
  <dimension ref="A1:X59"/>
  <sheetViews>
    <sheetView showGridLines="0" zoomScale="90" zoomScaleNormal="90" workbookViewId="0" topLeftCell="A1">
      <selection activeCell="H10" sqref="H10"/>
    </sheetView>
  </sheetViews>
  <sheetFormatPr defaultColWidth="9.140625" defaultRowHeight="15"/>
  <cols>
    <col min="1" max="1" width="49.421875" style="6" customWidth="1"/>
    <col min="2" max="2" width="7.421875" style="7" customWidth="1"/>
    <col min="3" max="3" width="14.28125" style="8" customWidth="1"/>
    <col min="4" max="13" width="14.28125" style="9" customWidth="1"/>
    <col min="14" max="16" width="14.28125" style="6" customWidth="1"/>
    <col min="17" max="20" width="14.28125" style="9" customWidth="1"/>
    <col min="21" max="23" width="14.28125" style="6" customWidth="1"/>
    <col min="24" max="24" width="9.140625" style="6" customWidth="1"/>
    <col min="25" max="16384" width="9.140625" style="6" customWidth="1"/>
  </cols>
  <sheetData>
    <row r="1" s="9" customFormat="1" ht="14.25" customHeight="1">
      <c r="A1" s="10"/>
    </row>
    <row r="2" spans="1:24" s="8" customFormat="1" ht="14.25" customHeight="1">
      <c r="A2" s="11" t="s">
        <v>0</v>
      </c>
      <c r="B2" s="7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8" customFormat="1" ht="14.25" customHeight="1" thickBot="1">
      <c r="A3" s="6"/>
      <c r="B3" s="7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3" s="8" customFormat="1" ht="39.6" customHeight="1">
      <c r="A4" s="12" t="s">
        <v>1</v>
      </c>
      <c r="B4" s="13"/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4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4" t="s">
        <v>21</v>
      </c>
      <c r="W4" s="15" t="s">
        <v>22</v>
      </c>
    </row>
    <row r="5" spans="1:23" s="9" customFormat="1" ht="14.25" customHeight="1">
      <c r="A5" s="16"/>
      <c r="B5" s="17"/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9">
        <v>100</v>
      </c>
      <c r="P5" s="18">
        <v>101</v>
      </c>
      <c r="Q5" s="18">
        <v>102</v>
      </c>
      <c r="R5" s="18">
        <v>103</v>
      </c>
      <c r="S5" s="18">
        <v>104</v>
      </c>
      <c r="T5" s="18">
        <v>105</v>
      </c>
      <c r="U5" s="18">
        <v>106</v>
      </c>
      <c r="V5" s="19">
        <v>200</v>
      </c>
      <c r="W5" s="20">
        <v>300</v>
      </c>
    </row>
    <row r="6" spans="1:23" s="9" customFormat="1" ht="14.25" customHeight="1">
      <c r="A6" s="21" t="s">
        <v>23</v>
      </c>
      <c r="B6" s="22" t="s">
        <v>24</v>
      </c>
      <c r="C6" s="23">
        <v>19551</v>
      </c>
      <c r="D6" s="23">
        <v>79933</v>
      </c>
      <c r="E6" s="23">
        <v>20139</v>
      </c>
      <c r="F6" s="23">
        <v>12888</v>
      </c>
      <c r="G6" s="23">
        <v>19710</v>
      </c>
      <c r="H6" s="23">
        <v>43287</v>
      </c>
      <c r="I6" s="23">
        <v>7090</v>
      </c>
      <c r="J6" s="23">
        <v>16366</v>
      </c>
      <c r="K6" s="23">
        <v>14467</v>
      </c>
      <c r="L6" s="23">
        <v>12628</v>
      </c>
      <c r="M6" s="23">
        <v>37147</v>
      </c>
      <c r="N6" s="23">
        <v>0</v>
      </c>
      <c r="O6" s="24">
        <f aca="true" t="shared" si="0" ref="O6:O41">SUM(C6:N6)</f>
        <v>283206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5">
        <v>0</v>
      </c>
      <c r="V6" s="24">
        <f aca="true" t="shared" si="1" ref="V6:V41">SUM(P6:U6)</f>
        <v>0</v>
      </c>
      <c r="W6" s="26">
        <f aca="true" t="shared" si="2" ref="W6:W41">O6+V6</f>
        <v>283206</v>
      </c>
    </row>
    <row r="7" spans="1:23" s="9" customFormat="1" ht="14.25" customHeight="1">
      <c r="A7" s="21" t="s">
        <v>25</v>
      </c>
      <c r="B7" s="22" t="s">
        <v>26</v>
      </c>
      <c r="C7" s="23">
        <v>53697</v>
      </c>
      <c r="D7" s="23">
        <v>91581</v>
      </c>
      <c r="E7" s="23">
        <v>25797</v>
      </c>
      <c r="F7" s="23">
        <v>8917</v>
      </c>
      <c r="G7" s="23">
        <v>19950</v>
      </c>
      <c r="H7" s="23">
        <v>66119</v>
      </c>
      <c r="I7" s="23">
        <v>0</v>
      </c>
      <c r="J7" s="23">
        <v>46576</v>
      </c>
      <c r="K7" s="23">
        <v>0</v>
      </c>
      <c r="L7" s="23">
        <v>67841</v>
      </c>
      <c r="M7" s="23">
        <v>118668</v>
      </c>
      <c r="N7" s="23">
        <v>0</v>
      </c>
      <c r="O7" s="27">
        <f t="shared" si="0"/>
        <v>499146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9">
        <v>0</v>
      </c>
      <c r="V7" s="27">
        <f t="shared" si="1"/>
        <v>0</v>
      </c>
      <c r="W7" s="30">
        <f t="shared" si="2"/>
        <v>499146</v>
      </c>
    </row>
    <row r="8" spans="1:23" s="9" customFormat="1" ht="14.25" customHeight="1">
      <c r="A8" s="21" t="s">
        <v>27</v>
      </c>
      <c r="B8" s="22" t="s">
        <v>28</v>
      </c>
      <c r="C8" s="23">
        <v>19169</v>
      </c>
      <c r="D8" s="23">
        <v>38697</v>
      </c>
      <c r="E8" s="23">
        <v>55647</v>
      </c>
      <c r="F8" s="23">
        <v>19585</v>
      </c>
      <c r="G8" s="23">
        <v>31211</v>
      </c>
      <c r="H8" s="23">
        <v>31238</v>
      </c>
      <c r="I8" s="23">
        <v>5747</v>
      </c>
      <c r="J8" s="23">
        <v>25096</v>
      </c>
      <c r="K8" s="23">
        <v>27237</v>
      </c>
      <c r="L8" s="23">
        <v>33479</v>
      </c>
      <c r="M8" s="23">
        <v>28288</v>
      </c>
      <c r="N8" s="23">
        <v>0</v>
      </c>
      <c r="O8" s="27">
        <f t="shared" si="0"/>
        <v>315394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9">
        <v>0</v>
      </c>
      <c r="V8" s="27">
        <f t="shared" si="1"/>
        <v>0</v>
      </c>
      <c r="W8" s="30">
        <f t="shared" si="2"/>
        <v>315394</v>
      </c>
    </row>
    <row r="9" spans="1:23" s="9" customFormat="1" ht="14.25" customHeight="1">
      <c r="A9" s="21" t="s">
        <v>29</v>
      </c>
      <c r="B9" s="22" t="s">
        <v>30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7">
        <f t="shared" si="0"/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9">
        <v>0</v>
      </c>
      <c r="V9" s="27">
        <f t="shared" si="1"/>
        <v>0</v>
      </c>
      <c r="W9" s="30">
        <f t="shared" si="2"/>
        <v>0</v>
      </c>
    </row>
    <row r="10" spans="1:23" s="9" customFormat="1" ht="14.25" customHeight="1">
      <c r="A10" s="21" t="s">
        <v>31</v>
      </c>
      <c r="B10" s="22" t="s">
        <v>32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76054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7">
        <f t="shared" si="0"/>
        <v>76054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9">
        <v>0</v>
      </c>
      <c r="V10" s="27">
        <f t="shared" si="1"/>
        <v>0</v>
      </c>
      <c r="W10" s="30">
        <f t="shared" si="2"/>
        <v>76054</v>
      </c>
    </row>
    <row r="11" spans="1:23" s="9" customFormat="1" ht="14.25" customHeight="1">
      <c r="A11" s="21" t="s">
        <v>33</v>
      </c>
      <c r="B11" s="22" t="s">
        <v>34</v>
      </c>
      <c r="C11" s="23">
        <v>0</v>
      </c>
      <c r="D11" s="23">
        <v>-24</v>
      </c>
      <c r="E11" s="23">
        <v>247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7">
        <f t="shared" si="0"/>
        <v>223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9">
        <v>0</v>
      </c>
      <c r="V11" s="27">
        <f t="shared" si="1"/>
        <v>0</v>
      </c>
      <c r="W11" s="30">
        <f t="shared" si="2"/>
        <v>223</v>
      </c>
    </row>
    <row r="12" spans="1:23" s="9" customFormat="1" ht="14.25" customHeight="1">
      <c r="A12" s="21" t="s">
        <v>35</v>
      </c>
      <c r="B12" s="22" t="s">
        <v>36</v>
      </c>
      <c r="C12" s="23">
        <v>7153</v>
      </c>
      <c r="D12" s="23">
        <v>10659</v>
      </c>
      <c r="E12" s="23">
        <v>871</v>
      </c>
      <c r="F12" s="23">
        <v>4926</v>
      </c>
      <c r="G12" s="23">
        <v>394</v>
      </c>
      <c r="H12" s="23">
        <v>1203</v>
      </c>
      <c r="I12" s="23">
        <v>0</v>
      </c>
      <c r="J12" s="23">
        <v>6837</v>
      </c>
      <c r="K12" s="23">
        <v>776</v>
      </c>
      <c r="L12" s="23">
        <v>141</v>
      </c>
      <c r="M12" s="23">
        <v>1486</v>
      </c>
      <c r="N12" s="23">
        <v>0</v>
      </c>
      <c r="O12" s="27">
        <f t="shared" si="0"/>
        <v>34446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9">
        <v>0</v>
      </c>
      <c r="V12" s="27">
        <f t="shared" si="1"/>
        <v>0</v>
      </c>
      <c r="W12" s="30">
        <f t="shared" si="2"/>
        <v>34446</v>
      </c>
    </row>
    <row r="13" spans="1:23" s="9" customFormat="1" ht="14.25" customHeight="1">
      <c r="A13" s="21" t="s">
        <v>37</v>
      </c>
      <c r="B13" s="22" t="s">
        <v>38</v>
      </c>
      <c r="C13" s="23">
        <v>86591</v>
      </c>
      <c r="D13" s="23">
        <v>35220</v>
      </c>
      <c r="E13" s="23">
        <v>33907</v>
      </c>
      <c r="F13" s="23">
        <v>16896</v>
      </c>
      <c r="G13" s="23">
        <v>16234</v>
      </c>
      <c r="H13" s="23">
        <v>57152</v>
      </c>
      <c r="I13" s="23">
        <v>1066</v>
      </c>
      <c r="J13" s="23">
        <v>18272</v>
      </c>
      <c r="K13" s="23">
        <v>12440</v>
      </c>
      <c r="L13" s="23">
        <v>36650</v>
      </c>
      <c r="M13" s="23">
        <v>16890</v>
      </c>
      <c r="N13" s="23">
        <v>0</v>
      </c>
      <c r="O13" s="27">
        <f t="shared" si="0"/>
        <v>331318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9">
        <v>0</v>
      </c>
      <c r="V13" s="27">
        <f t="shared" si="1"/>
        <v>0</v>
      </c>
      <c r="W13" s="30">
        <f t="shared" si="2"/>
        <v>331318</v>
      </c>
    </row>
    <row r="14" spans="1:23" s="9" customFormat="1" ht="14.25" customHeight="1">
      <c r="A14" s="21" t="s">
        <v>39</v>
      </c>
      <c r="B14" s="22" t="s">
        <v>40</v>
      </c>
      <c r="C14" s="23">
        <v>193171</v>
      </c>
      <c r="D14" s="23">
        <v>51093</v>
      </c>
      <c r="E14" s="23">
        <v>52242</v>
      </c>
      <c r="F14" s="23">
        <v>64286</v>
      </c>
      <c r="G14" s="23">
        <v>38246</v>
      </c>
      <c r="H14" s="23">
        <v>23765</v>
      </c>
      <c r="I14" s="23">
        <v>556</v>
      </c>
      <c r="J14" s="23">
        <v>34611</v>
      </c>
      <c r="K14" s="23">
        <v>5240</v>
      </c>
      <c r="L14" s="23">
        <v>22396</v>
      </c>
      <c r="M14" s="23">
        <v>14857</v>
      </c>
      <c r="N14" s="23">
        <v>0</v>
      </c>
      <c r="O14" s="27">
        <f t="shared" si="0"/>
        <v>500463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9">
        <v>0</v>
      </c>
      <c r="V14" s="27">
        <f t="shared" si="1"/>
        <v>0</v>
      </c>
      <c r="W14" s="30">
        <f t="shared" si="2"/>
        <v>500463</v>
      </c>
    </row>
    <row r="15" spans="1:23" s="9" customFormat="1" ht="14.25" customHeight="1">
      <c r="A15" s="21" t="s">
        <v>41</v>
      </c>
      <c r="B15" s="22" t="s">
        <v>42</v>
      </c>
      <c r="C15" s="23">
        <v>279761</v>
      </c>
      <c r="D15" s="23">
        <v>86313</v>
      </c>
      <c r="E15" s="23">
        <v>86148</v>
      </c>
      <c r="F15" s="23">
        <v>81182</v>
      </c>
      <c r="G15" s="23">
        <v>54480</v>
      </c>
      <c r="H15" s="23">
        <v>80917</v>
      </c>
      <c r="I15" s="23">
        <v>1622</v>
      </c>
      <c r="J15" s="23">
        <v>52883</v>
      </c>
      <c r="K15" s="23">
        <v>17680</v>
      </c>
      <c r="L15" s="23">
        <v>59047</v>
      </c>
      <c r="M15" s="23">
        <v>31747</v>
      </c>
      <c r="N15" s="23">
        <v>0</v>
      </c>
      <c r="O15" s="27">
        <f t="shared" si="0"/>
        <v>831780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9">
        <v>0</v>
      </c>
      <c r="V15" s="27">
        <f t="shared" si="1"/>
        <v>0</v>
      </c>
      <c r="W15" s="30">
        <f t="shared" si="2"/>
        <v>831780</v>
      </c>
    </row>
    <row r="16" spans="1:23" s="9" customFormat="1" ht="14.25" customHeight="1">
      <c r="A16" s="31" t="s">
        <v>43</v>
      </c>
      <c r="B16" s="32" t="s">
        <v>44</v>
      </c>
      <c r="C16" s="33">
        <v>10335</v>
      </c>
      <c r="D16" s="33">
        <v>12462</v>
      </c>
      <c r="E16" s="33">
        <v>25497</v>
      </c>
      <c r="F16" s="33">
        <v>71209</v>
      </c>
      <c r="G16" s="33">
        <v>2838</v>
      </c>
      <c r="H16" s="33">
        <v>10831</v>
      </c>
      <c r="I16" s="33">
        <v>595</v>
      </c>
      <c r="J16" s="33">
        <v>3629</v>
      </c>
      <c r="K16" s="33">
        <v>4042</v>
      </c>
      <c r="L16" s="33">
        <v>2972</v>
      </c>
      <c r="M16" s="33">
        <v>11423</v>
      </c>
      <c r="N16" s="33">
        <v>0</v>
      </c>
      <c r="O16" s="34">
        <f t="shared" si="0"/>
        <v>155833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6">
        <v>0</v>
      </c>
      <c r="V16" s="34">
        <f t="shared" si="1"/>
        <v>0</v>
      </c>
      <c r="W16" s="37">
        <f t="shared" si="2"/>
        <v>155833</v>
      </c>
    </row>
    <row r="17" spans="1:23" s="9" customFormat="1" ht="14.25" customHeight="1">
      <c r="A17" s="38" t="s">
        <v>45</v>
      </c>
      <c r="B17" s="39" t="s">
        <v>46</v>
      </c>
      <c r="C17" s="33">
        <v>269427</v>
      </c>
      <c r="D17" s="33">
        <v>73851</v>
      </c>
      <c r="E17" s="33">
        <v>60652</v>
      </c>
      <c r="F17" s="33">
        <v>9973</v>
      </c>
      <c r="G17" s="33">
        <v>51642</v>
      </c>
      <c r="H17" s="33">
        <v>70086</v>
      </c>
      <c r="I17" s="33">
        <v>1027</v>
      </c>
      <c r="J17" s="33">
        <v>49254</v>
      </c>
      <c r="K17" s="33">
        <v>13638</v>
      </c>
      <c r="L17" s="33">
        <v>56074</v>
      </c>
      <c r="M17" s="33">
        <v>20324</v>
      </c>
      <c r="N17" s="33">
        <v>0</v>
      </c>
      <c r="O17" s="34">
        <f t="shared" si="0"/>
        <v>675948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6">
        <v>0</v>
      </c>
      <c r="V17" s="34">
        <f t="shared" si="1"/>
        <v>0</v>
      </c>
      <c r="W17" s="37">
        <f t="shared" si="2"/>
        <v>675948</v>
      </c>
    </row>
    <row r="18" spans="1:23" s="9" customFormat="1" ht="14.25" customHeight="1">
      <c r="A18" s="40" t="s">
        <v>47</v>
      </c>
      <c r="B18" s="41" t="s">
        <v>48</v>
      </c>
      <c r="C18" s="23">
        <v>64124</v>
      </c>
      <c r="D18" s="23">
        <v>96211</v>
      </c>
      <c r="E18" s="23">
        <v>116302</v>
      </c>
      <c r="F18" s="23">
        <v>92792</v>
      </c>
      <c r="G18" s="23">
        <v>155099</v>
      </c>
      <c r="H18" s="23">
        <v>100035</v>
      </c>
      <c r="I18" s="23">
        <v>124189</v>
      </c>
      <c r="J18" s="23">
        <v>175222</v>
      </c>
      <c r="K18" s="23">
        <v>119626</v>
      </c>
      <c r="L18" s="23">
        <v>83668</v>
      </c>
      <c r="M18" s="23">
        <v>111957</v>
      </c>
      <c r="N18" s="23">
        <v>0</v>
      </c>
      <c r="O18" s="27">
        <f t="shared" si="0"/>
        <v>1239225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9">
        <v>0</v>
      </c>
      <c r="V18" s="27">
        <f t="shared" si="1"/>
        <v>0</v>
      </c>
      <c r="W18" s="30">
        <f t="shared" si="2"/>
        <v>1239225</v>
      </c>
    </row>
    <row r="19" spans="1:23" s="9" customFormat="1" ht="14.25" customHeight="1">
      <c r="A19" s="38" t="s">
        <v>49</v>
      </c>
      <c r="B19" s="39" t="s">
        <v>50</v>
      </c>
      <c r="C19" s="33">
        <v>42421</v>
      </c>
      <c r="D19" s="33">
        <v>68969</v>
      </c>
      <c r="E19" s="33">
        <v>83109</v>
      </c>
      <c r="F19" s="33">
        <v>58116</v>
      </c>
      <c r="G19" s="33">
        <v>121503</v>
      </c>
      <c r="H19" s="33">
        <v>75617</v>
      </c>
      <c r="I19" s="33">
        <v>100252</v>
      </c>
      <c r="J19" s="33">
        <v>134138</v>
      </c>
      <c r="K19" s="33">
        <v>92742</v>
      </c>
      <c r="L19" s="33">
        <v>58972</v>
      </c>
      <c r="M19" s="33">
        <v>86253</v>
      </c>
      <c r="N19" s="33">
        <v>0</v>
      </c>
      <c r="O19" s="34">
        <f t="shared" si="0"/>
        <v>922092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6">
        <v>0</v>
      </c>
      <c r="V19" s="34">
        <f t="shared" si="1"/>
        <v>0</v>
      </c>
      <c r="W19" s="37">
        <f t="shared" si="2"/>
        <v>922092</v>
      </c>
    </row>
    <row r="20" spans="1:23" s="9" customFormat="1" ht="14.25" customHeight="1">
      <c r="A20" s="38" t="s">
        <v>51</v>
      </c>
      <c r="B20" s="39" t="s">
        <v>52</v>
      </c>
      <c r="C20" s="33">
        <v>11736</v>
      </c>
      <c r="D20" s="33">
        <v>22919</v>
      </c>
      <c r="E20" s="33">
        <v>26841</v>
      </c>
      <c r="F20" s="33">
        <v>15055</v>
      </c>
      <c r="G20" s="33">
        <v>30881</v>
      </c>
      <c r="H20" s="33">
        <v>22378</v>
      </c>
      <c r="I20" s="33">
        <v>23667</v>
      </c>
      <c r="J20" s="33">
        <v>38225</v>
      </c>
      <c r="K20" s="33">
        <v>24486</v>
      </c>
      <c r="L20" s="33">
        <v>18164</v>
      </c>
      <c r="M20" s="33">
        <v>23533</v>
      </c>
      <c r="N20" s="33">
        <v>0</v>
      </c>
      <c r="O20" s="34">
        <f t="shared" si="0"/>
        <v>257885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6">
        <v>0</v>
      </c>
      <c r="V20" s="34">
        <f t="shared" si="1"/>
        <v>0</v>
      </c>
      <c r="W20" s="37">
        <f t="shared" si="2"/>
        <v>257885</v>
      </c>
    </row>
    <row r="21" spans="1:23" s="9" customFormat="1" ht="14.25" customHeight="1">
      <c r="A21" s="38" t="s">
        <v>53</v>
      </c>
      <c r="B21" s="39" t="s">
        <v>54</v>
      </c>
      <c r="C21" s="33">
        <v>2096</v>
      </c>
      <c r="D21" s="33">
        <v>295</v>
      </c>
      <c r="E21" s="33">
        <v>232</v>
      </c>
      <c r="F21" s="33">
        <v>18130</v>
      </c>
      <c r="G21" s="33">
        <v>184</v>
      </c>
      <c r="H21" s="33">
        <v>239</v>
      </c>
      <c r="I21" s="33">
        <v>270</v>
      </c>
      <c r="J21" s="33">
        <v>495</v>
      </c>
      <c r="K21" s="33">
        <v>160</v>
      </c>
      <c r="L21" s="33">
        <v>2233</v>
      </c>
      <c r="M21" s="33">
        <v>161</v>
      </c>
      <c r="N21" s="33">
        <v>0</v>
      </c>
      <c r="O21" s="34">
        <f t="shared" si="0"/>
        <v>24495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6">
        <v>0</v>
      </c>
      <c r="V21" s="34">
        <f t="shared" si="1"/>
        <v>0</v>
      </c>
      <c r="W21" s="37">
        <f t="shared" si="2"/>
        <v>24495</v>
      </c>
    </row>
    <row r="22" spans="1:23" s="9" customFormat="1" ht="14.25" customHeight="1">
      <c r="A22" s="40" t="s">
        <v>55</v>
      </c>
      <c r="B22" s="41" t="s">
        <v>56</v>
      </c>
      <c r="C22" s="23">
        <v>0</v>
      </c>
      <c r="D22" s="23">
        <v>6</v>
      </c>
      <c r="E22" s="23">
        <v>0</v>
      </c>
      <c r="F22" s="23">
        <v>0</v>
      </c>
      <c r="G22" s="23">
        <v>19</v>
      </c>
      <c r="H22" s="23">
        <v>8186</v>
      </c>
      <c r="I22" s="23">
        <v>0</v>
      </c>
      <c r="J22" s="23">
        <v>0</v>
      </c>
      <c r="K22" s="23">
        <v>46</v>
      </c>
      <c r="L22" s="23">
        <v>0</v>
      </c>
      <c r="M22" s="23">
        <v>27</v>
      </c>
      <c r="N22" s="23">
        <v>0</v>
      </c>
      <c r="O22" s="27">
        <f t="shared" si="0"/>
        <v>8284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7">
        <f t="shared" si="1"/>
        <v>0</v>
      </c>
      <c r="W22" s="30">
        <f t="shared" si="2"/>
        <v>8284</v>
      </c>
    </row>
    <row r="23" spans="1:23" s="9" customFormat="1" ht="14.25" customHeight="1">
      <c r="A23" s="40" t="s">
        <v>57</v>
      </c>
      <c r="B23" s="41" t="s">
        <v>58</v>
      </c>
      <c r="C23" s="23">
        <v>10</v>
      </c>
      <c r="D23" s="23">
        <v>7</v>
      </c>
      <c r="E23" s="23">
        <v>72</v>
      </c>
      <c r="F23" s="23">
        <v>0</v>
      </c>
      <c r="G23" s="23">
        <v>8</v>
      </c>
      <c r="H23" s="23">
        <v>12</v>
      </c>
      <c r="I23" s="23">
        <v>0</v>
      </c>
      <c r="J23" s="23">
        <v>27</v>
      </c>
      <c r="K23" s="23">
        <v>7</v>
      </c>
      <c r="L23" s="23">
        <v>3</v>
      </c>
      <c r="M23" s="23">
        <v>0</v>
      </c>
      <c r="N23" s="23">
        <v>0</v>
      </c>
      <c r="O23" s="27">
        <f t="shared" si="0"/>
        <v>146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9">
        <v>0</v>
      </c>
      <c r="V23" s="27">
        <f t="shared" si="1"/>
        <v>0</v>
      </c>
      <c r="W23" s="30">
        <f t="shared" si="2"/>
        <v>146</v>
      </c>
    </row>
    <row r="24" spans="1:23" s="9" customFormat="1" ht="14.25" customHeight="1">
      <c r="A24" s="40" t="s">
        <v>59</v>
      </c>
      <c r="B24" s="41" t="s">
        <v>60</v>
      </c>
      <c r="C24" s="23">
        <v>8563</v>
      </c>
      <c r="D24" s="23">
        <v>17678</v>
      </c>
      <c r="E24" s="23">
        <v>6760</v>
      </c>
      <c r="F24" s="23">
        <v>1344</v>
      </c>
      <c r="G24" s="23">
        <v>7540</v>
      </c>
      <c r="H24" s="23">
        <v>35140</v>
      </c>
      <c r="I24" s="23">
        <v>270</v>
      </c>
      <c r="J24" s="23">
        <v>17259</v>
      </c>
      <c r="K24" s="23">
        <v>6124</v>
      </c>
      <c r="L24" s="23">
        <v>24071</v>
      </c>
      <c r="M24" s="23">
        <v>3958</v>
      </c>
      <c r="N24" s="23">
        <v>0</v>
      </c>
      <c r="O24" s="27">
        <f t="shared" si="0"/>
        <v>128707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9">
        <v>0</v>
      </c>
      <c r="V24" s="27">
        <f t="shared" si="1"/>
        <v>0</v>
      </c>
      <c r="W24" s="30">
        <f t="shared" si="2"/>
        <v>128707</v>
      </c>
    </row>
    <row r="25" spans="1:23" s="9" customFormat="1" ht="14.25" customHeight="1">
      <c r="A25" s="40" t="s">
        <v>61</v>
      </c>
      <c r="B25" s="41" t="s">
        <v>62</v>
      </c>
      <c r="C25" s="23">
        <v>368</v>
      </c>
      <c r="D25" s="23">
        <v>6177</v>
      </c>
      <c r="E25" s="23">
        <v>2614</v>
      </c>
      <c r="F25" s="23">
        <v>588</v>
      </c>
      <c r="G25" s="23">
        <v>4237</v>
      </c>
      <c r="H25" s="23">
        <v>0</v>
      </c>
      <c r="I25" s="23">
        <v>0</v>
      </c>
      <c r="J25" s="23">
        <v>0</v>
      </c>
      <c r="K25" s="23">
        <v>0</v>
      </c>
      <c r="L25" s="23">
        <v>11</v>
      </c>
      <c r="M25" s="23">
        <v>141</v>
      </c>
      <c r="N25" s="23">
        <v>0</v>
      </c>
      <c r="O25" s="27">
        <f t="shared" si="0"/>
        <v>14136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9">
        <v>0</v>
      </c>
      <c r="V25" s="27">
        <f t="shared" si="1"/>
        <v>0</v>
      </c>
      <c r="W25" s="30">
        <f t="shared" si="2"/>
        <v>14136</v>
      </c>
    </row>
    <row r="26" spans="1:23" s="9" customFormat="1" ht="14.25" customHeight="1">
      <c r="A26" s="40" t="s">
        <v>63</v>
      </c>
      <c r="B26" s="41" t="s">
        <v>64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5</v>
      </c>
      <c r="I26" s="23">
        <v>0</v>
      </c>
      <c r="J26" s="23">
        <v>0</v>
      </c>
      <c r="K26" s="23">
        <v>7</v>
      </c>
      <c r="L26" s="23">
        <v>46</v>
      </c>
      <c r="M26" s="23">
        <v>0</v>
      </c>
      <c r="N26" s="23">
        <v>0</v>
      </c>
      <c r="O26" s="27">
        <f t="shared" si="0"/>
        <v>58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7">
        <f t="shared" si="1"/>
        <v>0</v>
      </c>
      <c r="W26" s="30">
        <f t="shared" si="2"/>
        <v>58</v>
      </c>
    </row>
    <row r="27" spans="1:23" s="9" customFormat="1" ht="14.25" customHeight="1">
      <c r="A27" s="40" t="s">
        <v>65</v>
      </c>
      <c r="B27" s="41" t="s">
        <v>66</v>
      </c>
      <c r="C27" s="23">
        <v>490</v>
      </c>
      <c r="D27" s="23">
        <v>13487</v>
      </c>
      <c r="E27" s="23">
        <v>6431</v>
      </c>
      <c r="F27" s="23">
        <v>45</v>
      </c>
      <c r="G27" s="23">
        <v>0</v>
      </c>
      <c r="H27" s="23">
        <v>81</v>
      </c>
      <c r="I27" s="23">
        <v>0</v>
      </c>
      <c r="J27" s="23">
        <v>2859</v>
      </c>
      <c r="K27" s="23">
        <v>0</v>
      </c>
      <c r="L27" s="23">
        <v>988</v>
      </c>
      <c r="M27" s="23">
        <v>134</v>
      </c>
      <c r="N27" s="23">
        <v>0</v>
      </c>
      <c r="O27" s="27">
        <f t="shared" si="0"/>
        <v>24515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9">
        <v>0</v>
      </c>
      <c r="V27" s="27">
        <f t="shared" si="1"/>
        <v>0</v>
      </c>
      <c r="W27" s="30">
        <f t="shared" si="2"/>
        <v>24515</v>
      </c>
    </row>
    <row r="28" spans="1:23" s="9" customFormat="1" ht="14.25" customHeight="1">
      <c r="A28" s="40" t="s">
        <v>67</v>
      </c>
      <c r="B28" s="41" t="s">
        <v>68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7">
        <f t="shared" si="0"/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9">
        <v>0</v>
      </c>
      <c r="V28" s="27">
        <f t="shared" si="1"/>
        <v>0</v>
      </c>
      <c r="W28" s="30">
        <f t="shared" si="2"/>
        <v>0</v>
      </c>
    </row>
    <row r="29" spans="1:23" s="9" customFormat="1" ht="14.25" customHeight="1">
      <c r="A29" s="42" t="s">
        <v>69</v>
      </c>
      <c r="B29" s="43" t="s">
        <v>70</v>
      </c>
      <c r="C29" s="23">
        <v>1906</v>
      </c>
      <c r="D29" s="23">
        <v>8800</v>
      </c>
      <c r="E29" s="23">
        <v>7776</v>
      </c>
      <c r="F29" s="23">
        <v>1190</v>
      </c>
      <c r="G29" s="23">
        <v>1516</v>
      </c>
      <c r="H29" s="23">
        <v>6275</v>
      </c>
      <c r="I29" s="23">
        <v>841</v>
      </c>
      <c r="J29" s="23">
        <v>3354</v>
      </c>
      <c r="K29" s="23">
        <v>3783</v>
      </c>
      <c r="L29" s="23">
        <v>2116</v>
      </c>
      <c r="M29" s="23">
        <v>3660</v>
      </c>
      <c r="N29" s="23">
        <v>0</v>
      </c>
      <c r="O29" s="44">
        <f t="shared" si="0"/>
        <v>41217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0</v>
      </c>
      <c r="V29" s="44">
        <f t="shared" si="1"/>
        <v>0</v>
      </c>
      <c r="W29" s="47">
        <f t="shared" si="2"/>
        <v>41217</v>
      </c>
    </row>
    <row r="30" spans="1:23" s="9" customFormat="1" ht="14.25" customHeight="1">
      <c r="A30" s="48" t="s">
        <v>14</v>
      </c>
      <c r="B30" s="49" t="s">
        <v>71</v>
      </c>
      <c r="C30" s="50">
        <f aca="true" t="shared" si="3" ref="C30:N30">SUM(C6:C14)+C18+SUM(C22:C29)</f>
        <v>454793</v>
      </c>
      <c r="D30" s="50">
        <f t="shared" si="3"/>
        <v>449525</v>
      </c>
      <c r="E30" s="50">
        <f t="shared" si="3"/>
        <v>328805</v>
      </c>
      <c r="F30" s="50">
        <f t="shared" si="3"/>
        <v>223457</v>
      </c>
      <c r="G30" s="50">
        <f t="shared" si="3"/>
        <v>294164</v>
      </c>
      <c r="H30" s="50">
        <f t="shared" si="3"/>
        <v>448552</v>
      </c>
      <c r="I30" s="50">
        <f t="shared" si="3"/>
        <v>139759</v>
      </c>
      <c r="J30" s="50">
        <f t="shared" si="3"/>
        <v>346479</v>
      </c>
      <c r="K30" s="50">
        <f t="shared" si="3"/>
        <v>189753</v>
      </c>
      <c r="L30" s="50">
        <f t="shared" si="3"/>
        <v>284038</v>
      </c>
      <c r="M30" s="50">
        <f t="shared" si="3"/>
        <v>337213</v>
      </c>
      <c r="N30" s="50">
        <f t="shared" si="3"/>
        <v>0</v>
      </c>
      <c r="O30" s="51">
        <f t="shared" si="0"/>
        <v>3496538</v>
      </c>
      <c r="P30" s="50">
        <f aca="true" t="shared" si="4" ref="P30:U30">SUM(P6:P14)+P18+SUM(P22:P29)</f>
        <v>0</v>
      </c>
      <c r="Q30" s="50">
        <f t="shared" si="4"/>
        <v>0</v>
      </c>
      <c r="R30" s="50">
        <f t="shared" si="4"/>
        <v>0</v>
      </c>
      <c r="S30" s="50">
        <f t="shared" si="4"/>
        <v>0</v>
      </c>
      <c r="T30" s="50">
        <f t="shared" si="4"/>
        <v>0</v>
      </c>
      <c r="U30" s="50">
        <f t="shared" si="4"/>
        <v>0</v>
      </c>
      <c r="V30" s="51">
        <f t="shared" si="1"/>
        <v>0</v>
      </c>
      <c r="W30" s="52">
        <f t="shared" si="2"/>
        <v>3496538</v>
      </c>
    </row>
    <row r="31" spans="1:23" s="9" customFormat="1" ht="14.25" customHeight="1">
      <c r="A31" s="53" t="s">
        <v>72</v>
      </c>
      <c r="B31" s="54" t="s">
        <v>73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5">
        <v>0</v>
      </c>
      <c r="O31" s="24">
        <f t="shared" si="0"/>
        <v>0</v>
      </c>
      <c r="P31" s="23">
        <v>141584</v>
      </c>
      <c r="Q31" s="23">
        <v>99681</v>
      </c>
      <c r="R31" s="23">
        <v>58321</v>
      </c>
      <c r="S31" s="23">
        <v>46803</v>
      </c>
      <c r="T31" s="23">
        <v>128666</v>
      </c>
      <c r="U31" s="25">
        <v>154</v>
      </c>
      <c r="V31" s="24">
        <f t="shared" si="1"/>
        <v>475209</v>
      </c>
      <c r="W31" s="26">
        <f t="shared" si="2"/>
        <v>475209</v>
      </c>
    </row>
    <row r="32" spans="1:23" s="9" customFormat="1" ht="14.25" customHeight="1">
      <c r="A32" s="38" t="s">
        <v>74</v>
      </c>
      <c r="B32" s="55" t="s">
        <v>75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6">
        <v>0</v>
      </c>
      <c r="O32" s="34">
        <f t="shared" si="0"/>
        <v>0</v>
      </c>
      <c r="P32" s="35">
        <v>116699</v>
      </c>
      <c r="Q32" s="35">
        <v>87856</v>
      </c>
      <c r="R32" s="35">
        <v>56284</v>
      </c>
      <c r="S32" s="35">
        <v>42679</v>
      </c>
      <c r="T32" s="35">
        <v>127286</v>
      </c>
      <c r="U32" s="36">
        <v>74</v>
      </c>
      <c r="V32" s="34">
        <f t="shared" si="1"/>
        <v>430878</v>
      </c>
      <c r="W32" s="37">
        <f t="shared" si="2"/>
        <v>430878</v>
      </c>
    </row>
    <row r="33" spans="1:23" s="9" customFormat="1" ht="14.25" customHeight="1">
      <c r="A33" s="38" t="s">
        <v>76</v>
      </c>
      <c r="B33" s="39" t="s">
        <v>77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6">
        <v>0</v>
      </c>
      <c r="O33" s="34">
        <f t="shared" si="0"/>
        <v>0</v>
      </c>
      <c r="P33" s="35">
        <v>24885</v>
      </c>
      <c r="Q33" s="35">
        <v>8996</v>
      </c>
      <c r="R33" s="35">
        <v>2037</v>
      </c>
      <c r="S33" s="35">
        <v>4124</v>
      </c>
      <c r="T33" s="35">
        <v>1381</v>
      </c>
      <c r="U33" s="36">
        <v>80</v>
      </c>
      <c r="V33" s="34">
        <f t="shared" si="1"/>
        <v>41503</v>
      </c>
      <c r="W33" s="37">
        <f t="shared" si="2"/>
        <v>41503</v>
      </c>
    </row>
    <row r="34" spans="1:23" s="9" customFormat="1" ht="14.25" customHeight="1">
      <c r="A34" s="38" t="s">
        <v>78</v>
      </c>
      <c r="B34" s="39" t="s">
        <v>79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6">
        <v>0</v>
      </c>
      <c r="O34" s="34">
        <f t="shared" si="0"/>
        <v>0</v>
      </c>
      <c r="P34" s="35">
        <v>0</v>
      </c>
      <c r="Q34" s="35">
        <v>2829</v>
      </c>
      <c r="R34" s="35">
        <v>0</v>
      </c>
      <c r="S34" s="35">
        <v>0</v>
      </c>
      <c r="T34" s="35">
        <v>0</v>
      </c>
      <c r="U34" s="36">
        <v>0</v>
      </c>
      <c r="V34" s="34">
        <f t="shared" si="1"/>
        <v>2829</v>
      </c>
      <c r="W34" s="37">
        <f t="shared" si="2"/>
        <v>2829</v>
      </c>
    </row>
    <row r="35" spans="1:23" s="9" customFormat="1" ht="14.25" customHeight="1">
      <c r="A35" s="40" t="s">
        <v>80</v>
      </c>
      <c r="B35" s="56" t="s">
        <v>81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9">
        <v>0</v>
      </c>
      <c r="O35" s="27">
        <f t="shared" si="0"/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9">
        <v>0</v>
      </c>
      <c r="V35" s="27">
        <f t="shared" si="1"/>
        <v>0</v>
      </c>
      <c r="W35" s="30">
        <f t="shared" si="2"/>
        <v>0</v>
      </c>
    </row>
    <row r="36" spans="1:23" s="9" customFormat="1" ht="14.25" customHeight="1">
      <c r="A36" s="40" t="s">
        <v>82</v>
      </c>
      <c r="B36" s="56" t="s">
        <v>83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9">
        <v>0</v>
      </c>
      <c r="O36" s="27">
        <f t="shared" si="0"/>
        <v>0</v>
      </c>
      <c r="P36" s="28">
        <v>29690</v>
      </c>
      <c r="Q36" s="28">
        <v>18593</v>
      </c>
      <c r="R36" s="28">
        <v>82117</v>
      </c>
      <c r="S36" s="28">
        <v>19026</v>
      </c>
      <c r="T36" s="28">
        <v>31597</v>
      </c>
      <c r="U36" s="29">
        <v>0</v>
      </c>
      <c r="V36" s="27">
        <f t="shared" si="1"/>
        <v>181023</v>
      </c>
      <c r="W36" s="30">
        <f t="shared" si="2"/>
        <v>181023</v>
      </c>
    </row>
    <row r="37" spans="1:23" s="9" customFormat="1" ht="14.25" customHeight="1">
      <c r="A37" s="40" t="s">
        <v>84</v>
      </c>
      <c r="B37" s="56" t="s">
        <v>85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9">
        <v>0</v>
      </c>
      <c r="O37" s="27">
        <f t="shared" si="0"/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9">
        <v>0</v>
      </c>
      <c r="V37" s="27">
        <f t="shared" si="1"/>
        <v>0</v>
      </c>
      <c r="W37" s="30">
        <f t="shared" si="2"/>
        <v>0</v>
      </c>
    </row>
    <row r="38" spans="1:23" s="9" customFormat="1" ht="14.25" customHeight="1">
      <c r="A38" s="40" t="s">
        <v>86</v>
      </c>
      <c r="B38" s="56" t="s">
        <v>87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9">
        <v>0</v>
      </c>
      <c r="O38" s="27">
        <f t="shared" si="0"/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9">
        <v>0</v>
      </c>
      <c r="V38" s="27">
        <f t="shared" si="1"/>
        <v>0</v>
      </c>
      <c r="W38" s="30">
        <f t="shared" si="2"/>
        <v>0</v>
      </c>
    </row>
    <row r="39" spans="1:23" s="9" customFormat="1" ht="14.25" customHeight="1">
      <c r="A39" s="40" t="s">
        <v>88</v>
      </c>
      <c r="B39" s="41" t="s">
        <v>89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9">
        <v>0</v>
      </c>
      <c r="O39" s="27">
        <f t="shared" si="0"/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9">
        <v>0</v>
      </c>
      <c r="V39" s="27">
        <f t="shared" si="1"/>
        <v>0</v>
      </c>
      <c r="W39" s="30">
        <f t="shared" si="2"/>
        <v>0</v>
      </c>
    </row>
    <row r="40" spans="1:23" s="9" customFormat="1" ht="14.25" customHeight="1">
      <c r="A40" s="40" t="s">
        <v>90</v>
      </c>
      <c r="B40" s="56" t="s">
        <v>91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46">
        <v>0</v>
      </c>
      <c r="O40" s="27">
        <f t="shared" si="0"/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6">
        <v>0</v>
      </c>
      <c r="V40" s="44">
        <f t="shared" si="1"/>
        <v>0</v>
      </c>
      <c r="W40" s="47">
        <f t="shared" si="2"/>
        <v>0</v>
      </c>
    </row>
    <row r="41" spans="1:23" s="9" customFormat="1" ht="14.25" customHeight="1">
      <c r="A41" s="57" t="s">
        <v>21</v>
      </c>
      <c r="B41" s="58" t="s">
        <v>92</v>
      </c>
      <c r="C41" s="50">
        <f aca="true" t="shared" si="5" ref="C41:N41">C31+SUM(C35:C40)</f>
        <v>0</v>
      </c>
      <c r="D41" s="50">
        <f t="shared" si="5"/>
        <v>0</v>
      </c>
      <c r="E41" s="50">
        <f t="shared" si="5"/>
        <v>0</v>
      </c>
      <c r="F41" s="50">
        <f t="shared" si="5"/>
        <v>0</v>
      </c>
      <c r="G41" s="50">
        <f t="shared" si="5"/>
        <v>0</v>
      </c>
      <c r="H41" s="50">
        <f t="shared" si="5"/>
        <v>0</v>
      </c>
      <c r="I41" s="50">
        <f t="shared" si="5"/>
        <v>0</v>
      </c>
      <c r="J41" s="50">
        <f t="shared" si="5"/>
        <v>0</v>
      </c>
      <c r="K41" s="50">
        <f t="shared" si="5"/>
        <v>0</v>
      </c>
      <c r="L41" s="50">
        <f t="shared" si="5"/>
        <v>0</v>
      </c>
      <c r="M41" s="50">
        <f t="shared" si="5"/>
        <v>0</v>
      </c>
      <c r="N41" s="50">
        <f t="shared" si="5"/>
        <v>0</v>
      </c>
      <c r="O41" s="51">
        <f t="shared" si="0"/>
        <v>0</v>
      </c>
      <c r="P41" s="50">
        <f aca="true" t="shared" si="6" ref="P41:U41">P31+SUM(P35:P40)</f>
        <v>171274</v>
      </c>
      <c r="Q41" s="50">
        <f t="shared" si="6"/>
        <v>118274</v>
      </c>
      <c r="R41" s="50">
        <f t="shared" si="6"/>
        <v>140438</v>
      </c>
      <c r="S41" s="50">
        <f t="shared" si="6"/>
        <v>65829</v>
      </c>
      <c r="T41" s="50">
        <f t="shared" si="6"/>
        <v>160263</v>
      </c>
      <c r="U41" s="50">
        <f t="shared" si="6"/>
        <v>154</v>
      </c>
      <c r="V41" s="51">
        <f t="shared" si="1"/>
        <v>656232</v>
      </c>
      <c r="W41" s="52">
        <f t="shared" si="2"/>
        <v>656232</v>
      </c>
    </row>
    <row r="42" spans="1:23" s="9" customFormat="1" ht="14.25" customHeight="1" thickBot="1">
      <c r="A42" s="59" t="s">
        <v>22</v>
      </c>
      <c r="B42" s="60" t="s">
        <v>93</v>
      </c>
      <c r="C42" s="61">
        <f aca="true" t="shared" si="7" ref="C42:W42">C30+C41</f>
        <v>454793</v>
      </c>
      <c r="D42" s="61">
        <f t="shared" si="7"/>
        <v>449525</v>
      </c>
      <c r="E42" s="61">
        <f t="shared" si="7"/>
        <v>328805</v>
      </c>
      <c r="F42" s="61">
        <f t="shared" si="7"/>
        <v>223457</v>
      </c>
      <c r="G42" s="61">
        <f t="shared" si="7"/>
        <v>294164</v>
      </c>
      <c r="H42" s="61">
        <f t="shared" si="7"/>
        <v>448552</v>
      </c>
      <c r="I42" s="61">
        <f t="shared" si="7"/>
        <v>139759</v>
      </c>
      <c r="J42" s="61">
        <f t="shared" si="7"/>
        <v>346479</v>
      </c>
      <c r="K42" s="61">
        <f t="shared" si="7"/>
        <v>189753</v>
      </c>
      <c r="L42" s="61">
        <f t="shared" si="7"/>
        <v>284038</v>
      </c>
      <c r="M42" s="61">
        <f t="shared" si="7"/>
        <v>337213</v>
      </c>
      <c r="N42" s="61">
        <f t="shared" si="7"/>
        <v>0</v>
      </c>
      <c r="O42" s="61">
        <f t="shared" si="7"/>
        <v>3496538</v>
      </c>
      <c r="P42" s="61">
        <f t="shared" si="7"/>
        <v>171274</v>
      </c>
      <c r="Q42" s="61">
        <f t="shared" si="7"/>
        <v>118274</v>
      </c>
      <c r="R42" s="61">
        <f t="shared" si="7"/>
        <v>140438</v>
      </c>
      <c r="S42" s="61">
        <f t="shared" si="7"/>
        <v>65829</v>
      </c>
      <c r="T42" s="61">
        <f t="shared" si="7"/>
        <v>160263</v>
      </c>
      <c r="U42" s="61">
        <f t="shared" si="7"/>
        <v>154</v>
      </c>
      <c r="V42" s="61">
        <f t="shared" si="7"/>
        <v>656232</v>
      </c>
      <c r="W42" s="62">
        <f t="shared" si="7"/>
        <v>4152770</v>
      </c>
    </row>
    <row r="43" spans="2:13" s="9" customFormat="1" ht="15.9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s="9" customFormat="1" ht="17.45" customHeight="1" thickBo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22" s="9" customFormat="1" ht="36.6" customHeight="1">
      <c r="A45" s="123"/>
      <c r="B45" s="124"/>
      <c r="C45" s="63" t="str">
        <f aca="true" t="shared" si="8" ref="C45:N45">C4</f>
        <v>MAKEDONIJA Insurance s.c. Skopje - Vienna Insurance Group</v>
      </c>
      <c r="D45" s="63" t="str">
        <f t="shared" si="8"/>
        <v>STOCK COMPANY FOR INSURANCE TRIGLAV</v>
      </c>
      <c r="E45" s="63" t="str">
        <f t="shared" si="8"/>
        <v>SAVA Insurance, a.d. Skopje</v>
      </c>
      <c r="F45" s="63" t="str">
        <f t="shared" si="8"/>
        <v>EUROINS INSURANCE S.C. Skopje</v>
      </c>
      <c r="G45" s="63" t="str">
        <f t="shared" si="8"/>
        <v>WINNER - Vienna Insurance Group JSC Skopje</v>
      </c>
      <c r="H45" s="63" t="str">
        <f t="shared" si="8"/>
        <v>EUROLINK Insurance Inc. Skopje</v>
      </c>
      <c r="I45" s="63" t="str">
        <f t="shared" si="8"/>
        <v>GRAWE Non-life</v>
      </c>
      <c r="J45" s="63" t="str">
        <f t="shared" si="8"/>
        <v>UNIQA</v>
      </c>
      <c r="K45" s="63" t="str">
        <f t="shared" si="8"/>
        <v>Insurance Policy</v>
      </c>
      <c r="L45" s="63" t="str">
        <f t="shared" si="8"/>
        <v>INSURANCE COMPANY HALK OSIGURUVANJE A.D. SKOPJE</v>
      </c>
      <c r="M45" s="63" t="str">
        <f t="shared" si="8"/>
        <v>CROATIA INSURANCE - NON LIFE</v>
      </c>
      <c r="N45" s="63" t="str">
        <f t="shared" si="8"/>
        <v>ZOIL MAKEDONIJA, Bitola</v>
      </c>
      <c r="O45" s="64"/>
      <c r="P45" s="63" t="str">
        <f aca="true" t="shared" si="9" ref="P45:U45">P4</f>
        <v>CROATIA INSURANCE - LIFE</v>
      </c>
      <c r="Q45" s="63" t="str">
        <f t="shared" si="9"/>
        <v>GRAWE</v>
      </c>
      <c r="R45" s="63" t="str">
        <f t="shared" si="9"/>
        <v>WINNER LIFE</v>
      </c>
      <c r="S45" s="63" t="str">
        <f t="shared" si="9"/>
        <v>UNIQA LIFE</v>
      </c>
      <c r="T45" s="63" t="str">
        <f t="shared" si="9"/>
        <v>TRIGLAV LIFE</v>
      </c>
      <c r="U45" s="63" t="str">
        <f t="shared" si="9"/>
        <v>PRVA LIFE JSC Skopje</v>
      </c>
      <c r="V45" s="65"/>
    </row>
    <row r="46" spans="1:22" s="9" customFormat="1" ht="14.25" customHeight="1" thickBot="1">
      <c r="A46" s="121" t="s">
        <v>94</v>
      </c>
      <c r="B46" s="122"/>
      <c r="C46" s="66">
        <f>C42/$O$42</f>
        <v>0.13006951447403117</v>
      </c>
      <c r="D46" s="66">
        <f aca="true" t="shared" si="10" ref="D46:N46">D42/$O$42</f>
        <v>0.1285628813414869</v>
      </c>
      <c r="E46" s="66">
        <f t="shared" si="10"/>
        <v>0.09403730203990347</v>
      </c>
      <c r="F46" s="66">
        <f t="shared" si="10"/>
        <v>0.06390807135515186</v>
      </c>
      <c r="G46" s="66">
        <f t="shared" si="10"/>
        <v>0.0841300738044317</v>
      </c>
      <c r="H46" s="66">
        <f t="shared" si="10"/>
        <v>0.12828460608750714</v>
      </c>
      <c r="I46" s="66">
        <f t="shared" si="10"/>
        <v>0.03997067956933401</v>
      </c>
      <c r="J46" s="66">
        <f t="shared" si="10"/>
        <v>0.09909201615998453</v>
      </c>
      <c r="K46" s="66">
        <f t="shared" si="10"/>
        <v>0.05426882247525981</v>
      </c>
      <c r="L46" s="66">
        <f t="shared" si="10"/>
        <v>0.08123406638223293</v>
      </c>
      <c r="M46" s="66">
        <f t="shared" si="10"/>
        <v>0.09644196631067645</v>
      </c>
      <c r="N46" s="66">
        <f t="shared" si="10"/>
        <v>0</v>
      </c>
      <c r="O46" s="67"/>
      <c r="P46" s="66">
        <f>P42/$V$42</f>
        <v>0.2609961111314291</v>
      </c>
      <c r="Q46" s="66">
        <f aca="true" t="shared" si="11" ref="Q46:U46">Q42/$V$42</f>
        <v>0.18023199112508992</v>
      </c>
      <c r="R46" s="66">
        <f t="shared" si="11"/>
        <v>0.21400663180094845</v>
      </c>
      <c r="S46" s="66">
        <f t="shared" si="11"/>
        <v>0.10031360860183594</v>
      </c>
      <c r="T46" s="66">
        <f t="shared" si="11"/>
        <v>0.24421698423728194</v>
      </c>
      <c r="U46" s="66">
        <f t="shared" si="11"/>
        <v>0.00023467310341464604</v>
      </c>
      <c r="V46" s="65"/>
    </row>
    <row r="47" spans="2:13" s="9" customFormat="1" ht="14.2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s="9" customFormat="1" ht="14.2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3" s="9" customFormat="1" ht="14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s="9" customFormat="1" ht="14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s="9" customFormat="1" ht="14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s="9" customFormat="1" ht="14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s="9" customFormat="1" ht="14.2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s="9" customFormat="1" ht="14.2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ht="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ht="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mergeCells count="2">
    <mergeCell ref="A46:B46"/>
    <mergeCell ref="A45:B4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A555-2FA6-42D8-B3CD-79E77998E1B6}">
  <dimension ref="A1:R55"/>
  <sheetViews>
    <sheetView showGridLines="0" zoomScale="90" zoomScaleNormal="90" workbookViewId="0" topLeftCell="A1"/>
  </sheetViews>
  <sheetFormatPr defaultColWidth="9.140625" defaultRowHeight="15"/>
  <cols>
    <col min="1" max="1" width="30.8515625" style="68" customWidth="1"/>
    <col min="2" max="2" width="5.7109375" style="68" customWidth="1"/>
    <col min="3" max="4" width="21.421875" style="69" customWidth="1"/>
    <col min="5" max="6" width="21.421875" style="68" customWidth="1"/>
    <col min="7" max="7" width="15.00390625" style="68" customWidth="1"/>
    <col min="8" max="8" width="16.7109375" style="68" customWidth="1"/>
    <col min="9" max="9" width="20.140625" style="68" customWidth="1"/>
    <col min="10" max="10" width="13.140625" style="68" customWidth="1"/>
    <col min="11" max="12" width="22.140625" style="6" customWidth="1"/>
    <col min="13" max="13" width="14.8515625" style="6" customWidth="1"/>
    <col min="14" max="14" width="16.7109375" style="6" customWidth="1"/>
    <col min="15" max="15" width="24.57421875" style="68" customWidth="1"/>
    <col min="16" max="16" width="25.8515625" style="68" customWidth="1"/>
    <col min="17" max="17" width="19.140625" style="68" customWidth="1"/>
    <col min="18" max="18" width="18.28125" style="68" customWidth="1"/>
    <col min="19" max="19" width="9.140625" style="68" customWidth="1"/>
    <col min="20" max="20" width="17.57421875" style="68" customWidth="1"/>
    <col min="21" max="21" width="19.421875" style="68" customWidth="1"/>
    <col min="22" max="22" width="19.00390625" style="68" customWidth="1"/>
    <col min="23" max="23" width="15.00390625" style="68" customWidth="1"/>
    <col min="24" max="24" width="14.8515625" style="68" customWidth="1"/>
    <col min="25" max="25" width="20.421875" style="68" customWidth="1"/>
    <col min="26" max="34" width="9.140625" style="68" customWidth="1"/>
    <col min="35" max="35" width="16.28125" style="68" customWidth="1"/>
    <col min="36" max="42" width="9.140625" style="68" customWidth="1"/>
    <col min="43" max="43" width="12.8515625" style="68" customWidth="1"/>
    <col min="44" max="44" width="10.140625" style="68" customWidth="1"/>
    <col min="45" max="45" width="9.140625" style="68" customWidth="1"/>
    <col min="46" max="16384" width="9.140625" style="68" customWidth="1"/>
  </cols>
  <sheetData>
    <row r="1" spans="2:6" s="9" customFormat="1" ht="15" customHeight="1">
      <c r="B1" s="70"/>
      <c r="C1" s="70"/>
      <c r="D1" s="70"/>
      <c r="E1" s="70"/>
      <c r="F1" s="70"/>
    </row>
    <row r="2" s="9" customFormat="1" ht="15" customHeight="1">
      <c r="A2" s="71" t="s">
        <v>95</v>
      </c>
    </row>
    <row r="3" spans="1:6" s="9" customFormat="1" ht="15" customHeight="1" thickBot="1">
      <c r="A3" s="72"/>
      <c r="B3" s="73"/>
      <c r="C3" s="74"/>
      <c r="D3" s="74"/>
      <c r="E3" s="74"/>
      <c r="F3" s="75" t="s">
        <v>96</v>
      </c>
    </row>
    <row r="4" spans="1:6" s="9" customFormat="1" ht="66.75" customHeight="1">
      <c r="A4" s="76" t="s">
        <v>97</v>
      </c>
      <c r="B4" s="77" t="s">
        <v>98</v>
      </c>
      <c r="C4" s="77" t="s">
        <v>99</v>
      </c>
      <c r="D4" s="77" t="s">
        <v>100</v>
      </c>
      <c r="E4" s="77" t="s">
        <v>101</v>
      </c>
      <c r="F4" s="78" t="s">
        <v>102</v>
      </c>
    </row>
    <row r="5" spans="1:6" s="9" customFormat="1" ht="14.25" customHeight="1">
      <c r="A5" s="79"/>
      <c r="B5" s="80"/>
      <c r="C5" s="81">
        <v>1</v>
      </c>
      <c r="D5" s="81">
        <v>2</v>
      </c>
      <c r="E5" s="81">
        <v>3</v>
      </c>
      <c r="F5" s="82">
        <v>4</v>
      </c>
    </row>
    <row r="6" spans="1:6" s="9" customFormat="1" ht="15.6" customHeight="1">
      <c r="A6" s="83" t="s">
        <v>103</v>
      </c>
      <c r="B6" s="84">
        <f aca="true" t="shared" si="0" ref="B6:B26">ROW()-ROW($A$5)</f>
        <v>1</v>
      </c>
      <c r="C6" s="85">
        <f>SUM(C7:C18)</f>
        <v>3496539</v>
      </c>
      <c r="D6" s="85">
        <f>SUM(D7:D18)</f>
        <v>944447</v>
      </c>
      <c r="E6" s="85">
        <f>SUM(E7:E18)</f>
        <v>2196499</v>
      </c>
      <c r="F6" s="86">
        <f>SUM(F7:F18)</f>
        <v>1300040</v>
      </c>
    </row>
    <row r="7" spans="1:6" ht="15">
      <c r="A7" s="87" t="s">
        <v>2</v>
      </c>
      <c r="B7" s="84">
        <f t="shared" si="0"/>
        <v>2</v>
      </c>
      <c r="C7" s="88">
        <v>454794</v>
      </c>
      <c r="D7" s="88">
        <v>102083</v>
      </c>
      <c r="E7" s="88">
        <v>305954</v>
      </c>
      <c r="F7" s="89">
        <f aca="true" t="shared" si="1" ref="F7:F18">C7-E7</f>
        <v>148840</v>
      </c>
    </row>
    <row r="8" spans="1:6" s="9" customFormat="1" ht="15" customHeight="1">
      <c r="A8" s="87" t="s">
        <v>3</v>
      </c>
      <c r="B8" s="84">
        <f t="shared" si="0"/>
        <v>3</v>
      </c>
      <c r="C8" s="88">
        <v>449525</v>
      </c>
      <c r="D8" s="88">
        <v>145369</v>
      </c>
      <c r="E8" s="88">
        <v>320231</v>
      </c>
      <c r="F8" s="89">
        <f t="shared" si="1"/>
        <v>129294</v>
      </c>
    </row>
    <row r="9" spans="1:6" s="9" customFormat="1" ht="15" customHeight="1">
      <c r="A9" s="87" t="s">
        <v>4</v>
      </c>
      <c r="B9" s="84">
        <f t="shared" si="0"/>
        <v>4</v>
      </c>
      <c r="C9" s="88">
        <v>328805</v>
      </c>
      <c r="D9" s="88">
        <v>72747</v>
      </c>
      <c r="E9" s="88">
        <v>256911</v>
      </c>
      <c r="F9" s="89">
        <f t="shared" si="1"/>
        <v>71894</v>
      </c>
    </row>
    <row r="10" spans="1:6" s="9" customFormat="1" ht="15" customHeight="1">
      <c r="A10" s="87" t="s">
        <v>5</v>
      </c>
      <c r="B10" s="84">
        <f t="shared" si="0"/>
        <v>5</v>
      </c>
      <c r="C10" s="88">
        <v>223457</v>
      </c>
      <c r="D10" s="88">
        <v>10374</v>
      </c>
      <c r="E10" s="88">
        <v>153794</v>
      </c>
      <c r="F10" s="89">
        <f t="shared" si="1"/>
        <v>69663</v>
      </c>
    </row>
    <row r="11" spans="1:6" s="9" customFormat="1" ht="15" customHeight="1">
      <c r="A11" s="87" t="s">
        <v>6</v>
      </c>
      <c r="B11" s="84">
        <f t="shared" si="0"/>
        <v>6</v>
      </c>
      <c r="C11" s="88">
        <v>294164</v>
      </c>
      <c r="D11" s="88">
        <v>125120</v>
      </c>
      <c r="E11" s="88">
        <v>223569</v>
      </c>
      <c r="F11" s="89">
        <f t="shared" si="1"/>
        <v>70595</v>
      </c>
    </row>
    <row r="12" spans="1:6" s="9" customFormat="1" ht="15" customHeight="1">
      <c r="A12" s="87" t="s">
        <v>7</v>
      </c>
      <c r="B12" s="84">
        <f t="shared" si="0"/>
        <v>7</v>
      </c>
      <c r="C12" s="88">
        <v>448552</v>
      </c>
      <c r="D12" s="88">
        <v>211973</v>
      </c>
      <c r="E12" s="88">
        <v>17</v>
      </c>
      <c r="F12" s="89">
        <f t="shared" si="1"/>
        <v>448535</v>
      </c>
    </row>
    <row r="13" spans="1:6" s="9" customFormat="1" ht="15" customHeight="1">
      <c r="A13" s="87" t="s">
        <v>8</v>
      </c>
      <c r="B13" s="84">
        <f t="shared" si="0"/>
        <v>8</v>
      </c>
      <c r="C13" s="88">
        <v>139759</v>
      </c>
      <c r="D13" s="88">
        <v>25584</v>
      </c>
      <c r="E13" s="88">
        <v>99389</v>
      </c>
      <c r="F13" s="89">
        <f t="shared" si="1"/>
        <v>40370</v>
      </c>
    </row>
    <row r="14" spans="1:6" s="9" customFormat="1" ht="15" customHeight="1">
      <c r="A14" s="87" t="s">
        <v>9</v>
      </c>
      <c r="B14" s="84">
        <f t="shared" si="0"/>
        <v>9</v>
      </c>
      <c r="C14" s="88">
        <v>346479</v>
      </c>
      <c r="D14" s="88">
        <v>73116</v>
      </c>
      <c r="E14" s="88">
        <v>254800</v>
      </c>
      <c r="F14" s="89">
        <f t="shared" si="1"/>
        <v>91679</v>
      </c>
    </row>
    <row r="15" spans="1:6" s="9" customFormat="1" ht="15" customHeight="1">
      <c r="A15" s="87" t="s">
        <v>10</v>
      </c>
      <c r="B15" s="84">
        <f t="shared" si="0"/>
        <v>10</v>
      </c>
      <c r="C15" s="88">
        <v>189753</v>
      </c>
      <c r="D15" s="88">
        <v>40208</v>
      </c>
      <c r="E15" s="88">
        <v>136604</v>
      </c>
      <c r="F15" s="89">
        <f t="shared" si="1"/>
        <v>53149</v>
      </c>
    </row>
    <row r="16" spans="1:6" s="9" customFormat="1" ht="15" customHeight="1">
      <c r="A16" s="87" t="s">
        <v>11</v>
      </c>
      <c r="B16" s="84">
        <f t="shared" si="0"/>
        <v>11</v>
      </c>
      <c r="C16" s="88">
        <v>284038</v>
      </c>
      <c r="D16" s="88">
        <v>82621</v>
      </c>
      <c r="E16" s="88">
        <v>201921</v>
      </c>
      <c r="F16" s="89">
        <f t="shared" si="1"/>
        <v>82117</v>
      </c>
    </row>
    <row r="17" spans="1:6" s="9" customFormat="1" ht="15" customHeight="1">
      <c r="A17" s="87" t="s">
        <v>12</v>
      </c>
      <c r="B17" s="84">
        <f t="shared" si="0"/>
        <v>12</v>
      </c>
      <c r="C17" s="88">
        <v>337213</v>
      </c>
      <c r="D17" s="88">
        <v>55252</v>
      </c>
      <c r="E17" s="88">
        <v>243309</v>
      </c>
      <c r="F17" s="89">
        <f t="shared" si="1"/>
        <v>93904</v>
      </c>
    </row>
    <row r="18" spans="1:6" ht="15">
      <c r="A18" s="87" t="s">
        <v>13</v>
      </c>
      <c r="B18" s="84">
        <f t="shared" si="0"/>
        <v>13</v>
      </c>
      <c r="C18" s="88">
        <v>0</v>
      </c>
      <c r="D18" s="88">
        <v>0</v>
      </c>
      <c r="E18" s="88">
        <v>0</v>
      </c>
      <c r="F18" s="89">
        <f t="shared" si="1"/>
        <v>0</v>
      </c>
    </row>
    <row r="19" spans="1:6" s="9" customFormat="1" ht="15.6" customHeight="1">
      <c r="A19" s="83" t="s">
        <v>104</v>
      </c>
      <c r="B19" s="84">
        <f t="shared" si="0"/>
        <v>14</v>
      </c>
      <c r="C19" s="85">
        <f>SUM(C20:C25)</f>
        <v>656232</v>
      </c>
      <c r="D19" s="85">
        <f>SUM(D20:D25)</f>
        <v>11294</v>
      </c>
      <c r="E19" s="85">
        <f>SUM(E20:E25)</f>
        <v>679298</v>
      </c>
      <c r="F19" s="86">
        <f>SUM(F20:F25)</f>
        <v>-23066</v>
      </c>
    </row>
    <row r="20" spans="1:6" ht="15">
      <c r="A20" s="87" t="s">
        <v>15</v>
      </c>
      <c r="B20" s="84">
        <f t="shared" si="0"/>
        <v>15</v>
      </c>
      <c r="C20" s="88">
        <v>171274</v>
      </c>
      <c r="D20" s="88">
        <v>3023</v>
      </c>
      <c r="E20" s="88">
        <v>128992</v>
      </c>
      <c r="F20" s="89">
        <f aca="true" t="shared" si="2" ref="F20:F25">C20-E20</f>
        <v>42282</v>
      </c>
    </row>
    <row r="21" spans="1:6" s="9" customFormat="1" ht="15" customHeight="1">
      <c r="A21" s="87" t="s">
        <v>16</v>
      </c>
      <c r="B21" s="84">
        <f t="shared" si="0"/>
        <v>16</v>
      </c>
      <c r="C21" s="88">
        <v>118274</v>
      </c>
      <c r="D21" s="88">
        <v>7500</v>
      </c>
      <c r="E21" s="88">
        <v>94196</v>
      </c>
      <c r="F21" s="89">
        <f t="shared" si="2"/>
        <v>24078</v>
      </c>
    </row>
    <row r="22" spans="1:6" s="9" customFormat="1" ht="15" customHeight="1">
      <c r="A22" s="87" t="s">
        <v>17</v>
      </c>
      <c r="B22" s="84">
        <f t="shared" si="0"/>
        <v>17</v>
      </c>
      <c r="C22" s="88">
        <v>140438</v>
      </c>
      <c r="D22" s="88">
        <v>14</v>
      </c>
      <c r="E22" s="88">
        <v>112517</v>
      </c>
      <c r="F22" s="89">
        <f t="shared" si="2"/>
        <v>27921</v>
      </c>
    </row>
    <row r="23" spans="1:6" s="9" customFormat="1" ht="15" customHeight="1">
      <c r="A23" s="87" t="s">
        <v>18</v>
      </c>
      <c r="B23" s="84">
        <f t="shared" si="0"/>
        <v>18</v>
      </c>
      <c r="C23" s="88">
        <v>65829</v>
      </c>
      <c r="D23" s="88">
        <v>484</v>
      </c>
      <c r="E23" s="88">
        <v>239529</v>
      </c>
      <c r="F23" s="89">
        <f t="shared" si="2"/>
        <v>-173700</v>
      </c>
    </row>
    <row r="24" spans="1:6" s="9" customFormat="1" ht="15" customHeight="1">
      <c r="A24" s="87" t="s">
        <v>19</v>
      </c>
      <c r="B24" s="84">
        <f t="shared" si="0"/>
        <v>19</v>
      </c>
      <c r="C24" s="88">
        <v>160263</v>
      </c>
      <c r="D24" s="88">
        <v>268</v>
      </c>
      <c r="E24" s="88">
        <v>103979</v>
      </c>
      <c r="F24" s="89">
        <f t="shared" si="2"/>
        <v>56284</v>
      </c>
    </row>
    <row r="25" spans="1:6" ht="15">
      <c r="A25" s="87" t="s">
        <v>20</v>
      </c>
      <c r="B25" s="84">
        <f t="shared" si="0"/>
        <v>20</v>
      </c>
      <c r="C25" s="88">
        <v>154</v>
      </c>
      <c r="D25" s="88">
        <v>5</v>
      </c>
      <c r="E25" s="88">
        <v>85</v>
      </c>
      <c r="F25" s="89">
        <f t="shared" si="2"/>
        <v>69</v>
      </c>
    </row>
    <row r="26" spans="1:6" s="9" customFormat="1" ht="16.15" customHeight="1" thickBot="1">
      <c r="A26" s="83" t="s">
        <v>105</v>
      </c>
      <c r="B26" s="90">
        <f t="shared" si="0"/>
        <v>21</v>
      </c>
      <c r="C26" s="91">
        <f>C6+C19</f>
        <v>4152771</v>
      </c>
      <c r="D26" s="91">
        <f>D6+D19</f>
        <v>955741</v>
      </c>
      <c r="E26" s="91">
        <f>E6+E19</f>
        <v>2875797</v>
      </c>
      <c r="F26" s="92">
        <f>F6+F19</f>
        <v>1276974</v>
      </c>
    </row>
    <row r="27" s="9" customFormat="1" ht="96" customHeight="1"/>
    <row r="28" s="9" customFormat="1" ht="24" customHeight="1"/>
    <row r="40" spans="9:18" s="69" customFormat="1" ht="15" customHeight="1">
      <c r="I40" s="68"/>
      <c r="J40" s="68"/>
      <c r="K40" s="6"/>
      <c r="L40" s="6"/>
      <c r="M40" s="6"/>
      <c r="N40" s="6"/>
      <c r="O40" s="68"/>
      <c r="P40" s="68"/>
      <c r="Q40" s="68"/>
      <c r="R40" s="68"/>
    </row>
    <row r="41" spans="9:18" s="69" customFormat="1" ht="15" customHeight="1">
      <c r="I41" s="68"/>
      <c r="J41" s="68"/>
      <c r="K41" s="6"/>
      <c r="L41" s="6"/>
      <c r="M41" s="6"/>
      <c r="N41" s="6"/>
      <c r="O41" s="68"/>
      <c r="P41" s="68"/>
      <c r="Q41" s="68"/>
      <c r="R41" s="68"/>
    </row>
    <row r="42" spans="9:18" s="69" customFormat="1" ht="15" customHeight="1">
      <c r="I42" s="68"/>
      <c r="J42" s="68"/>
      <c r="K42" s="6"/>
      <c r="L42" s="6"/>
      <c r="M42" s="6"/>
      <c r="N42" s="6"/>
      <c r="O42" s="68"/>
      <c r="P42" s="68"/>
      <c r="Q42" s="68"/>
      <c r="R42" s="68"/>
    </row>
    <row r="43" spans="9:18" s="69" customFormat="1" ht="15" customHeight="1">
      <c r="I43" s="68"/>
      <c r="J43" s="68"/>
      <c r="K43" s="6"/>
      <c r="L43" s="6"/>
      <c r="M43" s="6"/>
      <c r="N43" s="6"/>
      <c r="O43" s="68"/>
      <c r="P43" s="68"/>
      <c r="Q43" s="68"/>
      <c r="R43" s="68"/>
    </row>
    <row r="44" spans="9:18" s="69" customFormat="1" ht="15" customHeight="1">
      <c r="I44" s="68"/>
      <c r="J44" s="68"/>
      <c r="K44" s="6"/>
      <c r="L44" s="6"/>
      <c r="M44" s="6"/>
      <c r="N44" s="6"/>
      <c r="O44" s="68"/>
      <c r="P44" s="68"/>
      <c r="Q44" s="68"/>
      <c r="R44" s="68"/>
    </row>
    <row r="45" spans="9:18" s="69" customFormat="1" ht="15" customHeight="1">
      <c r="I45" s="68"/>
      <c r="J45" s="68"/>
      <c r="K45" s="6"/>
      <c r="L45" s="6"/>
      <c r="M45" s="6"/>
      <c r="N45" s="6"/>
      <c r="O45" s="68"/>
      <c r="P45" s="68"/>
      <c r="Q45" s="68"/>
      <c r="R45" s="68"/>
    </row>
    <row r="46" spans="9:18" s="69" customFormat="1" ht="15" customHeight="1">
      <c r="I46" s="68"/>
      <c r="J46" s="68"/>
      <c r="K46" s="6"/>
      <c r="L46" s="6"/>
      <c r="M46" s="6"/>
      <c r="N46" s="6"/>
      <c r="O46" s="68"/>
      <c r="P46" s="68"/>
      <c r="Q46" s="68"/>
      <c r="R46" s="68"/>
    </row>
    <row r="47" spans="9:18" s="69" customFormat="1" ht="15" customHeight="1">
      <c r="I47" s="68"/>
      <c r="J47" s="68"/>
      <c r="K47" s="6"/>
      <c r="L47" s="6"/>
      <c r="M47" s="6"/>
      <c r="N47" s="6"/>
      <c r="O47" s="68"/>
      <c r="P47" s="68"/>
      <c r="Q47" s="68"/>
      <c r="R47" s="68"/>
    </row>
    <row r="48" spans="9:18" s="69" customFormat="1" ht="15" customHeight="1">
      <c r="I48" s="68"/>
      <c r="J48" s="68"/>
      <c r="K48" s="6"/>
      <c r="L48" s="6"/>
      <c r="M48" s="6"/>
      <c r="N48" s="6"/>
      <c r="O48" s="68"/>
      <c r="P48" s="68"/>
      <c r="Q48" s="68"/>
      <c r="R48" s="68"/>
    </row>
    <row r="49" spans="9:18" s="69" customFormat="1" ht="15" customHeight="1">
      <c r="I49" s="68"/>
      <c r="J49" s="68"/>
      <c r="K49" s="6"/>
      <c r="L49" s="6"/>
      <c r="M49" s="6"/>
      <c r="N49" s="6"/>
      <c r="O49" s="68"/>
      <c r="P49" s="68"/>
      <c r="Q49" s="68"/>
      <c r="R49" s="68"/>
    </row>
    <row r="50" spans="9:18" s="69" customFormat="1" ht="15" customHeight="1">
      <c r="I50" s="68"/>
      <c r="J50" s="68"/>
      <c r="K50" s="6"/>
      <c r="L50" s="6"/>
      <c r="M50" s="6"/>
      <c r="N50" s="6"/>
      <c r="O50" s="68"/>
      <c r="P50" s="68"/>
      <c r="Q50" s="68"/>
      <c r="R50" s="68"/>
    </row>
    <row r="51" spans="9:18" s="69" customFormat="1" ht="15" customHeight="1">
      <c r="I51" s="68"/>
      <c r="J51" s="68"/>
      <c r="K51" s="6"/>
      <c r="L51" s="6"/>
      <c r="M51" s="6"/>
      <c r="N51" s="6"/>
      <c r="O51" s="68"/>
      <c r="P51" s="68"/>
      <c r="Q51" s="68"/>
      <c r="R51" s="68"/>
    </row>
    <row r="52" spans="9:18" s="69" customFormat="1" ht="15" customHeight="1">
      <c r="I52" s="68"/>
      <c r="J52" s="68"/>
      <c r="K52" s="6"/>
      <c r="L52" s="6"/>
      <c r="M52" s="6"/>
      <c r="N52" s="6"/>
      <c r="O52" s="68"/>
      <c r="P52" s="68"/>
      <c r="Q52" s="68"/>
      <c r="R52" s="68"/>
    </row>
    <row r="53" spans="9:18" s="69" customFormat="1" ht="15" customHeight="1">
      <c r="I53" s="68"/>
      <c r="J53" s="68"/>
      <c r="K53" s="6"/>
      <c r="L53" s="6"/>
      <c r="M53" s="6"/>
      <c r="N53" s="6"/>
      <c r="O53" s="68"/>
      <c r="P53" s="68"/>
      <c r="Q53" s="68"/>
      <c r="R53" s="68"/>
    </row>
    <row r="54" spans="9:18" s="69" customFormat="1" ht="15" customHeight="1">
      <c r="I54" s="68"/>
      <c r="J54" s="68"/>
      <c r="K54" s="6"/>
      <c r="L54" s="6"/>
      <c r="M54" s="6"/>
      <c r="N54" s="6"/>
      <c r="O54" s="68"/>
      <c r="P54" s="68"/>
      <c r="Q54" s="68"/>
      <c r="R54" s="68"/>
    </row>
    <row r="55" spans="9:18" s="69" customFormat="1" ht="15" customHeight="1">
      <c r="I55" s="68"/>
      <c r="J55" s="68"/>
      <c r="K55" s="6"/>
      <c r="L55" s="6"/>
      <c r="M55" s="6"/>
      <c r="N55" s="6"/>
      <c r="O55" s="68"/>
      <c r="P55" s="68"/>
      <c r="Q55" s="68"/>
      <c r="R55" s="68"/>
    </row>
  </sheetData>
  <printOptions horizontalCentered="1"/>
  <pageMargins left="0" right="0" top="1.968503937007874" bottom="0" header="0.31496062992125984" footer="0.31496062992125984"/>
  <pageSetup horizontalDpi="600" verticalDpi="600" orientation="portrait" paperSize="9" scale="82" r:id="rId1"/>
  <headerFooter>
    <oddHeader>&amp;L&amp;G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0583F-ED7C-4720-A949-DE5B4883A0CD}">
  <dimension ref="A1:F35"/>
  <sheetViews>
    <sheetView showGridLines="0" zoomScale="90" zoomScaleNormal="90" workbookViewId="0" topLeftCell="A1"/>
  </sheetViews>
  <sheetFormatPr defaultColWidth="9.140625" defaultRowHeight="15"/>
  <cols>
    <col min="1" max="1" width="29.28125" style="68" customWidth="1"/>
    <col min="2" max="2" width="6.140625" style="68" customWidth="1"/>
    <col min="3" max="3" width="17.8515625" style="69" customWidth="1"/>
    <col min="4" max="6" width="17.8515625" style="68" customWidth="1"/>
    <col min="7" max="7" width="9.140625" style="68" customWidth="1"/>
    <col min="8" max="16384" width="9.140625" style="68" customWidth="1"/>
  </cols>
  <sheetData>
    <row r="1" spans="1:6" s="9" customFormat="1" ht="13.5" customHeight="1">
      <c r="A1" s="93"/>
      <c r="B1" s="93"/>
      <c r="C1" s="93"/>
      <c r="D1" s="93"/>
      <c r="E1" s="93"/>
      <c r="F1" s="93"/>
    </row>
    <row r="2" spans="1:6" s="9" customFormat="1" ht="13.5" customHeight="1">
      <c r="A2" s="71" t="s">
        <v>106</v>
      </c>
      <c r="B2" s="94"/>
      <c r="C2" s="94"/>
      <c r="D2" s="94"/>
      <c r="E2" s="94"/>
      <c r="F2" s="94"/>
    </row>
    <row r="3" spans="1:6" s="9" customFormat="1" ht="13.5" customHeight="1" thickBot="1">
      <c r="A3" s="95"/>
      <c r="B3" s="73"/>
      <c r="C3" s="74"/>
      <c r="D3" s="74"/>
      <c r="E3" s="74"/>
      <c r="F3" s="75" t="s">
        <v>96</v>
      </c>
    </row>
    <row r="4" spans="1:6" s="9" customFormat="1" ht="66.75" customHeight="1">
      <c r="A4" s="76" t="s">
        <v>97</v>
      </c>
      <c r="B4" s="77" t="s">
        <v>98</v>
      </c>
      <c r="C4" s="77" t="s">
        <v>99</v>
      </c>
      <c r="D4" s="77" t="s">
        <v>100</v>
      </c>
      <c r="E4" s="77" t="s">
        <v>101</v>
      </c>
      <c r="F4" s="78" t="s">
        <v>102</v>
      </c>
    </row>
    <row r="5" spans="1:6" s="9" customFormat="1" ht="14.25" customHeight="1">
      <c r="A5" s="79"/>
      <c r="B5" s="80"/>
      <c r="C5" s="81">
        <v>1</v>
      </c>
      <c r="D5" s="81">
        <v>2</v>
      </c>
      <c r="E5" s="81">
        <v>3</v>
      </c>
      <c r="F5" s="82">
        <v>4</v>
      </c>
    </row>
    <row r="6" spans="1:6" ht="15">
      <c r="A6" s="96" t="s">
        <v>23</v>
      </c>
      <c r="B6" s="84">
        <v>1</v>
      </c>
      <c r="C6" s="97">
        <v>283206</v>
      </c>
      <c r="D6" s="97">
        <v>14479</v>
      </c>
      <c r="E6" s="97">
        <v>173994</v>
      </c>
      <c r="F6" s="98">
        <f aca="true" t="shared" si="0" ref="F6:F30">C6-E6</f>
        <v>109212</v>
      </c>
    </row>
    <row r="7" spans="1:6" ht="15">
      <c r="A7" s="96" t="s">
        <v>25</v>
      </c>
      <c r="B7" s="84">
        <v>2</v>
      </c>
      <c r="C7" s="97">
        <v>499147</v>
      </c>
      <c r="D7" s="97">
        <v>19605</v>
      </c>
      <c r="E7" s="97">
        <v>309640</v>
      </c>
      <c r="F7" s="98">
        <f t="shared" si="0"/>
        <v>189507</v>
      </c>
    </row>
    <row r="8" spans="1:6" ht="15">
      <c r="A8" s="96" t="s">
        <v>27</v>
      </c>
      <c r="B8" s="84">
        <v>3</v>
      </c>
      <c r="C8" s="97">
        <v>315395</v>
      </c>
      <c r="D8" s="97">
        <v>31264</v>
      </c>
      <c r="E8" s="97">
        <v>204212</v>
      </c>
      <c r="F8" s="98">
        <f t="shared" si="0"/>
        <v>111183</v>
      </c>
    </row>
    <row r="9" spans="1:6" ht="15">
      <c r="A9" s="96" t="s">
        <v>29</v>
      </c>
      <c r="B9" s="84">
        <v>4</v>
      </c>
      <c r="C9" s="97">
        <v>0</v>
      </c>
      <c r="D9" s="97">
        <v>0</v>
      </c>
      <c r="E9" s="97">
        <v>0</v>
      </c>
      <c r="F9" s="98">
        <f t="shared" si="0"/>
        <v>0</v>
      </c>
    </row>
    <row r="10" spans="1:6" ht="15">
      <c r="A10" s="96" t="s">
        <v>31</v>
      </c>
      <c r="B10" s="84">
        <v>5</v>
      </c>
      <c r="C10" s="97">
        <v>76054</v>
      </c>
      <c r="D10" s="97">
        <v>76057</v>
      </c>
      <c r="E10" s="97">
        <v>1</v>
      </c>
      <c r="F10" s="98">
        <f t="shared" si="0"/>
        <v>76053</v>
      </c>
    </row>
    <row r="11" spans="1:6" ht="15">
      <c r="A11" s="96" t="s">
        <v>33</v>
      </c>
      <c r="B11" s="84">
        <v>6</v>
      </c>
      <c r="C11" s="97">
        <v>223</v>
      </c>
      <c r="D11" s="97">
        <v>4</v>
      </c>
      <c r="E11" s="97">
        <v>198</v>
      </c>
      <c r="F11" s="98">
        <f t="shared" si="0"/>
        <v>25</v>
      </c>
    </row>
    <row r="12" spans="1:6" ht="15">
      <c r="A12" s="96" t="s">
        <v>35</v>
      </c>
      <c r="B12" s="84">
        <v>7</v>
      </c>
      <c r="C12" s="97">
        <v>34445</v>
      </c>
      <c r="D12" s="97">
        <v>18845</v>
      </c>
      <c r="E12" s="97">
        <v>24131</v>
      </c>
      <c r="F12" s="98">
        <f t="shared" si="0"/>
        <v>10314</v>
      </c>
    </row>
    <row r="13" spans="1:6" ht="15">
      <c r="A13" s="96" t="s">
        <v>107</v>
      </c>
      <c r="B13" s="84">
        <v>8</v>
      </c>
      <c r="C13" s="97">
        <v>331318</v>
      </c>
      <c r="D13" s="97">
        <v>196679</v>
      </c>
      <c r="E13" s="97">
        <v>180593</v>
      </c>
      <c r="F13" s="98">
        <f t="shared" si="0"/>
        <v>150725</v>
      </c>
    </row>
    <row r="14" spans="1:6" ht="15">
      <c r="A14" s="96" t="s">
        <v>108</v>
      </c>
      <c r="B14" s="84">
        <v>9</v>
      </c>
      <c r="C14" s="97">
        <v>500463</v>
      </c>
      <c r="D14" s="97">
        <v>198049</v>
      </c>
      <c r="E14" s="97">
        <v>319431</v>
      </c>
      <c r="F14" s="98">
        <f t="shared" si="0"/>
        <v>181032</v>
      </c>
    </row>
    <row r="15" spans="1:6" ht="15">
      <c r="A15" s="96" t="s">
        <v>47</v>
      </c>
      <c r="B15" s="84">
        <v>10</v>
      </c>
      <c r="C15" s="97">
        <v>1239224</v>
      </c>
      <c r="D15" s="97">
        <v>270664</v>
      </c>
      <c r="E15" s="97">
        <v>863529</v>
      </c>
      <c r="F15" s="98">
        <f t="shared" si="0"/>
        <v>375695</v>
      </c>
    </row>
    <row r="16" spans="1:6" ht="15">
      <c r="A16" s="96" t="s">
        <v>109</v>
      </c>
      <c r="B16" s="84">
        <v>11</v>
      </c>
      <c r="C16" s="97">
        <v>8284</v>
      </c>
      <c r="D16" s="97">
        <v>10139</v>
      </c>
      <c r="E16" s="97">
        <v>76</v>
      </c>
      <c r="F16" s="98">
        <f t="shared" si="0"/>
        <v>8208</v>
      </c>
    </row>
    <row r="17" spans="1:6" ht="15">
      <c r="A17" s="96" t="s">
        <v>57</v>
      </c>
      <c r="B17" s="84">
        <v>12</v>
      </c>
      <c r="C17" s="97">
        <v>146</v>
      </c>
      <c r="D17" s="97">
        <v>10</v>
      </c>
      <c r="E17" s="97">
        <v>106</v>
      </c>
      <c r="F17" s="98">
        <f t="shared" si="0"/>
        <v>40</v>
      </c>
    </row>
    <row r="18" spans="1:6" ht="15">
      <c r="A18" s="96" t="s">
        <v>59</v>
      </c>
      <c r="B18" s="84">
        <v>13</v>
      </c>
      <c r="C18" s="97">
        <v>128707</v>
      </c>
      <c r="D18" s="97">
        <v>79944</v>
      </c>
      <c r="E18" s="97">
        <v>70127</v>
      </c>
      <c r="F18" s="98">
        <f t="shared" si="0"/>
        <v>58580</v>
      </c>
    </row>
    <row r="19" spans="1:6" ht="15">
      <c r="A19" s="96" t="s">
        <v>61</v>
      </c>
      <c r="B19" s="84">
        <v>14</v>
      </c>
      <c r="C19" s="97">
        <v>14137</v>
      </c>
      <c r="D19" s="97">
        <v>5860</v>
      </c>
      <c r="E19" s="97">
        <v>9446</v>
      </c>
      <c r="F19" s="98">
        <f t="shared" si="0"/>
        <v>4691</v>
      </c>
    </row>
    <row r="20" spans="1:6" ht="15">
      <c r="A20" s="96" t="s">
        <v>63</v>
      </c>
      <c r="B20" s="84">
        <v>15</v>
      </c>
      <c r="C20" s="97">
        <v>58</v>
      </c>
      <c r="D20" s="97">
        <v>19</v>
      </c>
      <c r="E20" s="97">
        <v>41</v>
      </c>
      <c r="F20" s="98">
        <f t="shared" si="0"/>
        <v>17</v>
      </c>
    </row>
    <row r="21" spans="1:6" ht="15">
      <c r="A21" s="96" t="s">
        <v>65</v>
      </c>
      <c r="B21" s="84">
        <v>16</v>
      </c>
      <c r="C21" s="97">
        <v>24515</v>
      </c>
      <c r="D21" s="97">
        <v>21259</v>
      </c>
      <c r="E21" s="97">
        <v>19215</v>
      </c>
      <c r="F21" s="98">
        <f t="shared" si="0"/>
        <v>5300</v>
      </c>
    </row>
    <row r="22" spans="1:6" ht="15">
      <c r="A22" s="96" t="s">
        <v>67</v>
      </c>
      <c r="B22" s="84">
        <v>17</v>
      </c>
      <c r="C22" s="97">
        <v>0</v>
      </c>
      <c r="D22" s="97">
        <v>0</v>
      </c>
      <c r="E22" s="97">
        <v>0</v>
      </c>
      <c r="F22" s="98">
        <f t="shared" si="0"/>
        <v>0</v>
      </c>
    </row>
    <row r="23" spans="1:6" ht="15">
      <c r="A23" s="96" t="s">
        <v>110</v>
      </c>
      <c r="B23" s="84">
        <v>18</v>
      </c>
      <c r="C23" s="97">
        <v>41218</v>
      </c>
      <c r="D23" s="97">
        <v>1571</v>
      </c>
      <c r="E23" s="97">
        <v>21759</v>
      </c>
      <c r="F23" s="98">
        <f t="shared" si="0"/>
        <v>19459</v>
      </c>
    </row>
    <row r="24" spans="1:6" ht="15">
      <c r="A24" s="96" t="s">
        <v>72</v>
      </c>
      <c r="B24" s="84">
        <v>19</v>
      </c>
      <c r="C24" s="97">
        <v>475209</v>
      </c>
      <c r="D24" s="97">
        <v>11078</v>
      </c>
      <c r="E24" s="97">
        <v>532525</v>
      </c>
      <c r="F24" s="98">
        <f t="shared" si="0"/>
        <v>-57316</v>
      </c>
    </row>
    <row r="25" spans="1:6" ht="15">
      <c r="A25" s="96" t="s">
        <v>80</v>
      </c>
      <c r="B25" s="84">
        <v>20</v>
      </c>
      <c r="C25" s="97">
        <v>0</v>
      </c>
      <c r="D25" s="97">
        <v>0</v>
      </c>
      <c r="E25" s="97">
        <v>1753</v>
      </c>
      <c r="F25" s="98">
        <f t="shared" si="0"/>
        <v>-1753</v>
      </c>
    </row>
    <row r="26" spans="1:6" ht="15">
      <c r="A26" s="96" t="s">
        <v>82</v>
      </c>
      <c r="B26" s="84">
        <v>21</v>
      </c>
      <c r="C26" s="97">
        <v>181023</v>
      </c>
      <c r="D26" s="97">
        <v>216</v>
      </c>
      <c r="E26" s="97">
        <v>145020</v>
      </c>
      <c r="F26" s="98">
        <f t="shared" si="0"/>
        <v>36003</v>
      </c>
    </row>
    <row r="27" spans="1:6" ht="15">
      <c r="A27" s="96" t="s">
        <v>84</v>
      </c>
      <c r="B27" s="84">
        <v>22</v>
      </c>
      <c r="C27" s="97">
        <v>0</v>
      </c>
      <c r="D27" s="97">
        <v>0</v>
      </c>
      <c r="E27" s="97">
        <v>0</v>
      </c>
      <c r="F27" s="98">
        <f t="shared" si="0"/>
        <v>0</v>
      </c>
    </row>
    <row r="28" spans="1:6" ht="15">
      <c r="A28" s="96" t="s">
        <v>86</v>
      </c>
      <c r="B28" s="84">
        <v>23</v>
      </c>
      <c r="C28" s="97">
        <v>0</v>
      </c>
      <c r="D28" s="97">
        <v>0</v>
      </c>
      <c r="E28" s="97">
        <v>0</v>
      </c>
      <c r="F28" s="98">
        <f t="shared" si="0"/>
        <v>0</v>
      </c>
    </row>
    <row r="29" spans="1:6" ht="15">
      <c r="A29" s="96" t="s">
        <v>111</v>
      </c>
      <c r="B29" s="84">
        <v>24</v>
      </c>
      <c r="C29" s="97">
        <v>0</v>
      </c>
      <c r="D29" s="97">
        <v>0</v>
      </c>
      <c r="E29" s="97">
        <v>0</v>
      </c>
      <c r="F29" s="98">
        <f t="shared" si="0"/>
        <v>0</v>
      </c>
    </row>
    <row r="30" spans="1:6" ht="15">
      <c r="A30" s="96" t="s">
        <v>112</v>
      </c>
      <c r="B30" s="84">
        <v>25</v>
      </c>
      <c r="C30" s="97">
        <v>0</v>
      </c>
      <c r="D30" s="97">
        <v>0</v>
      </c>
      <c r="E30" s="97">
        <v>0</v>
      </c>
      <c r="F30" s="98">
        <f t="shared" si="0"/>
        <v>0</v>
      </c>
    </row>
    <row r="31" spans="1:6" s="9" customFormat="1" ht="16.15" customHeight="1" thickBot="1">
      <c r="A31" s="99" t="s">
        <v>22</v>
      </c>
      <c r="B31" s="90" t="s">
        <v>93</v>
      </c>
      <c r="C31" s="91">
        <f>SUM(C6:C30)</f>
        <v>4152772</v>
      </c>
      <c r="D31" s="91">
        <f>SUM(D6:D30)</f>
        <v>955742</v>
      </c>
      <c r="E31" s="91">
        <f>SUM(E6:E30)</f>
        <v>2875797</v>
      </c>
      <c r="F31" s="92">
        <f>SUM(F6:F30)</f>
        <v>1276975</v>
      </c>
    </row>
    <row r="32" spans="1:6" s="69" customFormat="1" ht="15" customHeight="1">
      <c r="A32" s="68"/>
      <c r="B32" s="100"/>
      <c r="D32" s="68"/>
      <c r="E32" s="68"/>
      <c r="F32" s="68"/>
    </row>
    <row r="33" spans="1:6" s="69" customFormat="1" ht="15" customHeight="1">
      <c r="A33" s="68"/>
      <c r="B33" s="68"/>
      <c r="D33" s="68"/>
      <c r="E33" s="68"/>
      <c r="F33" s="68"/>
    </row>
    <row r="34" spans="1:6" s="69" customFormat="1" ht="15" customHeight="1">
      <c r="A34" s="68"/>
      <c r="B34" s="68"/>
      <c r="D34" s="68"/>
      <c r="E34" s="68"/>
      <c r="F34" s="68"/>
    </row>
    <row r="35" spans="1:6" s="69" customFormat="1" ht="15" customHeight="1">
      <c r="A35" s="68"/>
      <c r="B35" s="68"/>
      <c r="D35" s="68"/>
      <c r="E35" s="68"/>
      <c r="F35" s="68"/>
    </row>
  </sheetData>
  <printOptions horizontalCentered="1"/>
  <pageMargins left="0" right="0" top="1.968503937007874" bottom="0" header="0.31496062992125984" footer="0.31496062992125984"/>
  <pageSetup horizontalDpi="600" verticalDpi="600" orientation="portrait" paperSize="9" scale="94" r:id="rId1"/>
  <headerFooter>
    <oddHeader>&amp;L&amp;G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8F95E-BEB6-424C-8420-1B09CC73359F}">
  <dimension ref="A1:X59"/>
  <sheetViews>
    <sheetView showGridLines="0" zoomScale="90" zoomScaleNormal="90" workbookViewId="0" topLeftCell="A1">
      <selection activeCell="H10" sqref="H10"/>
    </sheetView>
  </sheetViews>
  <sheetFormatPr defaultColWidth="9.140625" defaultRowHeight="15"/>
  <cols>
    <col min="1" max="1" width="49.421875" style="6" customWidth="1"/>
    <col min="2" max="2" width="7.421875" style="7" customWidth="1"/>
    <col min="3" max="3" width="14.28125" style="8" customWidth="1"/>
    <col min="4" max="13" width="14.28125" style="9" customWidth="1"/>
    <col min="14" max="16" width="14.28125" style="6" customWidth="1"/>
    <col min="17" max="20" width="14.28125" style="9" customWidth="1"/>
    <col min="21" max="23" width="14.28125" style="6" customWidth="1"/>
    <col min="24" max="24" width="9.140625" style="6" customWidth="1"/>
    <col min="25" max="16384" width="9.140625" style="6" customWidth="1"/>
  </cols>
  <sheetData>
    <row r="1" s="9" customFormat="1" ht="14.25" customHeight="1">
      <c r="A1" s="10"/>
    </row>
    <row r="2" spans="1:24" s="8" customFormat="1" ht="14.25" customHeight="1">
      <c r="A2" s="11" t="s">
        <v>113</v>
      </c>
      <c r="B2" s="7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8" customFormat="1" ht="14.25" customHeight="1" thickBot="1">
      <c r="A3" s="6"/>
      <c r="B3" s="7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3" s="8" customFormat="1" ht="39.6" customHeight="1">
      <c r="A4" s="12" t="s">
        <v>1</v>
      </c>
      <c r="B4" s="13"/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4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4" t="s">
        <v>21</v>
      </c>
      <c r="W4" s="15" t="s">
        <v>22</v>
      </c>
    </row>
    <row r="5" spans="1:23" s="9" customFormat="1" ht="14.25" customHeight="1">
      <c r="A5" s="16"/>
      <c r="B5" s="17"/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9">
        <v>100</v>
      </c>
      <c r="P5" s="18">
        <v>101</v>
      </c>
      <c r="Q5" s="18">
        <v>102</v>
      </c>
      <c r="R5" s="18">
        <v>103</v>
      </c>
      <c r="S5" s="18">
        <v>104</v>
      </c>
      <c r="T5" s="18">
        <v>105</v>
      </c>
      <c r="U5" s="18">
        <v>106</v>
      </c>
      <c r="V5" s="19">
        <v>200</v>
      </c>
      <c r="W5" s="20">
        <v>300</v>
      </c>
    </row>
    <row r="6" spans="1:23" s="9" customFormat="1" ht="14.25" customHeight="1">
      <c r="A6" s="21" t="s">
        <v>23</v>
      </c>
      <c r="B6" s="22" t="s">
        <v>24</v>
      </c>
      <c r="C6" s="23">
        <v>7679</v>
      </c>
      <c r="D6" s="23">
        <v>10516</v>
      </c>
      <c r="E6" s="23">
        <v>27625</v>
      </c>
      <c r="F6" s="23">
        <v>7827</v>
      </c>
      <c r="G6" s="23">
        <v>17386</v>
      </c>
      <c r="H6" s="23">
        <v>13212</v>
      </c>
      <c r="I6" s="23">
        <v>14120</v>
      </c>
      <c r="J6" s="23">
        <v>16584</v>
      </c>
      <c r="K6" s="23">
        <v>14943</v>
      </c>
      <c r="L6" s="23">
        <v>16272</v>
      </c>
      <c r="M6" s="23">
        <v>26006</v>
      </c>
      <c r="N6" s="23">
        <v>0</v>
      </c>
      <c r="O6" s="24">
        <f aca="true" t="shared" si="0" ref="O6:O41">SUM(C6:N6)</f>
        <v>172170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5">
        <v>0</v>
      </c>
      <c r="V6" s="24">
        <f aca="true" t="shared" si="1" ref="V6:V41">SUM(P6:U6)</f>
        <v>0</v>
      </c>
      <c r="W6" s="26">
        <f aca="true" t="shared" si="2" ref="W6:W41">O6+V6</f>
        <v>172170</v>
      </c>
    </row>
    <row r="7" spans="1:23" s="9" customFormat="1" ht="14.25" customHeight="1">
      <c r="A7" s="21" t="s">
        <v>25</v>
      </c>
      <c r="B7" s="22" t="s">
        <v>26</v>
      </c>
      <c r="C7" s="23">
        <v>568</v>
      </c>
      <c r="D7" s="23">
        <v>7236</v>
      </c>
      <c r="E7" s="23">
        <v>2771</v>
      </c>
      <c r="F7" s="23">
        <v>294</v>
      </c>
      <c r="G7" s="23">
        <v>190</v>
      </c>
      <c r="H7" s="23">
        <v>373</v>
      </c>
      <c r="I7" s="23">
        <v>0</v>
      </c>
      <c r="J7" s="23">
        <v>134</v>
      </c>
      <c r="K7" s="23">
        <v>0</v>
      </c>
      <c r="L7" s="23">
        <v>383</v>
      </c>
      <c r="M7" s="23">
        <v>411</v>
      </c>
      <c r="N7" s="23">
        <v>0</v>
      </c>
      <c r="O7" s="27">
        <f t="shared" si="0"/>
        <v>12360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9">
        <v>0</v>
      </c>
      <c r="V7" s="27">
        <f t="shared" si="1"/>
        <v>0</v>
      </c>
      <c r="W7" s="30">
        <f t="shared" si="2"/>
        <v>12360</v>
      </c>
    </row>
    <row r="8" spans="1:23" s="9" customFormat="1" ht="14.25" customHeight="1">
      <c r="A8" s="21" t="s">
        <v>27</v>
      </c>
      <c r="B8" s="22" t="s">
        <v>28</v>
      </c>
      <c r="C8" s="23">
        <v>749</v>
      </c>
      <c r="D8" s="23">
        <v>1567</v>
      </c>
      <c r="E8" s="23">
        <v>2104</v>
      </c>
      <c r="F8" s="23">
        <v>2519</v>
      </c>
      <c r="G8" s="23">
        <v>1074</v>
      </c>
      <c r="H8" s="23">
        <v>1324</v>
      </c>
      <c r="I8" s="23">
        <v>312</v>
      </c>
      <c r="J8" s="23">
        <v>838</v>
      </c>
      <c r="K8" s="23">
        <v>1362</v>
      </c>
      <c r="L8" s="23">
        <v>1184</v>
      </c>
      <c r="M8" s="23">
        <v>1091</v>
      </c>
      <c r="N8" s="23">
        <v>0</v>
      </c>
      <c r="O8" s="27">
        <f t="shared" si="0"/>
        <v>14124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9">
        <v>0</v>
      </c>
      <c r="V8" s="27">
        <f t="shared" si="1"/>
        <v>0</v>
      </c>
      <c r="W8" s="30">
        <f t="shared" si="2"/>
        <v>14124</v>
      </c>
    </row>
    <row r="9" spans="1:23" s="9" customFormat="1" ht="14.25" customHeight="1">
      <c r="A9" s="21" t="s">
        <v>29</v>
      </c>
      <c r="B9" s="22" t="s">
        <v>30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7">
        <f t="shared" si="0"/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9">
        <v>0</v>
      </c>
      <c r="V9" s="27">
        <f t="shared" si="1"/>
        <v>0</v>
      </c>
      <c r="W9" s="30">
        <f t="shared" si="2"/>
        <v>0</v>
      </c>
    </row>
    <row r="10" spans="1:23" s="9" customFormat="1" ht="14.25" customHeight="1">
      <c r="A10" s="21" t="s">
        <v>31</v>
      </c>
      <c r="B10" s="22" t="s">
        <v>32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4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7">
        <f t="shared" si="0"/>
        <v>4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9">
        <v>0</v>
      </c>
      <c r="V10" s="27">
        <f t="shared" si="1"/>
        <v>0</v>
      </c>
      <c r="W10" s="30">
        <f t="shared" si="2"/>
        <v>4</v>
      </c>
    </row>
    <row r="11" spans="1:23" s="9" customFormat="1" ht="14.25" customHeight="1">
      <c r="A11" s="21" t="s">
        <v>33</v>
      </c>
      <c r="B11" s="22" t="s">
        <v>34</v>
      </c>
      <c r="C11" s="23">
        <v>0</v>
      </c>
      <c r="D11" s="23">
        <v>0</v>
      </c>
      <c r="E11" s="23">
        <v>3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7">
        <f t="shared" si="0"/>
        <v>3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9">
        <v>0</v>
      </c>
      <c r="V11" s="27">
        <f t="shared" si="1"/>
        <v>0</v>
      </c>
      <c r="W11" s="30">
        <f t="shared" si="2"/>
        <v>3</v>
      </c>
    </row>
    <row r="12" spans="1:23" s="9" customFormat="1" ht="14.25" customHeight="1">
      <c r="A12" s="21" t="s">
        <v>35</v>
      </c>
      <c r="B12" s="22" t="s">
        <v>36</v>
      </c>
      <c r="C12" s="23">
        <v>49</v>
      </c>
      <c r="D12" s="23">
        <v>273</v>
      </c>
      <c r="E12" s="23">
        <v>53</v>
      </c>
      <c r="F12" s="23">
        <v>70</v>
      </c>
      <c r="G12" s="23">
        <v>18</v>
      </c>
      <c r="H12" s="23">
        <v>129</v>
      </c>
      <c r="I12" s="23">
        <v>0</v>
      </c>
      <c r="J12" s="23">
        <v>58</v>
      </c>
      <c r="K12" s="23">
        <v>44</v>
      </c>
      <c r="L12" s="23">
        <v>14</v>
      </c>
      <c r="M12" s="23">
        <v>5</v>
      </c>
      <c r="N12" s="23">
        <v>0</v>
      </c>
      <c r="O12" s="27">
        <f t="shared" si="0"/>
        <v>713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9">
        <v>0</v>
      </c>
      <c r="V12" s="27">
        <f t="shared" si="1"/>
        <v>0</v>
      </c>
      <c r="W12" s="30">
        <f t="shared" si="2"/>
        <v>713</v>
      </c>
    </row>
    <row r="13" spans="1:23" s="9" customFormat="1" ht="14.25" customHeight="1">
      <c r="A13" s="21" t="s">
        <v>37</v>
      </c>
      <c r="B13" s="22" t="s">
        <v>38</v>
      </c>
      <c r="C13" s="23">
        <v>3540</v>
      </c>
      <c r="D13" s="23">
        <v>4733</v>
      </c>
      <c r="E13" s="23">
        <v>6022</v>
      </c>
      <c r="F13" s="23">
        <v>1803</v>
      </c>
      <c r="G13" s="23">
        <v>1284</v>
      </c>
      <c r="H13" s="23">
        <v>4019</v>
      </c>
      <c r="I13" s="23">
        <v>256</v>
      </c>
      <c r="J13" s="23">
        <v>1268</v>
      </c>
      <c r="K13" s="23">
        <v>1840</v>
      </c>
      <c r="L13" s="23">
        <v>2382</v>
      </c>
      <c r="M13" s="23">
        <v>5076</v>
      </c>
      <c r="N13" s="23">
        <v>0</v>
      </c>
      <c r="O13" s="27">
        <f t="shared" si="0"/>
        <v>32223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9">
        <v>0</v>
      </c>
      <c r="V13" s="27">
        <f t="shared" si="1"/>
        <v>0</v>
      </c>
      <c r="W13" s="30">
        <f t="shared" si="2"/>
        <v>32223</v>
      </c>
    </row>
    <row r="14" spans="1:23" s="9" customFormat="1" ht="14.25" customHeight="1">
      <c r="A14" s="21" t="s">
        <v>39</v>
      </c>
      <c r="B14" s="22" t="s">
        <v>40</v>
      </c>
      <c r="C14" s="23">
        <v>3923</v>
      </c>
      <c r="D14" s="23">
        <v>5691</v>
      </c>
      <c r="E14" s="23">
        <v>10344</v>
      </c>
      <c r="F14" s="23">
        <v>903</v>
      </c>
      <c r="G14" s="23">
        <v>1486</v>
      </c>
      <c r="H14" s="23">
        <v>3465</v>
      </c>
      <c r="I14" s="23">
        <v>157</v>
      </c>
      <c r="J14" s="23">
        <v>694</v>
      </c>
      <c r="K14" s="23">
        <v>888</v>
      </c>
      <c r="L14" s="23">
        <v>850</v>
      </c>
      <c r="M14" s="23">
        <v>3260</v>
      </c>
      <c r="N14" s="23">
        <v>0</v>
      </c>
      <c r="O14" s="27">
        <f t="shared" si="0"/>
        <v>31661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9">
        <v>0</v>
      </c>
      <c r="V14" s="27">
        <f t="shared" si="1"/>
        <v>0</v>
      </c>
      <c r="W14" s="30">
        <f t="shared" si="2"/>
        <v>31661</v>
      </c>
    </row>
    <row r="15" spans="1:23" s="9" customFormat="1" ht="14.25" customHeight="1">
      <c r="A15" s="21" t="s">
        <v>41</v>
      </c>
      <c r="B15" s="22" t="s">
        <v>42</v>
      </c>
      <c r="C15" s="23">
        <v>3923</v>
      </c>
      <c r="D15" s="23">
        <v>5691</v>
      </c>
      <c r="E15" s="23">
        <v>10484</v>
      </c>
      <c r="F15" s="23">
        <v>1976</v>
      </c>
      <c r="G15" s="23">
        <v>1486</v>
      </c>
      <c r="H15" s="23">
        <v>4131</v>
      </c>
      <c r="I15" s="23">
        <v>413</v>
      </c>
      <c r="J15" s="23">
        <v>1472</v>
      </c>
      <c r="K15" s="23">
        <v>2011</v>
      </c>
      <c r="L15" s="23">
        <v>2680</v>
      </c>
      <c r="M15" s="23">
        <v>5362</v>
      </c>
      <c r="N15" s="23">
        <v>0</v>
      </c>
      <c r="O15" s="27">
        <f t="shared" si="0"/>
        <v>39629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9">
        <v>0</v>
      </c>
      <c r="V15" s="27">
        <f t="shared" si="1"/>
        <v>0</v>
      </c>
      <c r="W15" s="30">
        <f t="shared" si="2"/>
        <v>39629</v>
      </c>
    </row>
    <row r="16" spans="1:23" s="9" customFormat="1" ht="14.25" customHeight="1">
      <c r="A16" s="31" t="s">
        <v>43</v>
      </c>
      <c r="B16" s="32" t="s">
        <v>44</v>
      </c>
      <c r="C16" s="33">
        <v>2518</v>
      </c>
      <c r="D16" s="33">
        <v>4336</v>
      </c>
      <c r="E16" s="33">
        <v>8994</v>
      </c>
      <c r="F16" s="33">
        <v>1420</v>
      </c>
      <c r="G16" s="33">
        <v>996</v>
      </c>
      <c r="H16" s="33">
        <v>3278</v>
      </c>
      <c r="I16" s="33">
        <v>276</v>
      </c>
      <c r="J16" s="33">
        <v>839</v>
      </c>
      <c r="K16" s="33">
        <v>1433</v>
      </c>
      <c r="L16" s="33">
        <v>668</v>
      </c>
      <c r="M16" s="33">
        <v>4781</v>
      </c>
      <c r="N16" s="33">
        <v>0</v>
      </c>
      <c r="O16" s="34">
        <f t="shared" si="0"/>
        <v>29539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6">
        <v>0</v>
      </c>
      <c r="V16" s="34">
        <f t="shared" si="1"/>
        <v>0</v>
      </c>
      <c r="W16" s="37">
        <f t="shared" si="2"/>
        <v>29539</v>
      </c>
    </row>
    <row r="17" spans="1:23" s="9" customFormat="1" ht="14.25" customHeight="1">
      <c r="A17" s="38" t="s">
        <v>45</v>
      </c>
      <c r="B17" s="39" t="s">
        <v>46</v>
      </c>
      <c r="C17" s="33">
        <v>1405</v>
      </c>
      <c r="D17" s="33">
        <v>1355</v>
      </c>
      <c r="E17" s="33">
        <v>1490</v>
      </c>
      <c r="F17" s="33">
        <v>556</v>
      </c>
      <c r="G17" s="33">
        <v>490</v>
      </c>
      <c r="H17" s="33">
        <v>853</v>
      </c>
      <c r="I17" s="33">
        <v>137</v>
      </c>
      <c r="J17" s="33">
        <v>633</v>
      </c>
      <c r="K17" s="33">
        <v>578</v>
      </c>
      <c r="L17" s="33">
        <v>2012</v>
      </c>
      <c r="M17" s="33">
        <v>581</v>
      </c>
      <c r="N17" s="33">
        <v>0</v>
      </c>
      <c r="O17" s="34">
        <f t="shared" si="0"/>
        <v>10090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6">
        <v>0</v>
      </c>
      <c r="V17" s="34">
        <f t="shared" si="1"/>
        <v>0</v>
      </c>
      <c r="W17" s="37">
        <f t="shared" si="2"/>
        <v>10090</v>
      </c>
    </row>
    <row r="18" spans="1:23" s="9" customFormat="1" ht="14.25" customHeight="1">
      <c r="A18" s="40" t="s">
        <v>47</v>
      </c>
      <c r="B18" s="41" t="s">
        <v>48</v>
      </c>
      <c r="C18" s="23">
        <v>10325</v>
      </c>
      <c r="D18" s="23">
        <v>16213</v>
      </c>
      <c r="E18" s="23">
        <v>18288</v>
      </c>
      <c r="F18" s="23">
        <v>17803</v>
      </c>
      <c r="G18" s="23">
        <v>26216</v>
      </c>
      <c r="H18" s="23">
        <v>17784</v>
      </c>
      <c r="I18" s="23">
        <v>21917</v>
      </c>
      <c r="J18" s="23">
        <v>30851</v>
      </c>
      <c r="K18" s="23">
        <v>21911</v>
      </c>
      <c r="L18" s="23">
        <v>13674</v>
      </c>
      <c r="M18" s="23">
        <v>20077</v>
      </c>
      <c r="N18" s="23">
        <v>0</v>
      </c>
      <c r="O18" s="27">
        <f t="shared" si="0"/>
        <v>215059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9">
        <v>0</v>
      </c>
      <c r="V18" s="27">
        <f t="shared" si="1"/>
        <v>0</v>
      </c>
      <c r="W18" s="30">
        <f t="shared" si="2"/>
        <v>215059</v>
      </c>
    </row>
    <row r="19" spans="1:23" s="9" customFormat="1" ht="14.25" customHeight="1">
      <c r="A19" s="38" t="s">
        <v>49</v>
      </c>
      <c r="B19" s="39" t="s">
        <v>50</v>
      </c>
      <c r="C19" s="33">
        <v>7689</v>
      </c>
      <c r="D19" s="33">
        <v>11769</v>
      </c>
      <c r="E19" s="33">
        <v>13070</v>
      </c>
      <c r="F19" s="33">
        <v>9542</v>
      </c>
      <c r="G19" s="33">
        <v>19834</v>
      </c>
      <c r="H19" s="33">
        <v>13374</v>
      </c>
      <c r="I19" s="33">
        <v>17100</v>
      </c>
      <c r="J19" s="33">
        <v>22762</v>
      </c>
      <c r="K19" s="33">
        <v>16664</v>
      </c>
      <c r="L19" s="33">
        <v>9562</v>
      </c>
      <c r="M19" s="33">
        <v>15313</v>
      </c>
      <c r="N19" s="33">
        <v>0</v>
      </c>
      <c r="O19" s="34">
        <f t="shared" si="0"/>
        <v>156679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6">
        <v>0</v>
      </c>
      <c r="V19" s="34">
        <f t="shared" si="1"/>
        <v>0</v>
      </c>
      <c r="W19" s="37">
        <f t="shared" si="2"/>
        <v>156679</v>
      </c>
    </row>
    <row r="20" spans="1:23" s="9" customFormat="1" ht="14.25" customHeight="1">
      <c r="A20" s="38" t="s">
        <v>51</v>
      </c>
      <c r="B20" s="39" t="s">
        <v>52</v>
      </c>
      <c r="C20" s="33">
        <v>2037</v>
      </c>
      <c r="D20" s="33">
        <v>4230</v>
      </c>
      <c r="E20" s="33">
        <v>4899</v>
      </c>
      <c r="F20" s="33">
        <v>2639</v>
      </c>
      <c r="G20" s="33">
        <v>6248</v>
      </c>
      <c r="H20" s="33">
        <v>4288</v>
      </c>
      <c r="I20" s="33">
        <v>4762</v>
      </c>
      <c r="J20" s="33">
        <v>7940</v>
      </c>
      <c r="K20" s="33">
        <v>5140</v>
      </c>
      <c r="L20" s="33">
        <v>3252</v>
      </c>
      <c r="M20" s="33">
        <v>4671</v>
      </c>
      <c r="N20" s="33">
        <v>0</v>
      </c>
      <c r="O20" s="34">
        <f t="shared" si="0"/>
        <v>50106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6">
        <v>0</v>
      </c>
      <c r="V20" s="34">
        <f t="shared" si="1"/>
        <v>0</v>
      </c>
      <c r="W20" s="37">
        <f t="shared" si="2"/>
        <v>50106</v>
      </c>
    </row>
    <row r="21" spans="1:23" s="9" customFormat="1" ht="14.25" customHeight="1">
      <c r="A21" s="38" t="s">
        <v>53</v>
      </c>
      <c r="B21" s="39" t="s">
        <v>54</v>
      </c>
      <c r="C21" s="33">
        <v>495</v>
      </c>
      <c r="D21" s="33">
        <v>38</v>
      </c>
      <c r="E21" s="33">
        <v>45</v>
      </c>
      <c r="F21" s="33">
        <v>5556</v>
      </c>
      <c r="G21" s="33">
        <v>33</v>
      </c>
      <c r="H21" s="33">
        <v>40</v>
      </c>
      <c r="I21" s="33">
        <v>55</v>
      </c>
      <c r="J21" s="33">
        <v>85</v>
      </c>
      <c r="K21" s="33">
        <v>16</v>
      </c>
      <c r="L21" s="33">
        <v>639</v>
      </c>
      <c r="M21" s="33">
        <v>15</v>
      </c>
      <c r="N21" s="33">
        <v>0</v>
      </c>
      <c r="O21" s="34">
        <f t="shared" si="0"/>
        <v>7017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6">
        <v>0</v>
      </c>
      <c r="V21" s="34">
        <f t="shared" si="1"/>
        <v>0</v>
      </c>
      <c r="W21" s="37">
        <f t="shared" si="2"/>
        <v>7017</v>
      </c>
    </row>
    <row r="22" spans="1:23" s="9" customFormat="1" ht="14.25" customHeight="1">
      <c r="A22" s="40" t="s">
        <v>55</v>
      </c>
      <c r="B22" s="41" t="s">
        <v>56</v>
      </c>
      <c r="C22" s="23">
        <v>0</v>
      </c>
      <c r="D22" s="23">
        <v>2</v>
      </c>
      <c r="E22" s="23">
        <v>0</v>
      </c>
      <c r="F22" s="23">
        <v>0</v>
      </c>
      <c r="G22" s="23">
        <v>3</v>
      </c>
      <c r="H22" s="23">
        <v>2</v>
      </c>
      <c r="I22" s="23">
        <v>0</v>
      </c>
      <c r="J22" s="23">
        <v>0</v>
      </c>
      <c r="K22" s="23">
        <v>1</v>
      </c>
      <c r="L22" s="23">
        <v>0</v>
      </c>
      <c r="M22" s="23">
        <v>1</v>
      </c>
      <c r="N22" s="23">
        <v>0</v>
      </c>
      <c r="O22" s="27">
        <f t="shared" si="0"/>
        <v>9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7">
        <f t="shared" si="1"/>
        <v>0</v>
      </c>
      <c r="W22" s="30">
        <f t="shared" si="2"/>
        <v>9</v>
      </c>
    </row>
    <row r="23" spans="1:23" s="9" customFormat="1" ht="14.25" customHeight="1">
      <c r="A23" s="40" t="s">
        <v>57</v>
      </c>
      <c r="B23" s="41" t="s">
        <v>58</v>
      </c>
      <c r="C23" s="23">
        <v>2</v>
      </c>
      <c r="D23" s="23">
        <v>1</v>
      </c>
      <c r="E23" s="23">
        <v>22</v>
      </c>
      <c r="F23" s="23">
        <v>0</v>
      </c>
      <c r="G23" s="23">
        <v>3</v>
      </c>
      <c r="H23" s="23">
        <v>7</v>
      </c>
      <c r="I23" s="23">
        <v>0</v>
      </c>
      <c r="J23" s="23">
        <v>6</v>
      </c>
      <c r="K23" s="23">
        <v>3</v>
      </c>
      <c r="L23" s="23">
        <v>2</v>
      </c>
      <c r="M23" s="23">
        <v>0</v>
      </c>
      <c r="N23" s="23">
        <v>0</v>
      </c>
      <c r="O23" s="27">
        <f t="shared" si="0"/>
        <v>46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9">
        <v>0</v>
      </c>
      <c r="V23" s="27">
        <f t="shared" si="1"/>
        <v>0</v>
      </c>
      <c r="W23" s="30">
        <f t="shared" si="2"/>
        <v>46</v>
      </c>
    </row>
    <row r="24" spans="1:23" s="9" customFormat="1" ht="14.25" customHeight="1">
      <c r="A24" s="40" t="s">
        <v>59</v>
      </c>
      <c r="B24" s="41" t="s">
        <v>60</v>
      </c>
      <c r="C24" s="23">
        <v>1170</v>
      </c>
      <c r="D24" s="23">
        <v>2372</v>
      </c>
      <c r="E24" s="23">
        <v>4078</v>
      </c>
      <c r="F24" s="23">
        <v>398</v>
      </c>
      <c r="G24" s="23">
        <v>701</v>
      </c>
      <c r="H24" s="23">
        <v>3950</v>
      </c>
      <c r="I24" s="23">
        <v>88</v>
      </c>
      <c r="J24" s="23">
        <v>727</v>
      </c>
      <c r="K24" s="23">
        <v>1295</v>
      </c>
      <c r="L24" s="23">
        <v>151</v>
      </c>
      <c r="M24" s="23">
        <v>3094</v>
      </c>
      <c r="N24" s="23">
        <v>0</v>
      </c>
      <c r="O24" s="27">
        <f t="shared" si="0"/>
        <v>18024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9">
        <v>0</v>
      </c>
      <c r="V24" s="27">
        <f t="shared" si="1"/>
        <v>0</v>
      </c>
      <c r="W24" s="30">
        <f t="shared" si="2"/>
        <v>18024</v>
      </c>
    </row>
    <row r="25" spans="1:23" s="9" customFormat="1" ht="14.25" customHeight="1">
      <c r="A25" s="40" t="s">
        <v>61</v>
      </c>
      <c r="B25" s="41" t="s">
        <v>62</v>
      </c>
      <c r="C25" s="23">
        <v>1</v>
      </c>
      <c r="D25" s="23">
        <v>2558</v>
      </c>
      <c r="E25" s="23">
        <v>12</v>
      </c>
      <c r="F25" s="23">
        <v>15</v>
      </c>
      <c r="G25" s="23">
        <v>478</v>
      </c>
      <c r="H25" s="23">
        <v>0</v>
      </c>
      <c r="I25" s="23">
        <v>0</v>
      </c>
      <c r="J25" s="23">
        <v>0</v>
      </c>
      <c r="K25" s="23">
        <v>0</v>
      </c>
      <c r="L25" s="23">
        <v>4</v>
      </c>
      <c r="M25" s="23">
        <v>20</v>
      </c>
      <c r="N25" s="23">
        <v>0</v>
      </c>
      <c r="O25" s="27">
        <f t="shared" si="0"/>
        <v>3088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9">
        <v>0</v>
      </c>
      <c r="V25" s="27">
        <f t="shared" si="1"/>
        <v>0</v>
      </c>
      <c r="W25" s="30">
        <f t="shared" si="2"/>
        <v>3088</v>
      </c>
    </row>
    <row r="26" spans="1:23" s="9" customFormat="1" ht="14.25" customHeight="1">
      <c r="A26" s="40" t="s">
        <v>63</v>
      </c>
      <c r="B26" s="41" t="s">
        <v>64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3</v>
      </c>
      <c r="I26" s="23">
        <v>0</v>
      </c>
      <c r="J26" s="23">
        <v>0</v>
      </c>
      <c r="K26" s="23">
        <v>2</v>
      </c>
      <c r="L26" s="23">
        <v>6</v>
      </c>
      <c r="M26" s="23">
        <v>0</v>
      </c>
      <c r="N26" s="23">
        <v>0</v>
      </c>
      <c r="O26" s="27">
        <f t="shared" si="0"/>
        <v>11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7">
        <f t="shared" si="1"/>
        <v>0</v>
      </c>
      <c r="W26" s="30">
        <f t="shared" si="2"/>
        <v>11</v>
      </c>
    </row>
    <row r="27" spans="1:23" s="9" customFormat="1" ht="14.25" customHeight="1">
      <c r="A27" s="40" t="s">
        <v>65</v>
      </c>
      <c r="B27" s="41" t="s">
        <v>66</v>
      </c>
      <c r="C27" s="23">
        <v>18</v>
      </c>
      <c r="D27" s="23">
        <v>20</v>
      </c>
      <c r="E27" s="23">
        <v>128</v>
      </c>
      <c r="F27" s="23">
        <v>2</v>
      </c>
      <c r="G27" s="23">
        <v>0</v>
      </c>
      <c r="H27" s="23">
        <v>296</v>
      </c>
      <c r="I27" s="23">
        <v>0</v>
      </c>
      <c r="J27" s="23">
        <v>8</v>
      </c>
      <c r="K27" s="23">
        <v>0</v>
      </c>
      <c r="L27" s="23">
        <v>3</v>
      </c>
      <c r="M27" s="23">
        <v>2</v>
      </c>
      <c r="N27" s="23">
        <v>0</v>
      </c>
      <c r="O27" s="27">
        <f t="shared" si="0"/>
        <v>477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9">
        <v>0</v>
      </c>
      <c r="V27" s="27">
        <f t="shared" si="1"/>
        <v>0</v>
      </c>
      <c r="W27" s="30">
        <f t="shared" si="2"/>
        <v>477</v>
      </c>
    </row>
    <row r="28" spans="1:23" s="9" customFormat="1" ht="14.25" customHeight="1">
      <c r="A28" s="40" t="s">
        <v>67</v>
      </c>
      <c r="B28" s="41" t="s">
        <v>68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7">
        <f t="shared" si="0"/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9">
        <v>0</v>
      </c>
      <c r="V28" s="27">
        <f t="shared" si="1"/>
        <v>0</v>
      </c>
      <c r="W28" s="30">
        <f t="shared" si="2"/>
        <v>0</v>
      </c>
    </row>
    <row r="29" spans="1:23" s="9" customFormat="1" ht="14.25" customHeight="1">
      <c r="A29" s="42" t="s">
        <v>69</v>
      </c>
      <c r="B29" s="43" t="s">
        <v>70</v>
      </c>
      <c r="C29" s="23">
        <v>2107</v>
      </c>
      <c r="D29" s="23">
        <v>11401</v>
      </c>
      <c r="E29" s="23">
        <v>11050</v>
      </c>
      <c r="F29" s="23">
        <v>1718</v>
      </c>
      <c r="G29" s="23">
        <v>2466</v>
      </c>
      <c r="H29" s="23">
        <v>11614</v>
      </c>
      <c r="I29" s="23">
        <v>1152</v>
      </c>
      <c r="J29" s="23">
        <v>5383</v>
      </c>
      <c r="K29" s="23">
        <v>4962</v>
      </c>
      <c r="L29" s="23">
        <v>2611</v>
      </c>
      <c r="M29" s="23">
        <v>4602</v>
      </c>
      <c r="N29" s="23">
        <v>0</v>
      </c>
      <c r="O29" s="44">
        <f t="shared" si="0"/>
        <v>59066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0</v>
      </c>
      <c r="V29" s="44">
        <f t="shared" si="1"/>
        <v>0</v>
      </c>
      <c r="W29" s="47">
        <f t="shared" si="2"/>
        <v>59066</v>
      </c>
    </row>
    <row r="30" spans="1:23" s="9" customFormat="1" ht="14.25" customHeight="1">
      <c r="A30" s="48" t="s">
        <v>14</v>
      </c>
      <c r="B30" s="49" t="s">
        <v>71</v>
      </c>
      <c r="C30" s="50">
        <v>18335</v>
      </c>
      <c r="D30" s="50">
        <v>45390</v>
      </c>
      <c r="E30" s="50">
        <v>48383</v>
      </c>
      <c r="F30" s="50">
        <v>24688</v>
      </c>
      <c r="G30" s="50">
        <v>32341</v>
      </c>
      <c r="H30" s="50">
        <v>39035</v>
      </c>
      <c r="I30" s="50">
        <v>23701</v>
      </c>
      <c r="J30" s="50">
        <v>38993</v>
      </c>
      <c r="K30" s="50">
        <v>31035</v>
      </c>
      <c r="L30" s="50">
        <v>28620</v>
      </c>
      <c r="M30" s="50">
        <v>45073</v>
      </c>
      <c r="N30" s="50">
        <v>0</v>
      </c>
      <c r="O30" s="51">
        <f t="shared" si="0"/>
        <v>375594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1">
        <f t="shared" si="1"/>
        <v>0</v>
      </c>
      <c r="W30" s="52">
        <f t="shared" si="2"/>
        <v>375594</v>
      </c>
    </row>
    <row r="31" spans="1:23" s="9" customFormat="1" ht="14.25" customHeight="1">
      <c r="A31" s="53" t="s">
        <v>72</v>
      </c>
      <c r="B31" s="54" t="s">
        <v>73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5">
        <v>0</v>
      </c>
      <c r="O31" s="24">
        <f t="shared" si="0"/>
        <v>0</v>
      </c>
      <c r="P31" s="23">
        <v>1122</v>
      </c>
      <c r="Q31" s="23">
        <v>273</v>
      </c>
      <c r="R31" s="23">
        <v>296</v>
      </c>
      <c r="S31" s="23">
        <v>2434</v>
      </c>
      <c r="T31" s="23">
        <v>22891</v>
      </c>
      <c r="U31" s="25">
        <v>18</v>
      </c>
      <c r="V31" s="24">
        <f t="shared" si="1"/>
        <v>27034</v>
      </c>
      <c r="W31" s="26">
        <f t="shared" si="2"/>
        <v>27034</v>
      </c>
    </row>
    <row r="32" spans="1:23" s="9" customFormat="1" ht="14.25" customHeight="1">
      <c r="A32" s="38" t="s">
        <v>74</v>
      </c>
      <c r="B32" s="55" t="s">
        <v>75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6">
        <v>0</v>
      </c>
      <c r="O32" s="34">
        <f t="shared" si="0"/>
        <v>0</v>
      </c>
      <c r="P32" s="35">
        <v>1122</v>
      </c>
      <c r="Q32" s="35">
        <v>272</v>
      </c>
      <c r="R32" s="35">
        <v>296</v>
      </c>
      <c r="S32" s="35">
        <v>2434</v>
      </c>
      <c r="T32" s="35">
        <v>22891</v>
      </c>
      <c r="U32" s="36">
        <v>18</v>
      </c>
      <c r="V32" s="34">
        <f t="shared" si="1"/>
        <v>27033</v>
      </c>
      <c r="W32" s="37">
        <f t="shared" si="2"/>
        <v>27033</v>
      </c>
    </row>
    <row r="33" spans="1:23" s="9" customFormat="1" ht="14.25" customHeight="1">
      <c r="A33" s="38" t="s">
        <v>76</v>
      </c>
      <c r="B33" s="39" t="s">
        <v>77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6">
        <v>0</v>
      </c>
      <c r="O33" s="34">
        <f t="shared" si="0"/>
        <v>0</v>
      </c>
      <c r="P33" s="35">
        <v>317</v>
      </c>
      <c r="Q33" s="35">
        <v>239</v>
      </c>
      <c r="R33" s="35">
        <v>77</v>
      </c>
      <c r="S33" s="35">
        <v>1904</v>
      </c>
      <c r="T33" s="35">
        <v>83</v>
      </c>
      <c r="U33" s="36">
        <v>18</v>
      </c>
      <c r="V33" s="34">
        <f t="shared" si="1"/>
        <v>2638</v>
      </c>
      <c r="W33" s="37">
        <f t="shared" si="2"/>
        <v>2638</v>
      </c>
    </row>
    <row r="34" spans="1:23" s="9" customFormat="1" ht="14.25" customHeight="1">
      <c r="A34" s="38" t="s">
        <v>78</v>
      </c>
      <c r="B34" s="39" t="s">
        <v>79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6">
        <v>0</v>
      </c>
      <c r="O34" s="34">
        <f t="shared" si="0"/>
        <v>0</v>
      </c>
      <c r="P34" s="35">
        <v>0</v>
      </c>
      <c r="Q34" s="35">
        <v>1</v>
      </c>
      <c r="R34" s="35">
        <v>0</v>
      </c>
      <c r="S34" s="35">
        <v>0</v>
      </c>
      <c r="T34" s="35">
        <v>0</v>
      </c>
      <c r="U34" s="36">
        <v>0</v>
      </c>
      <c r="V34" s="34">
        <f t="shared" si="1"/>
        <v>1</v>
      </c>
      <c r="W34" s="37">
        <f t="shared" si="2"/>
        <v>1</v>
      </c>
    </row>
    <row r="35" spans="1:23" s="9" customFormat="1" ht="14.25" customHeight="1">
      <c r="A35" s="40" t="s">
        <v>80</v>
      </c>
      <c r="B35" s="56" t="s">
        <v>81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9">
        <v>0</v>
      </c>
      <c r="O35" s="27">
        <f t="shared" si="0"/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9">
        <v>0</v>
      </c>
      <c r="V35" s="27">
        <f t="shared" si="1"/>
        <v>0</v>
      </c>
      <c r="W35" s="30">
        <f t="shared" si="2"/>
        <v>0</v>
      </c>
    </row>
    <row r="36" spans="1:23" s="9" customFormat="1" ht="14.25" customHeight="1">
      <c r="A36" s="40" t="s">
        <v>82</v>
      </c>
      <c r="B36" s="56" t="s">
        <v>83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9">
        <v>0</v>
      </c>
      <c r="O36" s="27">
        <f t="shared" si="0"/>
        <v>0</v>
      </c>
      <c r="P36" s="28">
        <v>194</v>
      </c>
      <c r="Q36" s="28">
        <v>104</v>
      </c>
      <c r="R36" s="28">
        <v>676</v>
      </c>
      <c r="S36" s="28">
        <v>60</v>
      </c>
      <c r="T36" s="28">
        <v>96</v>
      </c>
      <c r="U36" s="29">
        <v>0</v>
      </c>
      <c r="V36" s="27">
        <f t="shared" si="1"/>
        <v>1130</v>
      </c>
      <c r="W36" s="30">
        <f t="shared" si="2"/>
        <v>1130</v>
      </c>
    </row>
    <row r="37" spans="1:23" s="9" customFormat="1" ht="14.25" customHeight="1">
      <c r="A37" s="40" t="s">
        <v>84</v>
      </c>
      <c r="B37" s="56" t="s">
        <v>85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9">
        <v>0</v>
      </c>
      <c r="O37" s="27">
        <f t="shared" si="0"/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9">
        <v>0</v>
      </c>
      <c r="V37" s="27">
        <f t="shared" si="1"/>
        <v>0</v>
      </c>
      <c r="W37" s="30">
        <f t="shared" si="2"/>
        <v>0</v>
      </c>
    </row>
    <row r="38" spans="1:23" s="9" customFormat="1" ht="14.25" customHeight="1">
      <c r="A38" s="40" t="s">
        <v>86</v>
      </c>
      <c r="B38" s="56" t="s">
        <v>87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9">
        <v>0</v>
      </c>
      <c r="O38" s="27">
        <f t="shared" si="0"/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9">
        <v>0</v>
      </c>
      <c r="V38" s="27">
        <f t="shared" si="1"/>
        <v>0</v>
      </c>
      <c r="W38" s="30">
        <f t="shared" si="2"/>
        <v>0</v>
      </c>
    </row>
    <row r="39" spans="1:23" s="9" customFormat="1" ht="14.25" customHeight="1">
      <c r="A39" s="40" t="s">
        <v>88</v>
      </c>
      <c r="B39" s="41" t="s">
        <v>89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9">
        <v>0</v>
      </c>
      <c r="O39" s="27">
        <f t="shared" si="0"/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9">
        <v>0</v>
      </c>
      <c r="V39" s="27">
        <f t="shared" si="1"/>
        <v>0</v>
      </c>
      <c r="W39" s="30">
        <f t="shared" si="2"/>
        <v>0</v>
      </c>
    </row>
    <row r="40" spans="1:23" s="9" customFormat="1" ht="14.25" customHeight="1">
      <c r="A40" s="40" t="s">
        <v>90</v>
      </c>
      <c r="B40" s="56" t="s">
        <v>91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46">
        <v>0</v>
      </c>
      <c r="O40" s="27">
        <f t="shared" si="0"/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6">
        <v>0</v>
      </c>
      <c r="V40" s="44">
        <f t="shared" si="1"/>
        <v>0</v>
      </c>
      <c r="W40" s="47">
        <f t="shared" si="2"/>
        <v>0</v>
      </c>
    </row>
    <row r="41" spans="1:23" s="9" customFormat="1" ht="14.25" customHeight="1">
      <c r="A41" s="57" t="s">
        <v>21</v>
      </c>
      <c r="B41" s="58" t="s">
        <v>92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1">
        <f t="shared" si="0"/>
        <v>0</v>
      </c>
      <c r="P41" s="50">
        <v>1316</v>
      </c>
      <c r="Q41" s="50">
        <v>377</v>
      </c>
      <c r="R41" s="50">
        <v>972</v>
      </c>
      <c r="S41" s="50">
        <v>2494</v>
      </c>
      <c r="T41" s="50">
        <v>22987</v>
      </c>
      <c r="U41" s="50">
        <v>18</v>
      </c>
      <c r="V41" s="51">
        <f t="shared" si="1"/>
        <v>28164</v>
      </c>
      <c r="W41" s="52">
        <f t="shared" si="2"/>
        <v>28164</v>
      </c>
    </row>
    <row r="42" spans="1:23" s="9" customFormat="1" ht="14.25" customHeight="1" thickBot="1">
      <c r="A42" s="59" t="s">
        <v>22</v>
      </c>
      <c r="B42" s="60" t="s">
        <v>93</v>
      </c>
      <c r="C42" s="61">
        <f aca="true" t="shared" si="3" ref="C42:W42">C30+C41</f>
        <v>18335</v>
      </c>
      <c r="D42" s="61">
        <f t="shared" si="3"/>
        <v>45390</v>
      </c>
      <c r="E42" s="61">
        <f t="shared" si="3"/>
        <v>48383</v>
      </c>
      <c r="F42" s="61">
        <f t="shared" si="3"/>
        <v>24688</v>
      </c>
      <c r="G42" s="61">
        <f t="shared" si="3"/>
        <v>32341</v>
      </c>
      <c r="H42" s="61">
        <f t="shared" si="3"/>
        <v>39035</v>
      </c>
      <c r="I42" s="61">
        <f t="shared" si="3"/>
        <v>23701</v>
      </c>
      <c r="J42" s="61">
        <f t="shared" si="3"/>
        <v>38993</v>
      </c>
      <c r="K42" s="61">
        <f t="shared" si="3"/>
        <v>31035</v>
      </c>
      <c r="L42" s="61">
        <f t="shared" si="3"/>
        <v>28620</v>
      </c>
      <c r="M42" s="61">
        <f t="shared" si="3"/>
        <v>45073</v>
      </c>
      <c r="N42" s="61">
        <f t="shared" si="3"/>
        <v>0</v>
      </c>
      <c r="O42" s="61">
        <f t="shared" si="3"/>
        <v>375594</v>
      </c>
      <c r="P42" s="61">
        <f t="shared" si="3"/>
        <v>1316</v>
      </c>
      <c r="Q42" s="61">
        <f t="shared" si="3"/>
        <v>377</v>
      </c>
      <c r="R42" s="61">
        <f t="shared" si="3"/>
        <v>972</v>
      </c>
      <c r="S42" s="61">
        <f t="shared" si="3"/>
        <v>2494</v>
      </c>
      <c r="T42" s="61">
        <f t="shared" si="3"/>
        <v>22987</v>
      </c>
      <c r="U42" s="61">
        <f t="shared" si="3"/>
        <v>18</v>
      </c>
      <c r="V42" s="61">
        <f t="shared" si="3"/>
        <v>28164</v>
      </c>
      <c r="W42" s="62">
        <f t="shared" si="3"/>
        <v>403758</v>
      </c>
    </row>
    <row r="43" spans="2:13" s="9" customFormat="1" ht="15.9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s="9" customFormat="1" ht="17.45" customHeight="1" thickBo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22" s="9" customFormat="1" ht="36.6" customHeight="1">
      <c r="A45" s="123"/>
      <c r="B45" s="124"/>
      <c r="C45" s="63" t="str">
        <f aca="true" t="shared" si="4" ref="C45:N45">C4</f>
        <v>MAKEDONIJA Insurance s.c. Skopje - Vienna Insurance Group</v>
      </c>
      <c r="D45" s="63" t="str">
        <f t="shared" si="4"/>
        <v>STOCK COMPANY FOR INSURANCE TRIGLAV</v>
      </c>
      <c r="E45" s="63" t="str">
        <f t="shared" si="4"/>
        <v>SAVA Insurance, a.d. Skopje</v>
      </c>
      <c r="F45" s="63" t="str">
        <f t="shared" si="4"/>
        <v>EUROINS INSURANCE S.C. Skopje</v>
      </c>
      <c r="G45" s="63" t="str">
        <f t="shared" si="4"/>
        <v>WINNER - Vienna Insurance Group JSC Skopje</v>
      </c>
      <c r="H45" s="63" t="str">
        <f t="shared" si="4"/>
        <v>EUROLINK Insurance Inc. Skopje</v>
      </c>
      <c r="I45" s="63" t="str">
        <f t="shared" si="4"/>
        <v>GRAWE Non-life</v>
      </c>
      <c r="J45" s="63" t="str">
        <f t="shared" si="4"/>
        <v>UNIQA</v>
      </c>
      <c r="K45" s="63" t="str">
        <f t="shared" si="4"/>
        <v>Insurance Policy</v>
      </c>
      <c r="L45" s="63" t="str">
        <f t="shared" si="4"/>
        <v>INSURANCE COMPANY HALK OSIGURUVANJE A.D. SKOPJE</v>
      </c>
      <c r="M45" s="63" t="str">
        <f t="shared" si="4"/>
        <v>CROATIA INSURANCE - NON LIFE</v>
      </c>
      <c r="N45" s="63" t="str">
        <f t="shared" si="4"/>
        <v>ZOIL MAKEDONIJA, Bitola</v>
      </c>
      <c r="O45" s="64"/>
      <c r="P45" s="63" t="str">
        <f aca="true" t="shared" si="5" ref="P45:U45">P4</f>
        <v>CROATIA INSURANCE - LIFE</v>
      </c>
      <c r="Q45" s="63" t="str">
        <f t="shared" si="5"/>
        <v>GRAWE</v>
      </c>
      <c r="R45" s="63" t="str">
        <f t="shared" si="5"/>
        <v>WINNER LIFE</v>
      </c>
      <c r="S45" s="63" t="str">
        <f t="shared" si="5"/>
        <v>UNIQA LIFE</v>
      </c>
      <c r="T45" s="63" t="str">
        <f t="shared" si="5"/>
        <v>TRIGLAV LIFE</v>
      </c>
      <c r="U45" s="63" t="str">
        <f t="shared" si="5"/>
        <v>PRVA LIFE JSC Skopje</v>
      </c>
      <c r="V45" s="65"/>
    </row>
    <row r="46" spans="1:22" s="9" customFormat="1" ht="14.25" customHeight="1" thickBot="1">
      <c r="A46" s="121" t="s">
        <v>94</v>
      </c>
      <c r="B46" s="122"/>
      <c r="C46" s="66">
        <f>C42/$O$42</f>
        <v>0.048816008775433045</v>
      </c>
      <c r="D46" s="66">
        <f aca="true" t="shared" si="6" ref="D46:N46">D42/$O$42</f>
        <v>0.12084857585584434</v>
      </c>
      <c r="E46" s="66">
        <f t="shared" si="6"/>
        <v>0.12881728675111956</v>
      </c>
      <c r="F46" s="66">
        <f t="shared" si="6"/>
        <v>0.06573054947629621</v>
      </c>
      <c r="G46" s="66">
        <f t="shared" si="6"/>
        <v>0.08610627432813091</v>
      </c>
      <c r="H46" s="66">
        <f t="shared" si="6"/>
        <v>0.10392871025628737</v>
      </c>
      <c r="I46" s="66">
        <f t="shared" si="6"/>
        <v>0.06310271197090475</v>
      </c>
      <c r="J46" s="66">
        <f t="shared" si="6"/>
        <v>0.10381688738371753</v>
      </c>
      <c r="K46" s="66">
        <f t="shared" si="6"/>
        <v>0.08262911548107797</v>
      </c>
      <c r="L46" s="66">
        <f t="shared" si="6"/>
        <v>0.07619930030831164</v>
      </c>
      <c r="M46" s="66">
        <f t="shared" si="6"/>
        <v>0.12000457941287666</v>
      </c>
      <c r="N46" s="66">
        <f t="shared" si="6"/>
        <v>0</v>
      </c>
      <c r="O46" s="67"/>
      <c r="P46" s="66">
        <f>P42/$V$42</f>
        <v>0.04672631728447664</v>
      </c>
      <c r="Q46" s="66">
        <f aca="true" t="shared" si="7" ref="Q46:U46">Q42/$V$42</f>
        <v>0.013385882687118307</v>
      </c>
      <c r="R46" s="66">
        <f t="shared" si="7"/>
        <v>0.034512143161482746</v>
      </c>
      <c r="S46" s="66">
        <f t="shared" si="7"/>
        <v>0.08855276239170573</v>
      </c>
      <c r="T46" s="66">
        <f t="shared" si="7"/>
        <v>0.8161837807129669</v>
      </c>
      <c r="U46" s="66">
        <f t="shared" si="7"/>
        <v>0.0006391137622496804</v>
      </c>
      <c r="V46" s="65"/>
    </row>
    <row r="47" spans="2:13" s="9" customFormat="1" ht="14.2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s="9" customFormat="1" ht="14.2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3" s="9" customFormat="1" ht="14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s="9" customFormat="1" ht="14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s="9" customFormat="1" ht="14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s="9" customFormat="1" ht="14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s="9" customFormat="1" ht="14.2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s="9" customFormat="1" ht="14.2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ht="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ht="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mergeCells count="2">
    <mergeCell ref="A46:B46"/>
    <mergeCell ref="A45:B4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C57AB-0EA3-4BCA-BA3D-8BED7E06CD20}">
  <dimension ref="A1:X59"/>
  <sheetViews>
    <sheetView showGridLines="0" zoomScale="90" zoomScaleNormal="90" workbookViewId="0" topLeftCell="B6">
      <selection activeCell="H29" sqref="H29"/>
    </sheetView>
  </sheetViews>
  <sheetFormatPr defaultColWidth="9.140625" defaultRowHeight="15"/>
  <cols>
    <col min="1" max="1" width="49.421875" style="6" customWidth="1"/>
    <col min="2" max="2" width="7.421875" style="7" customWidth="1"/>
    <col min="3" max="3" width="14.28125" style="8" customWidth="1"/>
    <col min="4" max="13" width="14.28125" style="9" customWidth="1"/>
    <col min="14" max="16" width="14.28125" style="6" customWidth="1"/>
    <col min="17" max="20" width="14.28125" style="9" customWidth="1"/>
    <col min="21" max="23" width="14.28125" style="6" customWidth="1"/>
    <col min="24" max="24" width="9.140625" style="6" customWidth="1"/>
    <col min="25" max="16384" width="9.140625" style="6" customWidth="1"/>
  </cols>
  <sheetData>
    <row r="1" s="9" customFormat="1" ht="14.25" customHeight="1">
      <c r="A1" s="10"/>
    </row>
    <row r="2" spans="1:24" s="8" customFormat="1" ht="14.25" customHeight="1">
      <c r="A2" s="11" t="s">
        <v>114</v>
      </c>
      <c r="B2" s="7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8" customFormat="1" ht="14.25" customHeight="1" thickBot="1">
      <c r="A3" s="6"/>
      <c r="B3" s="7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3" s="8" customFormat="1" ht="39.6" customHeight="1">
      <c r="A4" s="12" t="s">
        <v>1</v>
      </c>
      <c r="B4" s="13"/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4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4" t="s">
        <v>21</v>
      </c>
      <c r="W4" s="15" t="s">
        <v>22</v>
      </c>
    </row>
    <row r="5" spans="1:23" s="9" customFormat="1" ht="14.25" customHeight="1">
      <c r="A5" s="16"/>
      <c r="B5" s="17"/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9">
        <v>100</v>
      </c>
      <c r="P5" s="18">
        <v>101</v>
      </c>
      <c r="Q5" s="18">
        <v>102</v>
      </c>
      <c r="R5" s="18">
        <v>103</v>
      </c>
      <c r="S5" s="18">
        <v>104</v>
      </c>
      <c r="T5" s="18">
        <v>105</v>
      </c>
      <c r="U5" s="18">
        <v>106</v>
      </c>
      <c r="V5" s="19">
        <v>200</v>
      </c>
      <c r="W5" s="20">
        <v>300</v>
      </c>
    </row>
    <row r="6" spans="1:23" s="9" customFormat="1" ht="14.25" customHeight="1">
      <c r="A6" s="21" t="s">
        <v>23</v>
      </c>
      <c r="B6" s="22" t="s">
        <v>24</v>
      </c>
      <c r="C6" s="23">
        <v>7519</v>
      </c>
      <c r="D6" s="23">
        <v>12486</v>
      </c>
      <c r="E6" s="23">
        <v>6490</v>
      </c>
      <c r="F6" s="23">
        <v>1241</v>
      </c>
      <c r="G6" s="23">
        <v>5978</v>
      </c>
      <c r="H6" s="23">
        <v>17281</v>
      </c>
      <c r="I6" s="23">
        <v>1724</v>
      </c>
      <c r="J6" s="23">
        <v>4977</v>
      </c>
      <c r="K6" s="23">
        <v>5339</v>
      </c>
      <c r="L6" s="23">
        <v>7735</v>
      </c>
      <c r="M6" s="23">
        <v>25840</v>
      </c>
      <c r="N6" s="23">
        <v>0</v>
      </c>
      <c r="O6" s="24">
        <f aca="true" t="shared" si="0" ref="O6:O41">SUM(C6:N6)</f>
        <v>96610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5">
        <v>0</v>
      </c>
      <c r="V6" s="24">
        <f aca="true" t="shared" si="1" ref="V6:V41">SUM(P6:U6)</f>
        <v>0</v>
      </c>
      <c r="W6" s="26">
        <f aca="true" t="shared" si="2" ref="W6:W41">O6+V6</f>
        <v>96610</v>
      </c>
    </row>
    <row r="7" spans="1:23" s="9" customFormat="1" ht="14.25" customHeight="1">
      <c r="A7" s="21" t="s">
        <v>25</v>
      </c>
      <c r="B7" s="22" t="s">
        <v>26</v>
      </c>
      <c r="C7" s="23">
        <v>39456</v>
      </c>
      <c r="D7" s="23">
        <v>31908</v>
      </c>
      <c r="E7" s="23">
        <v>21003</v>
      </c>
      <c r="F7" s="23">
        <v>3393</v>
      </c>
      <c r="G7" s="23">
        <v>3560</v>
      </c>
      <c r="H7" s="23">
        <v>32489</v>
      </c>
      <c r="I7" s="23">
        <v>0</v>
      </c>
      <c r="J7" s="23">
        <v>11131</v>
      </c>
      <c r="K7" s="23">
        <v>0</v>
      </c>
      <c r="L7" s="23">
        <v>11798</v>
      </c>
      <c r="M7" s="23">
        <v>31999</v>
      </c>
      <c r="N7" s="23">
        <v>0</v>
      </c>
      <c r="O7" s="27">
        <f t="shared" si="0"/>
        <v>186737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9">
        <v>0</v>
      </c>
      <c r="V7" s="27">
        <f t="shared" si="1"/>
        <v>0</v>
      </c>
      <c r="W7" s="30">
        <f t="shared" si="2"/>
        <v>186737</v>
      </c>
    </row>
    <row r="8" spans="1:23" s="9" customFormat="1" ht="14.25" customHeight="1">
      <c r="A8" s="21" t="s">
        <v>27</v>
      </c>
      <c r="B8" s="22" t="s">
        <v>28</v>
      </c>
      <c r="C8" s="23">
        <v>14569</v>
      </c>
      <c r="D8" s="23">
        <v>24443</v>
      </c>
      <c r="E8" s="23">
        <v>28671</v>
      </c>
      <c r="F8" s="23">
        <v>10402</v>
      </c>
      <c r="G8" s="23">
        <v>14782</v>
      </c>
      <c r="H8" s="23">
        <v>14674</v>
      </c>
      <c r="I8" s="23">
        <v>2306</v>
      </c>
      <c r="J8" s="23">
        <v>15804</v>
      </c>
      <c r="K8" s="23">
        <v>9038</v>
      </c>
      <c r="L8" s="23">
        <v>18975</v>
      </c>
      <c r="M8" s="23">
        <v>10166</v>
      </c>
      <c r="N8" s="23">
        <v>0</v>
      </c>
      <c r="O8" s="27">
        <f t="shared" si="0"/>
        <v>163830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9">
        <v>0</v>
      </c>
      <c r="V8" s="27">
        <f t="shared" si="1"/>
        <v>0</v>
      </c>
      <c r="W8" s="30">
        <f t="shared" si="2"/>
        <v>163830</v>
      </c>
    </row>
    <row r="9" spans="1:23" s="9" customFormat="1" ht="14.25" customHeight="1">
      <c r="A9" s="21" t="s">
        <v>29</v>
      </c>
      <c r="B9" s="22" t="s">
        <v>30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7">
        <f t="shared" si="0"/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9">
        <v>0</v>
      </c>
      <c r="V9" s="27">
        <f t="shared" si="1"/>
        <v>0</v>
      </c>
      <c r="W9" s="30">
        <f t="shared" si="2"/>
        <v>0</v>
      </c>
    </row>
    <row r="10" spans="1:23" s="9" customFormat="1" ht="14.25" customHeight="1">
      <c r="A10" s="21" t="s">
        <v>31</v>
      </c>
      <c r="B10" s="22" t="s">
        <v>32</v>
      </c>
      <c r="C10" s="23">
        <v>0</v>
      </c>
      <c r="D10" s="23">
        <v>61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7">
        <f t="shared" si="0"/>
        <v>61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9">
        <v>0</v>
      </c>
      <c r="V10" s="27">
        <f t="shared" si="1"/>
        <v>0</v>
      </c>
      <c r="W10" s="30">
        <f t="shared" si="2"/>
        <v>61</v>
      </c>
    </row>
    <row r="11" spans="1:23" s="9" customFormat="1" ht="14.25" customHeight="1">
      <c r="A11" s="21" t="s">
        <v>33</v>
      </c>
      <c r="B11" s="22" t="s">
        <v>34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7">
        <f t="shared" si="0"/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9">
        <v>0</v>
      </c>
      <c r="V11" s="27">
        <f t="shared" si="1"/>
        <v>0</v>
      </c>
      <c r="W11" s="30">
        <f t="shared" si="2"/>
        <v>0</v>
      </c>
    </row>
    <row r="12" spans="1:23" s="9" customFormat="1" ht="14.25" customHeight="1">
      <c r="A12" s="21" t="s">
        <v>35</v>
      </c>
      <c r="B12" s="22" t="s">
        <v>36</v>
      </c>
      <c r="C12" s="23">
        <v>47</v>
      </c>
      <c r="D12" s="23">
        <v>0</v>
      </c>
      <c r="E12" s="23">
        <v>109</v>
      </c>
      <c r="F12" s="23">
        <v>40</v>
      </c>
      <c r="G12" s="23">
        <v>0</v>
      </c>
      <c r="H12" s="23">
        <v>0</v>
      </c>
      <c r="I12" s="23">
        <v>0</v>
      </c>
      <c r="J12" s="23">
        <v>42</v>
      </c>
      <c r="K12" s="23">
        <v>0</v>
      </c>
      <c r="L12" s="23">
        <v>0</v>
      </c>
      <c r="M12" s="23">
        <v>0</v>
      </c>
      <c r="N12" s="23">
        <v>0</v>
      </c>
      <c r="O12" s="27">
        <f t="shared" si="0"/>
        <v>238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9">
        <v>0</v>
      </c>
      <c r="V12" s="27">
        <f t="shared" si="1"/>
        <v>0</v>
      </c>
      <c r="W12" s="30">
        <f t="shared" si="2"/>
        <v>238</v>
      </c>
    </row>
    <row r="13" spans="1:23" s="9" customFormat="1" ht="14.25" customHeight="1">
      <c r="A13" s="21" t="s">
        <v>37</v>
      </c>
      <c r="B13" s="22" t="s">
        <v>38</v>
      </c>
      <c r="C13" s="23">
        <v>421</v>
      </c>
      <c r="D13" s="23">
        <v>1063</v>
      </c>
      <c r="E13" s="23">
        <v>6874</v>
      </c>
      <c r="F13" s="23">
        <v>277</v>
      </c>
      <c r="G13" s="23">
        <v>122</v>
      </c>
      <c r="H13" s="23">
        <v>11391</v>
      </c>
      <c r="I13" s="23">
        <v>76</v>
      </c>
      <c r="J13" s="23">
        <v>3762</v>
      </c>
      <c r="K13" s="23">
        <v>514</v>
      </c>
      <c r="L13" s="23">
        <v>122</v>
      </c>
      <c r="M13" s="23">
        <v>357</v>
      </c>
      <c r="N13" s="23">
        <v>0</v>
      </c>
      <c r="O13" s="27">
        <f t="shared" si="0"/>
        <v>24979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9">
        <v>0</v>
      </c>
      <c r="V13" s="27">
        <f t="shared" si="1"/>
        <v>0</v>
      </c>
      <c r="W13" s="30">
        <f t="shared" si="2"/>
        <v>24979</v>
      </c>
    </row>
    <row r="14" spans="1:23" s="9" customFormat="1" ht="14.25" customHeight="1">
      <c r="A14" s="21" t="s">
        <v>39</v>
      </c>
      <c r="B14" s="22" t="s">
        <v>40</v>
      </c>
      <c r="C14" s="23">
        <v>7729</v>
      </c>
      <c r="D14" s="23">
        <v>7503</v>
      </c>
      <c r="E14" s="23">
        <v>20923</v>
      </c>
      <c r="F14" s="23">
        <v>6356</v>
      </c>
      <c r="G14" s="23">
        <v>4059</v>
      </c>
      <c r="H14" s="23">
        <v>1178</v>
      </c>
      <c r="I14" s="23">
        <v>10</v>
      </c>
      <c r="J14" s="23">
        <v>3716</v>
      </c>
      <c r="K14" s="23">
        <v>1591</v>
      </c>
      <c r="L14" s="23">
        <v>873</v>
      </c>
      <c r="M14" s="23">
        <v>1895</v>
      </c>
      <c r="N14" s="23">
        <v>0</v>
      </c>
      <c r="O14" s="27">
        <f t="shared" si="0"/>
        <v>55833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9">
        <v>0</v>
      </c>
      <c r="V14" s="27">
        <f t="shared" si="1"/>
        <v>0</v>
      </c>
      <c r="W14" s="30">
        <f t="shared" si="2"/>
        <v>55833</v>
      </c>
    </row>
    <row r="15" spans="1:23" s="9" customFormat="1" ht="14.25" customHeight="1">
      <c r="A15" s="21" t="s">
        <v>41</v>
      </c>
      <c r="B15" s="22" t="s">
        <v>42</v>
      </c>
      <c r="C15" s="23">
        <v>8150</v>
      </c>
      <c r="D15" s="23">
        <v>8566</v>
      </c>
      <c r="E15" s="23">
        <v>27797</v>
      </c>
      <c r="F15" s="23">
        <v>6633</v>
      </c>
      <c r="G15" s="23">
        <v>4181</v>
      </c>
      <c r="H15" s="23">
        <v>12569</v>
      </c>
      <c r="I15" s="23">
        <v>86</v>
      </c>
      <c r="J15" s="23">
        <v>7478</v>
      </c>
      <c r="K15" s="23">
        <v>2105</v>
      </c>
      <c r="L15" s="23">
        <v>995</v>
      </c>
      <c r="M15" s="23">
        <v>2252</v>
      </c>
      <c r="N15" s="23">
        <v>0</v>
      </c>
      <c r="O15" s="27">
        <f t="shared" si="0"/>
        <v>80812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9">
        <v>0</v>
      </c>
      <c r="V15" s="27">
        <f t="shared" si="1"/>
        <v>0</v>
      </c>
      <c r="W15" s="30">
        <f t="shared" si="2"/>
        <v>80812</v>
      </c>
    </row>
    <row r="16" spans="1:23" s="9" customFormat="1" ht="14.25" customHeight="1">
      <c r="A16" s="31" t="s">
        <v>43</v>
      </c>
      <c r="B16" s="32" t="s">
        <v>44</v>
      </c>
      <c r="C16" s="33">
        <v>832</v>
      </c>
      <c r="D16" s="33">
        <v>2852</v>
      </c>
      <c r="E16" s="33">
        <v>18341</v>
      </c>
      <c r="F16" s="33">
        <v>2602</v>
      </c>
      <c r="G16" s="33">
        <v>393</v>
      </c>
      <c r="H16" s="33">
        <v>4497</v>
      </c>
      <c r="I16" s="33">
        <v>76</v>
      </c>
      <c r="J16" s="33">
        <v>638</v>
      </c>
      <c r="K16" s="33">
        <v>549</v>
      </c>
      <c r="L16" s="33">
        <v>335</v>
      </c>
      <c r="M16" s="33">
        <v>1151</v>
      </c>
      <c r="N16" s="33">
        <v>0</v>
      </c>
      <c r="O16" s="34">
        <f t="shared" si="0"/>
        <v>32266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6">
        <v>0</v>
      </c>
      <c r="V16" s="34">
        <f t="shared" si="1"/>
        <v>0</v>
      </c>
      <c r="W16" s="37">
        <f t="shared" si="2"/>
        <v>32266</v>
      </c>
    </row>
    <row r="17" spans="1:23" s="9" customFormat="1" ht="14.25" customHeight="1">
      <c r="A17" s="38" t="s">
        <v>45</v>
      </c>
      <c r="B17" s="39" t="s">
        <v>46</v>
      </c>
      <c r="C17" s="33">
        <v>7318</v>
      </c>
      <c r="D17" s="33">
        <v>5714</v>
      </c>
      <c r="E17" s="33">
        <v>9456</v>
      </c>
      <c r="F17" s="33">
        <v>4031</v>
      </c>
      <c r="G17" s="33">
        <v>3788</v>
      </c>
      <c r="H17" s="33">
        <v>8072</v>
      </c>
      <c r="I17" s="33">
        <v>10</v>
      </c>
      <c r="J17" s="33">
        <v>6840</v>
      </c>
      <c r="K17" s="33">
        <v>1556</v>
      </c>
      <c r="L17" s="33">
        <v>660</v>
      </c>
      <c r="M17" s="33">
        <v>1101</v>
      </c>
      <c r="N17" s="33">
        <v>0</v>
      </c>
      <c r="O17" s="34">
        <f t="shared" si="0"/>
        <v>48546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6">
        <v>0</v>
      </c>
      <c r="V17" s="34">
        <f t="shared" si="1"/>
        <v>0</v>
      </c>
      <c r="W17" s="37">
        <f t="shared" si="2"/>
        <v>48546</v>
      </c>
    </row>
    <row r="18" spans="1:23" s="9" customFormat="1" ht="14.25" customHeight="1">
      <c r="A18" s="40" t="s">
        <v>47</v>
      </c>
      <c r="B18" s="41" t="s">
        <v>48</v>
      </c>
      <c r="C18" s="23">
        <v>31280</v>
      </c>
      <c r="D18" s="23">
        <v>89456</v>
      </c>
      <c r="E18" s="23">
        <v>46573</v>
      </c>
      <c r="F18" s="23">
        <v>40679</v>
      </c>
      <c r="G18" s="23">
        <v>82824</v>
      </c>
      <c r="H18" s="23">
        <v>36811</v>
      </c>
      <c r="I18" s="23">
        <v>51549</v>
      </c>
      <c r="J18" s="23">
        <v>82592</v>
      </c>
      <c r="K18" s="23">
        <v>41251</v>
      </c>
      <c r="L18" s="23">
        <v>50692</v>
      </c>
      <c r="M18" s="23">
        <v>54173</v>
      </c>
      <c r="N18" s="23">
        <v>0</v>
      </c>
      <c r="O18" s="27">
        <f t="shared" si="0"/>
        <v>607880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9">
        <v>0</v>
      </c>
      <c r="V18" s="27">
        <f t="shared" si="1"/>
        <v>0</v>
      </c>
      <c r="W18" s="30">
        <f t="shared" si="2"/>
        <v>607880</v>
      </c>
    </row>
    <row r="19" spans="1:23" s="9" customFormat="1" ht="14.25" customHeight="1">
      <c r="A19" s="38" t="s">
        <v>49</v>
      </c>
      <c r="B19" s="39" t="s">
        <v>50</v>
      </c>
      <c r="C19" s="33">
        <v>27731</v>
      </c>
      <c r="D19" s="33">
        <v>41999</v>
      </c>
      <c r="E19" s="33">
        <v>37873</v>
      </c>
      <c r="F19" s="33">
        <v>33255</v>
      </c>
      <c r="G19" s="33">
        <v>77355</v>
      </c>
      <c r="H19" s="33">
        <v>32587</v>
      </c>
      <c r="I19" s="33">
        <v>45572</v>
      </c>
      <c r="J19" s="33">
        <v>73687</v>
      </c>
      <c r="K19" s="33">
        <v>35984</v>
      </c>
      <c r="L19" s="33">
        <v>44872</v>
      </c>
      <c r="M19" s="33">
        <v>40657</v>
      </c>
      <c r="N19" s="33">
        <v>0</v>
      </c>
      <c r="O19" s="34">
        <f t="shared" si="0"/>
        <v>491572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6">
        <v>0</v>
      </c>
      <c r="V19" s="34">
        <f t="shared" si="1"/>
        <v>0</v>
      </c>
      <c r="W19" s="37">
        <f t="shared" si="2"/>
        <v>491572</v>
      </c>
    </row>
    <row r="20" spans="1:23" s="9" customFormat="1" ht="14.25" customHeight="1">
      <c r="A20" s="38" t="s">
        <v>51</v>
      </c>
      <c r="B20" s="39" t="s">
        <v>52</v>
      </c>
      <c r="C20" s="33">
        <v>3327</v>
      </c>
      <c r="D20" s="33">
        <v>44906</v>
      </c>
      <c r="E20" s="33">
        <v>6422</v>
      </c>
      <c r="F20" s="33">
        <v>7344</v>
      </c>
      <c r="G20" s="33">
        <v>5045</v>
      </c>
      <c r="H20" s="33">
        <v>4224</v>
      </c>
      <c r="I20" s="33">
        <v>5977</v>
      </c>
      <c r="J20" s="33">
        <v>7572</v>
      </c>
      <c r="K20" s="33">
        <v>4755</v>
      </c>
      <c r="L20" s="33">
        <v>5040</v>
      </c>
      <c r="M20" s="33">
        <v>12455</v>
      </c>
      <c r="N20" s="33">
        <v>0</v>
      </c>
      <c r="O20" s="34">
        <f t="shared" si="0"/>
        <v>107067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6">
        <v>0</v>
      </c>
      <c r="V20" s="34">
        <f t="shared" si="1"/>
        <v>0</v>
      </c>
      <c r="W20" s="37">
        <f t="shared" si="2"/>
        <v>107067</v>
      </c>
    </row>
    <row r="21" spans="1:23" s="9" customFormat="1" ht="14.25" customHeight="1">
      <c r="A21" s="38" t="s">
        <v>53</v>
      </c>
      <c r="B21" s="39" t="s">
        <v>54</v>
      </c>
      <c r="C21" s="33">
        <v>0</v>
      </c>
      <c r="D21" s="33">
        <v>0</v>
      </c>
      <c r="E21" s="33">
        <v>127</v>
      </c>
      <c r="F21" s="33">
        <v>80</v>
      </c>
      <c r="G21" s="33">
        <v>303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4">
        <f t="shared" si="0"/>
        <v>510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6">
        <v>0</v>
      </c>
      <c r="V21" s="34">
        <f t="shared" si="1"/>
        <v>0</v>
      </c>
      <c r="W21" s="37">
        <f t="shared" si="2"/>
        <v>510</v>
      </c>
    </row>
    <row r="22" spans="1:23" s="9" customFormat="1" ht="14.25" customHeight="1">
      <c r="A22" s="40" t="s">
        <v>55</v>
      </c>
      <c r="B22" s="41" t="s">
        <v>56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7">
        <f t="shared" si="0"/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7">
        <f t="shared" si="1"/>
        <v>0</v>
      </c>
      <c r="W22" s="30">
        <f t="shared" si="2"/>
        <v>0</v>
      </c>
    </row>
    <row r="23" spans="1:23" s="9" customFormat="1" ht="14.25" customHeight="1">
      <c r="A23" s="40" t="s">
        <v>57</v>
      </c>
      <c r="B23" s="41" t="s">
        <v>58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7">
        <f t="shared" si="0"/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9">
        <v>0</v>
      </c>
      <c r="V23" s="27">
        <f t="shared" si="1"/>
        <v>0</v>
      </c>
      <c r="W23" s="30">
        <f t="shared" si="2"/>
        <v>0</v>
      </c>
    </row>
    <row r="24" spans="1:23" s="9" customFormat="1" ht="14.25" customHeight="1">
      <c r="A24" s="40" t="s">
        <v>59</v>
      </c>
      <c r="B24" s="41" t="s">
        <v>60</v>
      </c>
      <c r="C24" s="23">
        <v>945</v>
      </c>
      <c r="D24" s="23">
        <v>236</v>
      </c>
      <c r="E24" s="23">
        <v>338</v>
      </c>
      <c r="F24" s="23">
        <v>262</v>
      </c>
      <c r="G24" s="23">
        <v>459</v>
      </c>
      <c r="H24" s="23">
        <v>106</v>
      </c>
      <c r="I24" s="23">
        <v>0</v>
      </c>
      <c r="J24" s="23">
        <v>746</v>
      </c>
      <c r="K24" s="23">
        <v>606</v>
      </c>
      <c r="L24" s="23">
        <v>31</v>
      </c>
      <c r="M24" s="23">
        <v>12</v>
      </c>
      <c r="N24" s="23">
        <v>0</v>
      </c>
      <c r="O24" s="27">
        <f t="shared" si="0"/>
        <v>3741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9">
        <v>0</v>
      </c>
      <c r="V24" s="27">
        <f t="shared" si="1"/>
        <v>0</v>
      </c>
      <c r="W24" s="30">
        <f t="shared" si="2"/>
        <v>3741</v>
      </c>
    </row>
    <row r="25" spans="1:23" s="9" customFormat="1" ht="14.25" customHeight="1">
      <c r="A25" s="40" t="s">
        <v>61</v>
      </c>
      <c r="B25" s="41" t="s">
        <v>62</v>
      </c>
      <c r="C25" s="23">
        <v>0</v>
      </c>
      <c r="D25" s="23">
        <v>239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5</v>
      </c>
      <c r="N25" s="23">
        <v>0</v>
      </c>
      <c r="O25" s="27">
        <f t="shared" si="0"/>
        <v>244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9">
        <v>0</v>
      </c>
      <c r="V25" s="27">
        <f t="shared" si="1"/>
        <v>0</v>
      </c>
      <c r="W25" s="30">
        <f t="shared" si="2"/>
        <v>244</v>
      </c>
    </row>
    <row r="26" spans="1:23" s="9" customFormat="1" ht="14.25" customHeight="1">
      <c r="A26" s="40" t="s">
        <v>63</v>
      </c>
      <c r="B26" s="41" t="s">
        <v>64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7">
        <f t="shared" si="0"/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7">
        <f t="shared" si="1"/>
        <v>0</v>
      </c>
      <c r="W26" s="30">
        <f t="shared" si="2"/>
        <v>0</v>
      </c>
    </row>
    <row r="27" spans="1:23" s="9" customFormat="1" ht="14.25" customHeight="1">
      <c r="A27" s="40" t="s">
        <v>65</v>
      </c>
      <c r="B27" s="41" t="s">
        <v>66</v>
      </c>
      <c r="C27" s="23">
        <v>20</v>
      </c>
      <c r="D27" s="23">
        <v>0</v>
      </c>
      <c r="E27" s="23">
        <v>1511</v>
      </c>
      <c r="F27" s="23">
        <v>0</v>
      </c>
      <c r="G27" s="23">
        <v>0</v>
      </c>
      <c r="H27" s="23">
        <v>15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7">
        <f t="shared" si="0"/>
        <v>1546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9">
        <v>0</v>
      </c>
      <c r="V27" s="27">
        <f t="shared" si="1"/>
        <v>0</v>
      </c>
      <c r="W27" s="30">
        <f t="shared" si="2"/>
        <v>1546</v>
      </c>
    </row>
    <row r="28" spans="1:23" s="9" customFormat="1" ht="14.25" customHeight="1">
      <c r="A28" s="40" t="s">
        <v>67</v>
      </c>
      <c r="B28" s="41" t="s">
        <v>68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7">
        <f t="shared" si="0"/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9">
        <v>0</v>
      </c>
      <c r="V28" s="27">
        <f t="shared" si="1"/>
        <v>0</v>
      </c>
      <c r="W28" s="30">
        <f t="shared" si="2"/>
        <v>0</v>
      </c>
    </row>
    <row r="29" spans="1:23" s="9" customFormat="1" ht="14.25" customHeight="1">
      <c r="A29" s="42" t="s">
        <v>69</v>
      </c>
      <c r="B29" s="43" t="s">
        <v>70</v>
      </c>
      <c r="C29" s="23">
        <v>240</v>
      </c>
      <c r="D29" s="23">
        <v>4211</v>
      </c>
      <c r="E29" s="23">
        <v>8627</v>
      </c>
      <c r="F29" s="23">
        <v>428</v>
      </c>
      <c r="G29" s="23">
        <v>234</v>
      </c>
      <c r="H29" s="23">
        <v>6271</v>
      </c>
      <c r="I29" s="23">
        <v>142</v>
      </c>
      <c r="J29" s="23">
        <v>324</v>
      </c>
      <c r="K29" s="23">
        <v>738</v>
      </c>
      <c r="L29" s="23">
        <v>1121</v>
      </c>
      <c r="M29" s="23">
        <v>2621</v>
      </c>
      <c r="N29" s="23">
        <v>0</v>
      </c>
      <c r="O29" s="44">
        <f t="shared" si="0"/>
        <v>24957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0</v>
      </c>
      <c r="V29" s="44">
        <f t="shared" si="1"/>
        <v>0</v>
      </c>
      <c r="W29" s="47">
        <f t="shared" si="2"/>
        <v>24957</v>
      </c>
    </row>
    <row r="30" spans="1:23" s="9" customFormat="1" ht="14.25" customHeight="1">
      <c r="A30" s="48" t="s">
        <v>14</v>
      </c>
      <c r="B30" s="49" t="s">
        <v>71</v>
      </c>
      <c r="C30" s="50">
        <f aca="true" t="shared" si="3" ref="C30:N30">SUM(C6:C14)+C18+SUM(C22:C29)</f>
        <v>102226</v>
      </c>
      <c r="D30" s="50">
        <f t="shared" si="3"/>
        <v>171606</v>
      </c>
      <c r="E30" s="50">
        <f t="shared" si="3"/>
        <v>141119</v>
      </c>
      <c r="F30" s="50">
        <f t="shared" si="3"/>
        <v>63078</v>
      </c>
      <c r="G30" s="50">
        <f t="shared" si="3"/>
        <v>112018</v>
      </c>
      <c r="H30" s="50">
        <f t="shared" si="3"/>
        <v>120216</v>
      </c>
      <c r="I30" s="50">
        <f t="shared" si="3"/>
        <v>55807</v>
      </c>
      <c r="J30" s="50">
        <f t="shared" si="3"/>
        <v>123094</v>
      </c>
      <c r="K30" s="50">
        <f t="shared" si="3"/>
        <v>59077</v>
      </c>
      <c r="L30" s="50">
        <f t="shared" si="3"/>
        <v>91347</v>
      </c>
      <c r="M30" s="50">
        <f t="shared" si="3"/>
        <v>127068</v>
      </c>
      <c r="N30" s="50">
        <f t="shared" si="3"/>
        <v>0</v>
      </c>
      <c r="O30" s="51">
        <f t="shared" si="0"/>
        <v>1166656</v>
      </c>
      <c r="P30" s="50">
        <f aca="true" t="shared" si="4" ref="P30:U30">SUM(P6:P14)+P18+SUM(P22:P29)</f>
        <v>0</v>
      </c>
      <c r="Q30" s="50">
        <f t="shared" si="4"/>
        <v>0</v>
      </c>
      <c r="R30" s="50">
        <f t="shared" si="4"/>
        <v>0</v>
      </c>
      <c r="S30" s="50">
        <f t="shared" si="4"/>
        <v>0</v>
      </c>
      <c r="T30" s="50">
        <f t="shared" si="4"/>
        <v>0</v>
      </c>
      <c r="U30" s="50">
        <f t="shared" si="4"/>
        <v>0</v>
      </c>
      <c r="V30" s="51">
        <f t="shared" si="1"/>
        <v>0</v>
      </c>
      <c r="W30" s="52">
        <f t="shared" si="2"/>
        <v>1166656</v>
      </c>
    </row>
    <row r="31" spans="1:23" s="9" customFormat="1" ht="14.25" customHeight="1">
      <c r="A31" s="53" t="s">
        <v>72</v>
      </c>
      <c r="B31" s="54" t="s">
        <v>73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5">
        <v>0</v>
      </c>
      <c r="O31" s="24">
        <f t="shared" si="0"/>
        <v>0</v>
      </c>
      <c r="P31" s="23">
        <v>75390</v>
      </c>
      <c r="Q31" s="23">
        <v>57093</v>
      </c>
      <c r="R31" s="23">
        <v>28758</v>
      </c>
      <c r="S31" s="23">
        <v>15700</v>
      </c>
      <c r="T31" s="23">
        <v>78420</v>
      </c>
      <c r="U31" s="25">
        <v>0</v>
      </c>
      <c r="V31" s="24">
        <f t="shared" si="1"/>
        <v>255361</v>
      </c>
      <c r="W31" s="26">
        <f t="shared" si="2"/>
        <v>255361</v>
      </c>
    </row>
    <row r="32" spans="1:23" s="9" customFormat="1" ht="14.25" customHeight="1">
      <c r="A32" s="38" t="s">
        <v>74</v>
      </c>
      <c r="B32" s="55" t="s">
        <v>75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6">
        <v>0</v>
      </c>
      <c r="O32" s="34">
        <f t="shared" si="0"/>
        <v>0</v>
      </c>
      <c r="P32" s="35">
        <v>73243</v>
      </c>
      <c r="Q32" s="35">
        <v>54593</v>
      </c>
      <c r="R32" s="35">
        <v>28353</v>
      </c>
      <c r="S32" s="35">
        <v>14945</v>
      </c>
      <c r="T32" s="35">
        <v>77909</v>
      </c>
      <c r="U32" s="36">
        <v>0</v>
      </c>
      <c r="V32" s="34">
        <f t="shared" si="1"/>
        <v>249043</v>
      </c>
      <c r="W32" s="37">
        <f t="shared" si="2"/>
        <v>249043</v>
      </c>
    </row>
    <row r="33" spans="1:23" s="9" customFormat="1" ht="14.25" customHeight="1">
      <c r="A33" s="38" t="s">
        <v>76</v>
      </c>
      <c r="B33" s="39" t="s">
        <v>77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6">
        <v>0</v>
      </c>
      <c r="O33" s="34">
        <f t="shared" si="0"/>
        <v>0</v>
      </c>
      <c r="P33" s="35">
        <v>2064</v>
      </c>
      <c r="Q33" s="35">
        <v>2424</v>
      </c>
      <c r="R33" s="35">
        <v>358</v>
      </c>
      <c r="S33" s="35">
        <v>755</v>
      </c>
      <c r="T33" s="35">
        <v>511</v>
      </c>
      <c r="U33" s="36">
        <v>0</v>
      </c>
      <c r="V33" s="34">
        <f t="shared" si="1"/>
        <v>6112</v>
      </c>
      <c r="W33" s="37">
        <f t="shared" si="2"/>
        <v>6112</v>
      </c>
    </row>
    <row r="34" spans="1:23" s="9" customFormat="1" ht="14.25" customHeight="1">
      <c r="A34" s="38" t="s">
        <v>78</v>
      </c>
      <c r="B34" s="39" t="s">
        <v>79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6">
        <v>0</v>
      </c>
      <c r="O34" s="34">
        <f t="shared" si="0"/>
        <v>0</v>
      </c>
      <c r="P34" s="35">
        <v>83</v>
      </c>
      <c r="Q34" s="35">
        <v>76</v>
      </c>
      <c r="R34" s="35">
        <v>47</v>
      </c>
      <c r="S34" s="35">
        <v>0</v>
      </c>
      <c r="T34" s="35">
        <v>0</v>
      </c>
      <c r="U34" s="36">
        <v>0</v>
      </c>
      <c r="V34" s="34">
        <f t="shared" si="1"/>
        <v>206</v>
      </c>
      <c r="W34" s="37">
        <f t="shared" si="2"/>
        <v>206</v>
      </c>
    </row>
    <row r="35" spans="1:23" s="9" customFormat="1" ht="14.25" customHeight="1">
      <c r="A35" s="40" t="s">
        <v>80</v>
      </c>
      <c r="B35" s="56" t="s">
        <v>81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9">
        <v>0</v>
      </c>
      <c r="O35" s="27">
        <f t="shared" si="0"/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9">
        <v>0</v>
      </c>
      <c r="V35" s="27">
        <f t="shared" si="1"/>
        <v>0</v>
      </c>
      <c r="W35" s="30">
        <f t="shared" si="2"/>
        <v>0</v>
      </c>
    </row>
    <row r="36" spans="1:23" s="9" customFormat="1" ht="14.25" customHeight="1">
      <c r="A36" s="40" t="s">
        <v>82</v>
      </c>
      <c r="B36" s="56" t="s">
        <v>83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9">
        <v>0</v>
      </c>
      <c r="O36" s="27">
        <f t="shared" si="0"/>
        <v>0</v>
      </c>
      <c r="P36" s="28">
        <v>6443</v>
      </c>
      <c r="Q36" s="28">
        <v>316</v>
      </c>
      <c r="R36" s="28">
        <v>12340</v>
      </c>
      <c r="S36" s="28">
        <v>2178</v>
      </c>
      <c r="T36" s="28">
        <v>0</v>
      </c>
      <c r="U36" s="29">
        <v>0</v>
      </c>
      <c r="V36" s="27">
        <f t="shared" si="1"/>
        <v>21277</v>
      </c>
      <c r="W36" s="30">
        <f t="shared" si="2"/>
        <v>21277</v>
      </c>
    </row>
    <row r="37" spans="1:23" s="9" customFormat="1" ht="14.25" customHeight="1">
      <c r="A37" s="40" t="s">
        <v>84</v>
      </c>
      <c r="B37" s="56" t="s">
        <v>85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9">
        <v>0</v>
      </c>
      <c r="O37" s="27">
        <f t="shared" si="0"/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9">
        <v>0</v>
      </c>
      <c r="V37" s="27">
        <f t="shared" si="1"/>
        <v>0</v>
      </c>
      <c r="W37" s="30">
        <f t="shared" si="2"/>
        <v>0</v>
      </c>
    </row>
    <row r="38" spans="1:23" s="9" customFormat="1" ht="14.25" customHeight="1">
      <c r="A38" s="40" t="s">
        <v>86</v>
      </c>
      <c r="B38" s="56" t="s">
        <v>87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9">
        <v>0</v>
      </c>
      <c r="O38" s="27">
        <f t="shared" si="0"/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9">
        <v>0</v>
      </c>
      <c r="V38" s="27">
        <f t="shared" si="1"/>
        <v>0</v>
      </c>
      <c r="W38" s="30">
        <f t="shared" si="2"/>
        <v>0</v>
      </c>
    </row>
    <row r="39" spans="1:23" s="9" customFormat="1" ht="14.25" customHeight="1">
      <c r="A39" s="40" t="s">
        <v>88</v>
      </c>
      <c r="B39" s="41" t="s">
        <v>89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9">
        <v>0</v>
      </c>
      <c r="O39" s="27">
        <f t="shared" si="0"/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9">
        <v>0</v>
      </c>
      <c r="V39" s="27">
        <f t="shared" si="1"/>
        <v>0</v>
      </c>
      <c r="W39" s="30">
        <f t="shared" si="2"/>
        <v>0</v>
      </c>
    </row>
    <row r="40" spans="1:23" s="9" customFormat="1" ht="14.25" customHeight="1">
      <c r="A40" s="40" t="s">
        <v>90</v>
      </c>
      <c r="B40" s="56" t="s">
        <v>91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46">
        <v>0</v>
      </c>
      <c r="O40" s="27">
        <f t="shared" si="0"/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6">
        <v>0</v>
      </c>
      <c r="V40" s="44">
        <f t="shared" si="1"/>
        <v>0</v>
      </c>
      <c r="W40" s="47">
        <f t="shared" si="2"/>
        <v>0</v>
      </c>
    </row>
    <row r="41" spans="1:23" s="9" customFormat="1" ht="14.25" customHeight="1">
      <c r="A41" s="57" t="s">
        <v>21</v>
      </c>
      <c r="B41" s="58" t="s">
        <v>92</v>
      </c>
      <c r="C41" s="50">
        <f aca="true" t="shared" si="5" ref="C41:N41">C31+SUM(C35:C40)</f>
        <v>0</v>
      </c>
      <c r="D41" s="50">
        <f t="shared" si="5"/>
        <v>0</v>
      </c>
      <c r="E41" s="50">
        <f t="shared" si="5"/>
        <v>0</v>
      </c>
      <c r="F41" s="50">
        <f t="shared" si="5"/>
        <v>0</v>
      </c>
      <c r="G41" s="50">
        <f t="shared" si="5"/>
        <v>0</v>
      </c>
      <c r="H41" s="50">
        <f t="shared" si="5"/>
        <v>0</v>
      </c>
      <c r="I41" s="50">
        <f t="shared" si="5"/>
        <v>0</v>
      </c>
      <c r="J41" s="50">
        <f t="shared" si="5"/>
        <v>0</v>
      </c>
      <c r="K41" s="50">
        <f t="shared" si="5"/>
        <v>0</v>
      </c>
      <c r="L41" s="50">
        <f t="shared" si="5"/>
        <v>0</v>
      </c>
      <c r="M41" s="50">
        <f t="shared" si="5"/>
        <v>0</v>
      </c>
      <c r="N41" s="50">
        <f t="shared" si="5"/>
        <v>0</v>
      </c>
      <c r="O41" s="51">
        <f t="shared" si="0"/>
        <v>0</v>
      </c>
      <c r="P41" s="50">
        <f aca="true" t="shared" si="6" ref="P41:U41">P31+SUM(P35:P40)</f>
        <v>81833</v>
      </c>
      <c r="Q41" s="50">
        <f t="shared" si="6"/>
        <v>57409</v>
      </c>
      <c r="R41" s="50">
        <f t="shared" si="6"/>
        <v>41098</v>
      </c>
      <c r="S41" s="50">
        <f t="shared" si="6"/>
        <v>17878</v>
      </c>
      <c r="T41" s="50">
        <f t="shared" si="6"/>
        <v>78420</v>
      </c>
      <c r="U41" s="50">
        <f t="shared" si="6"/>
        <v>0</v>
      </c>
      <c r="V41" s="51">
        <f t="shared" si="1"/>
        <v>276638</v>
      </c>
      <c r="W41" s="52">
        <f t="shared" si="2"/>
        <v>276638</v>
      </c>
    </row>
    <row r="42" spans="1:23" s="9" customFormat="1" ht="14.25" customHeight="1" thickBot="1">
      <c r="A42" s="59" t="s">
        <v>22</v>
      </c>
      <c r="B42" s="60" t="s">
        <v>93</v>
      </c>
      <c r="C42" s="61">
        <f aca="true" t="shared" si="7" ref="C42:W42">C30+C41</f>
        <v>102226</v>
      </c>
      <c r="D42" s="61">
        <f t="shared" si="7"/>
        <v>171606</v>
      </c>
      <c r="E42" s="61">
        <f t="shared" si="7"/>
        <v>141119</v>
      </c>
      <c r="F42" s="61">
        <f t="shared" si="7"/>
        <v>63078</v>
      </c>
      <c r="G42" s="61">
        <f t="shared" si="7"/>
        <v>112018</v>
      </c>
      <c r="H42" s="61">
        <f t="shared" si="7"/>
        <v>120216</v>
      </c>
      <c r="I42" s="61">
        <f t="shared" si="7"/>
        <v>55807</v>
      </c>
      <c r="J42" s="61">
        <f t="shared" si="7"/>
        <v>123094</v>
      </c>
      <c r="K42" s="61">
        <f t="shared" si="7"/>
        <v>59077</v>
      </c>
      <c r="L42" s="61">
        <f t="shared" si="7"/>
        <v>91347</v>
      </c>
      <c r="M42" s="61">
        <f t="shared" si="7"/>
        <v>127068</v>
      </c>
      <c r="N42" s="61">
        <f t="shared" si="7"/>
        <v>0</v>
      </c>
      <c r="O42" s="61">
        <f t="shared" si="7"/>
        <v>1166656</v>
      </c>
      <c r="P42" s="61">
        <f t="shared" si="7"/>
        <v>81833</v>
      </c>
      <c r="Q42" s="61">
        <f t="shared" si="7"/>
        <v>57409</v>
      </c>
      <c r="R42" s="61">
        <f t="shared" si="7"/>
        <v>41098</v>
      </c>
      <c r="S42" s="61">
        <f t="shared" si="7"/>
        <v>17878</v>
      </c>
      <c r="T42" s="61">
        <f t="shared" si="7"/>
        <v>78420</v>
      </c>
      <c r="U42" s="61">
        <f t="shared" si="7"/>
        <v>0</v>
      </c>
      <c r="V42" s="61">
        <f t="shared" si="7"/>
        <v>276638</v>
      </c>
      <c r="W42" s="62">
        <f t="shared" si="7"/>
        <v>1443294</v>
      </c>
    </row>
    <row r="43" spans="2:13" s="9" customFormat="1" ht="15.9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s="9" customFormat="1" ht="17.45" customHeight="1" thickBo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22" s="9" customFormat="1" ht="36.6" customHeight="1">
      <c r="A45" s="123"/>
      <c r="B45" s="124"/>
      <c r="C45" s="63" t="str">
        <f aca="true" t="shared" si="8" ref="C45:N45">C4</f>
        <v>MAKEDONIJA Insurance s.c. Skopje - Vienna Insurance Group</v>
      </c>
      <c r="D45" s="63" t="str">
        <f t="shared" si="8"/>
        <v>STOCK COMPANY FOR INSURANCE TRIGLAV</v>
      </c>
      <c r="E45" s="63" t="str">
        <f t="shared" si="8"/>
        <v>SAVA Insurance, a.d. Skopje</v>
      </c>
      <c r="F45" s="63" t="str">
        <f t="shared" si="8"/>
        <v>EUROINS INSURANCE S.C. Skopje</v>
      </c>
      <c r="G45" s="63" t="str">
        <f t="shared" si="8"/>
        <v>WINNER - Vienna Insurance Group JSC Skopje</v>
      </c>
      <c r="H45" s="63" t="str">
        <f t="shared" si="8"/>
        <v>EUROLINK Insurance Inc. Skopje</v>
      </c>
      <c r="I45" s="63" t="str">
        <f t="shared" si="8"/>
        <v>GRAWE Non-life</v>
      </c>
      <c r="J45" s="63" t="str">
        <f t="shared" si="8"/>
        <v>UNIQA</v>
      </c>
      <c r="K45" s="63" t="str">
        <f t="shared" si="8"/>
        <v>Insurance Policy</v>
      </c>
      <c r="L45" s="63" t="str">
        <f t="shared" si="8"/>
        <v>INSURANCE COMPANY HALK OSIGURUVANJE A.D. SKOPJE</v>
      </c>
      <c r="M45" s="63" t="str">
        <f t="shared" si="8"/>
        <v>CROATIA INSURANCE - NON LIFE</v>
      </c>
      <c r="N45" s="63" t="str">
        <f t="shared" si="8"/>
        <v>ZOIL MAKEDONIJA, Bitola</v>
      </c>
      <c r="O45" s="64"/>
      <c r="P45" s="63" t="str">
        <f aca="true" t="shared" si="9" ref="P45:U45">P4</f>
        <v>CROATIA INSURANCE - LIFE</v>
      </c>
      <c r="Q45" s="63" t="str">
        <f t="shared" si="9"/>
        <v>GRAWE</v>
      </c>
      <c r="R45" s="63" t="str">
        <f t="shared" si="9"/>
        <v>WINNER LIFE</v>
      </c>
      <c r="S45" s="63" t="str">
        <f t="shared" si="9"/>
        <v>UNIQA LIFE</v>
      </c>
      <c r="T45" s="63" t="str">
        <f t="shared" si="9"/>
        <v>TRIGLAV LIFE</v>
      </c>
      <c r="U45" s="63" t="str">
        <f t="shared" si="9"/>
        <v>PRVA LIFE JSC Skopje</v>
      </c>
      <c r="V45" s="65"/>
    </row>
    <row r="46" spans="1:22" s="9" customFormat="1" ht="14.25" customHeight="1" thickBot="1">
      <c r="A46" s="121" t="s">
        <v>94</v>
      </c>
      <c r="B46" s="122"/>
      <c r="C46" s="66">
        <f>C42/$O$42</f>
        <v>0.0876230868396511</v>
      </c>
      <c r="D46" s="66">
        <f aca="true" t="shared" si="10" ref="D46:N46">D42/$O$42</f>
        <v>0.14709220198584672</v>
      </c>
      <c r="E46" s="66">
        <f t="shared" si="10"/>
        <v>0.12096024877941741</v>
      </c>
      <c r="F46" s="66">
        <f t="shared" si="10"/>
        <v>0.05406735147292775</v>
      </c>
      <c r="G46" s="66">
        <f t="shared" si="10"/>
        <v>0.09601630643480169</v>
      </c>
      <c r="H46" s="66">
        <f t="shared" si="10"/>
        <v>0.10304322782379724</v>
      </c>
      <c r="I46" s="66">
        <f t="shared" si="10"/>
        <v>0.047835008777223104</v>
      </c>
      <c r="J46" s="66">
        <f t="shared" si="10"/>
        <v>0.10551010752098305</v>
      </c>
      <c r="K46" s="66">
        <f t="shared" si="10"/>
        <v>0.050637891546437</v>
      </c>
      <c r="L46" s="66">
        <f t="shared" si="10"/>
        <v>0.07829814444017774</v>
      </c>
      <c r="M46" s="66">
        <f t="shared" si="10"/>
        <v>0.10891642437873718</v>
      </c>
      <c r="N46" s="66">
        <f t="shared" si="10"/>
        <v>0</v>
      </c>
      <c r="O46" s="67"/>
      <c r="P46" s="66">
        <f>P42/$V$42</f>
        <v>0.29581257817075024</v>
      </c>
      <c r="Q46" s="66">
        <f aca="true" t="shared" si="11" ref="Q46:U46">Q42/$V$42</f>
        <v>0.20752391211619517</v>
      </c>
      <c r="R46" s="66">
        <f t="shared" si="11"/>
        <v>0.1485623811623855</v>
      </c>
      <c r="S46" s="66">
        <f t="shared" si="11"/>
        <v>0.06462597329361837</v>
      </c>
      <c r="T46" s="66">
        <f t="shared" si="11"/>
        <v>0.28347515525705075</v>
      </c>
      <c r="U46" s="66">
        <f t="shared" si="11"/>
        <v>0</v>
      </c>
      <c r="V46" s="65"/>
    </row>
    <row r="47" spans="2:13" s="9" customFormat="1" ht="14.2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s="9" customFormat="1" ht="14.2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3" s="9" customFormat="1" ht="14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s="9" customFormat="1" ht="14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s="9" customFormat="1" ht="14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s="9" customFormat="1" ht="14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s="9" customFormat="1" ht="14.2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s="9" customFormat="1" ht="14.2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ht="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ht="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mergeCells count="2">
    <mergeCell ref="A46:B46"/>
    <mergeCell ref="A45:B45"/>
  </mergeCells>
  <printOptions/>
  <pageMargins left="0" right="0" top="0.75" bottom="0.75" header="0.3" footer="0.3"/>
  <pageSetup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61054-B9FF-4CA8-8559-D3E265E850ED}">
  <dimension ref="A1:X59"/>
  <sheetViews>
    <sheetView showGridLines="0" zoomScale="90" zoomScaleNormal="90" workbookViewId="0" topLeftCell="A1">
      <selection activeCell="P46" sqref="P46:U46"/>
    </sheetView>
  </sheetViews>
  <sheetFormatPr defaultColWidth="9.140625" defaultRowHeight="15"/>
  <cols>
    <col min="1" max="1" width="49.421875" style="6" customWidth="1"/>
    <col min="2" max="2" width="7.421875" style="7" customWidth="1"/>
    <col min="3" max="3" width="14.28125" style="8" customWidth="1"/>
    <col min="4" max="13" width="14.28125" style="9" customWidth="1"/>
    <col min="14" max="16" width="14.28125" style="6" customWidth="1"/>
    <col min="17" max="20" width="14.28125" style="9" customWidth="1"/>
    <col min="21" max="23" width="14.28125" style="6" customWidth="1"/>
    <col min="24" max="24" width="9.140625" style="6" customWidth="1"/>
    <col min="25" max="16384" width="9.140625" style="6" customWidth="1"/>
  </cols>
  <sheetData>
    <row r="1" s="9" customFormat="1" ht="14.25" customHeight="1">
      <c r="A1" s="10"/>
    </row>
    <row r="2" spans="1:24" s="8" customFormat="1" ht="14.25" customHeight="1">
      <c r="A2" s="11" t="s">
        <v>115</v>
      </c>
      <c r="B2" s="7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8" customFormat="1" ht="14.25" customHeight="1" thickBot="1">
      <c r="A3" s="6"/>
      <c r="B3" s="7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3" s="8" customFormat="1" ht="39.6" customHeight="1">
      <c r="A4" s="12" t="s">
        <v>1</v>
      </c>
      <c r="B4" s="13"/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4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4" t="s">
        <v>21</v>
      </c>
      <c r="W4" s="15" t="s">
        <v>22</v>
      </c>
    </row>
    <row r="5" spans="1:23" s="9" customFormat="1" ht="14.25" customHeight="1">
      <c r="A5" s="16"/>
      <c r="B5" s="17"/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9">
        <v>100</v>
      </c>
      <c r="P5" s="18">
        <v>101</v>
      </c>
      <c r="Q5" s="18">
        <v>102</v>
      </c>
      <c r="R5" s="18">
        <v>103</v>
      </c>
      <c r="S5" s="18">
        <v>104</v>
      </c>
      <c r="T5" s="18">
        <v>105</v>
      </c>
      <c r="U5" s="18">
        <v>106</v>
      </c>
      <c r="V5" s="19">
        <v>200</v>
      </c>
      <c r="W5" s="20">
        <v>300</v>
      </c>
    </row>
    <row r="6" spans="1:23" s="9" customFormat="1" ht="14.25" customHeight="1">
      <c r="A6" s="21" t="s">
        <v>23</v>
      </c>
      <c r="B6" s="22" t="s">
        <v>24</v>
      </c>
      <c r="C6" s="23">
        <v>190</v>
      </c>
      <c r="D6" s="23">
        <v>300</v>
      </c>
      <c r="E6" s="23">
        <v>377</v>
      </c>
      <c r="F6" s="23">
        <v>43</v>
      </c>
      <c r="G6" s="23">
        <v>220</v>
      </c>
      <c r="H6" s="23">
        <v>303</v>
      </c>
      <c r="I6" s="23">
        <v>78</v>
      </c>
      <c r="J6" s="23">
        <v>156</v>
      </c>
      <c r="K6" s="23">
        <v>118</v>
      </c>
      <c r="L6" s="23">
        <v>103</v>
      </c>
      <c r="M6" s="23">
        <v>233</v>
      </c>
      <c r="N6" s="23">
        <v>0</v>
      </c>
      <c r="O6" s="24">
        <f aca="true" t="shared" si="0" ref="O6:O41">SUM(C6:N6)</f>
        <v>2121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5">
        <v>0</v>
      </c>
      <c r="V6" s="24">
        <f aca="true" t="shared" si="1" ref="V6:V41">SUM(P6:U6)</f>
        <v>0</v>
      </c>
      <c r="W6" s="26">
        <f aca="true" t="shared" si="2" ref="W6:W41">O6+V6</f>
        <v>2121</v>
      </c>
    </row>
    <row r="7" spans="1:23" s="9" customFormat="1" ht="14.25" customHeight="1">
      <c r="A7" s="21" t="s">
        <v>25</v>
      </c>
      <c r="B7" s="22" t="s">
        <v>26</v>
      </c>
      <c r="C7" s="23">
        <v>4077</v>
      </c>
      <c r="D7" s="23">
        <v>3394</v>
      </c>
      <c r="E7" s="23">
        <v>1476</v>
      </c>
      <c r="F7" s="23">
        <v>413</v>
      </c>
      <c r="G7" s="23">
        <v>282</v>
      </c>
      <c r="H7" s="23">
        <v>3393</v>
      </c>
      <c r="I7" s="23">
        <v>0</v>
      </c>
      <c r="J7" s="23">
        <v>1179</v>
      </c>
      <c r="K7" s="23">
        <v>0</v>
      </c>
      <c r="L7" s="23">
        <v>1177</v>
      </c>
      <c r="M7" s="23">
        <v>5062</v>
      </c>
      <c r="N7" s="23">
        <v>0</v>
      </c>
      <c r="O7" s="27">
        <f t="shared" si="0"/>
        <v>20453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9">
        <v>0</v>
      </c>
      <c r="V7" s="27">
        <f t="shared" si="1"/>
        <v>0</v>
      </c>
      <c r="W7" s="30">
        <f t="shared" si="2"/>
        <v>20453</v>
      </c>
    </row>
    <row r="8" spans="1:23" s="9" customFormat="1" ht="14.25" customHeight="1">
      <c r="A8" s="21" t="s">
        <v>27</v>
      </c>
      <c r="B8" s="22" t="s">
        <v>28</v>
      </c>
      <c r="C8" s="23">
        <v>110</v>
      </c>
      <c r="D8" s="23">
        <v>285</v>
      </c>
      <c r="E8" s="23">
        <v>334</v>
      </c>
      <c r="F8" s="23">
        <v>196</v>
      </c>
      <c r="G8" s="23">
        <v>129</v>
      </c>
      <c r="H8" s="23">
        <v>155</v>
      </c>
      <c r="I8" s="23">
        <v>24</v>
      </c>
      <c r="J8" s="23">
        <v>145</v>
      </c>
      <c r="K8" s="23">
        <v>164</v>
      </c>
      <c r="L8" s="23">
        <v>232</v>
      </c>
      <c r="M8" s="23">
        <v>147</v>
      </c>
      <c r="N8" s="23">
        <v>0</v>
      </c>
      <c r="O8" s="27">
        <f t="shared" si="0"/>
        <v>1921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9">
        <v>0</v>
      </c>
      <c r="V8" s="27">
        <f t="shared" si="1"/>
        <v>0</v>
      </c>
      <c r="W8" s="30">
        <f t="shared" si="2"/>
        <v>1921</v>
      </c>
    </row>
    <row r="9" spans="1:23" s="9" customFormat="1" ht="14.25" customHeight="1">
      <c r="A9" s="21" t="s">
        <v>29</v>
      </c>
      <c r="B9" s="22" t="s">
        <v>30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7">
        <f t="shared" si="0"/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9">
        <v>0</v>
      </c>
      <c r="V9" s="27">
        <f t="shared" si="1"/>
        <v>0</v>
      </c>
      <c r="W9" s="30">
        <f t="shared" si="2"/>
        <v>0</v>
      </c>
    </row>
    <row r="10" spans="1:23" s="9" customFormat="1" ht="14.25" customHeight="1">
      <c r="A10" s="21" t="s">
        <v>31</v>
      </c>
      <c r="B10" s="22" t="s">
        <v>32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7">
        <f t="shared" si="0"/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9">
        <v>0</v>
      </c>
      <c r="V10" s="27">
        <f t="shared" si="1"/>
        <v>0</v>
      </c>
      <c r="W10" s="30">
        <f t="shared" si="2"/>
        <v>0</v>
      </c>
    </row>
    <row r="11" spans="1:23" s="9" customFormat="1" ht="14.25" customHeight="1">
      <c r="A11" s="21" t="s">
        <v>33</v>
      </c>
      <c r="B11" s="22" t="s">
        <v>34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7">
        <f t="shared" si="0"/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9">
        <v>0</v>
      </c>
      <c r="V11" s="27">
        <f t="shared" si="1"/>
        <v>0</v>
      </c>
      <c r="W11" s="30">
        <f t="shared" si="2"/>
        <v>0</v>
      </c>
    </row>
    <row r="12" spans="1:23" s="9" customFormat="1" ht="14.25" customHeight="1">
      <c r="A12" s="21" t="s">
        <v>35</v>
      </c>
      <c r="B12" s="22" t="s">
        <v>36</v>
      </c>
      <c r="C12" s="23">
        <v>1</v>
      </c>
      <c r="D12" s="23">
        <v>0</v>
      </c>
      <c r="E12" s="23">
        <v>2</v>
      </c>
      <c r="F12" s="23">
        <v>1</v>
      </c>
      <c r="G12" s="23">
        <v>0</v>
      </c>
      <c r="H12" s="23">
        <v>0</v>
      </c>
      <c r="I12" s="23">
        <v>0</v>
      </c>
      <c r="J12" s="23">
        <v>1</v>
      </c>
      <c r="K12" s="23">
        <v>0</v>
      </c>
      <c r="L12" s="23">
        <v>0</v>
      </c>
      <c r="M12" s="23">
        <v>0</v>
      </c>
      <c r="N12" s="23">
        <v>0</v>
      </c>
      <c r="O12" s="27">
        <f t="shared" si="0"/>
        <v>5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9">
        <v>0</v>
      </c>
      <c r="V12" s="27">
        <f t="shared" si="1"/>
        <v>0</v>
      </c>
      <c r="W12" s="30">
        <f t="shared" si="2"/>
        <v>5</v>
      </c>
    </row>
    <row r="13" spans="1:23" s="9" customFormat="1" ht="14.25" customHeight="1">
      <c r="A13" s="21" t="s">
        <v>37</v>
      </c>
      <c r="B13" s="22" t="s">
        <v>38</v>
      </c>
      <c r="C13" s="23">
        <v>9</v>
      </c>
      <c r="D13" s="23">
        <v>11</v>
      </c>
      <c r="E13" s="23">
        <v>27</v>
      </c>
      <c r="F13" s="23">
        <v>2</v>
      </c>
      <c r="G13" s="23">
        <v>1</v>
      </c>
      <c r="H13" s="23">
        <v>79</v>
      </c>
      <c r="I13" s="23">
        <v>12</v>
      </c>
      <c r="J13" s="23">
        <v>4</v>
      </c>
      <c r="K13" s="23">
        <v>14</v>
      </c>
      <c r="L13" s="23">
        <v>3</v>
      </c>
      <c r="M13" s="23">
        <v>8</v>
      </c>
      <c r="N13" s="23">
        <v>0</v>
      </c>
      <c r="O13" s="27">
        <f t="shared" si="0"/>
        <v>170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9">
        <v>0</v>
      </c>
      <c r="V13" s="27">
        <f t="shared" si="1"/>
        <v>0</v>
      </c>
      <c r="W13" s="30">
        <f t="shared" si="2"/>
        <v>170</v>
      </c>
    </row>
    <row r="14" spans="1:23" s="9" customFormat="1" ht="14.25" customHeight="1">
      <c r="A14" s="21" t="s">
        <v>39</v>
      </c>
      <c r="B14" s="22" t="s">
        <v>40</v>
      </c>
      <c r="C14" s="23">
        <v>278</v>
      </c>
      <c r="D14" s="23">
        <v>228</v>
      </c>
      <c r="E14" s="23">
        <v>349</v>
      </c>
      <c r="F14" s="23">
        <v>138</v>
      </c>
      <c r="G14" s="23">
        <v>113</v>
      </c>
      <c r="H14" s="23">
        <v>48</v>
      </c>
      <c r="I14" s="23">
        <v>6</v>
      </c>
      <c r="J14" s="23">
        <v>75</v>
      </c>
      <c r="K14" s="23">
        <v>52</v>
      </c>
      <c r="L14" s="23">
        <v>34</v>
      </c>
      <c r="M14" s="23">
        <v>58</v>
      </c>
      <c r="N14" s="23">
        <v>0</v>
      </c>
      <c r="O14" s="27">
        <f t="shared" si="0"/>
        <v>1379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9">
        <v>0</v>
      </c>
      <c r="V14" s="27">
        <f t="shared" si="1"/>
        <v>0</v>
      </c>
      <c r="W14" s="30">
        <f t="shared" si="2"/>
        <v>1379</v>
      </c>
    </row>
    <row r="15" spans="1:23" s="9" customFormat="1" ht="14.25" customHeight="1">
      <c r="A15" s="21" t="s">
        <v>41</v>
      </c>
      <c r="B15" s="22" t="s">
        <v>42</v>
      </c>
      <c r="C15" s="23">
        <v>287</v>
      </c>
      <c r="D15" s="23">
        <v>239</v>
      </c>
      <c r="E15" s="23">
        <v>376</v>
      </c>
      <c r="F15" s="23">
        <v>140</v>
      </c>
      <c r="G15" s="23">
        <v>114</v>
      </c>
      <c r="H15" s="23">
        <v>127</v>
      </c>
      <c r="I15" s="23">
        <v>18</v>
      </c>
      <c r="J15" s="23">
        <v>79</v>
      </c>
      <c r="K15" s="23">
        <v>66</v>
      </c>
      <c r="L15" s="23">
        <v>37</v>
      </c>
      <c r="M15" s="23">
        <v>66</v>
      </c>
      <c r="N15" s="23">
        <v>0</v>
      </c>
      <c r="O15" s="27">
        <f t="shared" si="0"/>
        <v>1549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9">
        <v>0</v>
      </c>
      <c r="V15" s="27">
        <f t="shared" si="1"/>
        <v>0</v>
      </c>
      <c r="W15" s="30">
        <f t="shared" si="2"/>
        <v>1549</v>
      </c>
    </row>
    <row r="16" spans="1:23" s="9" customFormat="1" ht="14.25" customHeight="1">
      <c r="A16" s="31" t="s">
        <v>43</v>
      </c>
      <c r="B16" s="32" t="s">
        <v>44</v>
      </c>
      <c r="C16" s="33">
        <v>39</v>
      </c>
      <c r="D16" s="33">
        <v>121</v>
      </c>
      <c r="E16" s="33">
        <v>283</v>
      </c>
      <c r="F16" s="33">
        <v>52</v>
      </c>
      <c r="G16" s="33">
        <v>25</v>
      </c>
      <c r="H16" s="33">
        <v>89</v>
      </c>
      <c r="I16" s="33">
        <v>12</v>
      </c>
      <c r="J16" s="33">
        <v>13</v>
      </c>
      <c r="K16" s="33">
        <v>15</v>
      </c>
      <c r="L16" s="33">
        <v>14</v>
      </c>
      <c r="M16" s="33">
        <v>42</v>
      </c>
      <c r="N16" s="33">
        <v>0</v>
      </c>
      <c r="O16" s="34">
        <f t="shared" si="0"/>
        <v>705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6">
        <v>0</v>
      </c>
      <c r="V16" s="34">
        <f t="shared" si="1"/>
        <v>0</v>
      </c>
      <c r="W16" s="37">
        <f t="shared" si="2"/>
        <v>705</v>
      </c>
    </row>
    <row r="17" spans="1:23" s="9" customFormat="1" ht="14.25" customHeight="1">
      <c r="A17" s="38" t="s">
        <v>45</v>
      </c>
      <c r="B17" s="39" t="s">
        <v>46</v>
      </c>
      <c r="C17" s="33">
        <v>248</v>
      </c>
      <c r="D17" s="33">
        <v>118</v>
      </c>
      <c r="E17" s="33">
        <v>93</v>
      </c>
      <c r="F17" s="33">
        <v>88</v>
      </c>
      <c r="G17" s="33">
        <v>89</v>
      </c>
      <c r="H17" s="33">
        <v>38</v>
      </c>
      <c r="I17" s="33">
        <v>6</v>
      </c>
      <c r="J17" s="33">
        <v>66</v>
      </c>
      <c r="K17" s="33">
        <v>51</v>
      </c>
      <c r="L17" s="33">
        <v>23</v>
      </c>
      <c r="M17" s="33">
        <v>24</v>
      </c>
      <c r="N17" s="33">
        <v>0</v>
      </c>
      <c r="O17" s="34">
        <f t="shared" si="0"/>
        <v>844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6">
        <v>0</v>
      </c>
      <c r="V17" s="34">
        <f t="shared" si="1"/>
        <v>0</v>
      </c>
      <c r="W17" s="37">
        <f t="shared" si="2"/>
        <v>844</v>
      </c>
    </row>
    <row r="18" spans="1:23" s="9" customFormat="1" ht="14.25" customHeight="1">
      <c r="A18" s="40" t="s">
        <v>47</v>
      </c>
      <c r="B18" s="41" t="s">
        <v>48</v>
      </c>
      <c r="C18" s="23">
        <v>405</v>
      </c>
      <c r="D18" s="23">
        <v>686</v>
      </c>
      <c r="E18" s="23">
        <v>680</v>
      </c>
      <c r="F18" s="23">
        <v>628</v>
      </c>
      <c r="G18" s="23">
        <v>940</v>
      </c>
      <c r="H18" s="23">
        <v>600</v>
      </c>
      <c r="I18" s="23">
        <v>743</v>
      </c>
      <c r="J18" s="23">
        <v>1187</v>
      </c>
      <c r="K18" s="23">
        <v>740</v>
      </c>
      <c r="L18" s="23">
        <v>585</v>
      </c>
      <c r="M18" s="23">
        <v>786</v>
      </c>
      <c r="N18" s="23">
        <v>0</v>
      </c>
      <c r="O18" s="27">
        <f t="shared" si="0"/>
        <v>7980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9">
        <v>0</v>
      </c>
      <c r="V18" s="27">
        <f t="shared" si="1"/>
        <v>0</v>
      </c>
      <c r="W18" s="30">
        <f t="shared" si="2"/>
        <v>7980</v>
      </c>
    </row>
    <row r="19" spans="1:23" s="9" customFormat="1" ht="14.25" customHeight="1">
      <c r="A19" s="38" t="s">
        <v>49</v>
      </c>
      <c r="B19" s="39" t="s">
        <v>50</v>
      </c>
      <c r="C19" s="33">
        <v>380</v>
      </c>
      <c r="D19" s="33">
        <v>618</v>
      </c>
      <c r="E19" s="33">
        <v>626</v>
      </c>
      <c r="F19" s="33">
        <v>607</v>
      </c>
      <c r="G19" s="33">
        <v>911</v>
      </c>
      <c r="H19" s="33">
        <v>583</v>
      </c>
      <c r="I19" s="33">
        <v>711</v>
      </c>
      <c r="J19" s="33">
        <v>1151</v>
      </c>
      <c r="K19" s="33">
        <v>706</v>
      </c>
      <c r="L19" s="33">
        <v>545</v>
      </c>
      <c r="M19" s="33">
        <v>756</v>
      </c>
      <c r="N19" s="33">
        <v>0</v>
      </c>
      <c r="O19" s="34">
        <f t="shared" si="0"/>
        <v>7594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6">
        <v>0</v>
      </c>
      <c r="V19" s="34">
        <f t="shared" si="1"/>
        <v>0</v>
      </c>
      <c r="W19" s="37">
        <f t="shared" si="2"/>
        <v>7594</v>
      </c>
    </row>
    <row r="20" spans="1:23" s="9" customFormat="1" ht="14.25" customHeight="1">
      <c r="A20" s="38" t="s">
        <v>51</v>
      </c>
      <c r="B20" s="39" t="s">
        <v>52</v>
      </c>
      <c r="C20" s="33">
        <v>20</v>
      </c>
      <c r="D20" s="33">
        <v>67</v>
      </c>
      <c r="E20" s="33">
        <v>31</v>
      </c>
      <c r="F20" s="33">
        <v>20</v>
      </c>
      <c r="G20" s="33">
        <v>26</v>
      </c>
      <c r="H20" s="33">
        <v>17</v>
      </c>
      <c r="I20" s="33">
        <v>32</v>
      </c>
      <c r="J20" s="33">
        <v>34</v>
      </c>
      <c r="K20" s="33">
        <v>32</v>
      </c>
      <c r="L20" s="33">
        <v>37</v>
      </c>
      <c r="M20" s="33">
        <v>28</v>
      </c>
      <c r="N20" s="33">
        <v>0</v>
      </c>
      <c r="O20" s="34">
        <f t="shared" si="0"/>
        <v>344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6">
        <v>0</v>
      </c>
      <c r="V20" s="34">
        <f t="shared" si="1"/>
        <v>0</v>
      </c>
      <c r="W20" s="37">
        <f t="shared" si="2"/>
        <v>344</v>
      </c>
    </row>
    <row r="21" spans="1:23" s="9" customFormat="1" ht="14.25" customHeight="1">
      <c r="A21" s="38" t="s">
        <v>53</v>
      </c>
      <c r="B21" s="39" t="s">
        <v>54</v>
      </c>
      <c r="C21" s="33">
        <v>0</v>
      </c>
      <c r="D21" s="33">
        <v>0</v>
      </c>
      <c r="E21" s="33">
        <v>2</v>
      </c>
      <c r="F21" s="33">
        <v>1</v>
      </c>
      <c r="G21" s="33">
        <v>3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4">
        <f t="shared" si="0"/>
        <v>6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6">
        <v>0</v>
      </c>
      <c r="V21" s="34">
        <f t="shared" si="1"/>
        <v>0</v>
      </c>
      <c r="W21" s="37">
        <f t="shared" si="2"/>
        <v>6</v>
      </c>
    </row>
    <row r="22" spans="1:23" s="9" customFormat="1" ht="14.25" customHeight="1">
      <c r="A22" s="40" t="s">
        <v>55</v>
      </c>
      <c r="B22" s="41" t="s">
        <v>56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7">
        <f t="shared" si="0"/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7">
        <f t="shared" si="1"/>
        <v>0</v>
      </c>
      <c r="W22" s="30">
        <f t="shared" si="2"/>
        <v>0</v>
      </c>
    </row>
    <row r="23" spans="1:23" s="9" customFormat="1" ht="14.25" customHeight="1">
      <c r="A23" s="40" t="s">
        <v>57</v>
      </c>
      <c r="B23" s="41" t="s">
        <v>58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7">
        <f t="shared" si="0"/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9">
        <v>0</v>
      </c>
      <c r="V23" s="27">
        <f t="shared" si="1"/>
        <v>0</v>
      </c>
      <c r="W23" s="30">
        <f t="shared" si="2"/>
        <v>0</v>
      </c>
    </row>
    <row r="24" spans="1:23" s="9" customFormat="1" ht="14.25" customHeight="1">
      <c r="A24" s="40" t="s">
        <v>59</v>
      </c>
      <c r="B24" s="41" t="s">
        <v>60</v>
      </c>
      <c r="C24" s="23">
        <v>25</v>
      </c>
      <c r="D24" s="23">
        <v>4</v>
      </c>
      <c r="E24" s="23">
        <v>16</v>
      </c>
      <c r="F24" s="23">
        <v>10</v>
      </c>
      <c r="G24" s="23">
        <v>8</v>
      </c>
      <c r="H24" s="23">
        <v>10</v>
      </c>
      <c r="I24" s="23">
        <v>0</v>
      </c>
      <c r="J24" s="23">
        <v>4</v>
      </c>
      <c r="K24" s="23">
        <v>13</v>
      </c>
      <c r="L24" s="23">
        <v>1</v>
      </c>
      <c r="M24" s="23">
        <v>2</v>
      </c>
      <c r="N24" s="23">
        <v>0</v>
      </c>
      <c r="O24" s="27">
        <f t="shared" si="0"/>
        <v>93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9">
        <v>0</v>
      </c>
      <c r="V24" s="27">
        <f t="shared" si="1"/>
        <v>0</v>
      </c>
      <c r="W24" s="30">
        <f t="shared" si="2"/>
        <v>93</v>
      </c>
    </row>
    <row r="25" spans="1:23" s="9" customFormat="1" ht="14.25" customHeight="1">
      <c r="A25" s="40" t="s">
        <v>61</v>
      </c>
      <c r="B25" s="41" t="s">
        <v>62</v>
      </c>
      <c r="C25" s="23">
        <v>0</v>
      </c>
      <c r="D25" s="23">
        <v>7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1</v>
      </c>
      <c r="N25" s="23">
        <v>0</v>
      </c>
      <c r="O25" s="27">
        <f t="shared" si="0"/>
        <v>8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9">
        <v>0</v>
      </c>
      <c r="V25" s="27">
        <f t="shared" si="1"/>
        <v>0</v>
      </c>
      <c r="W25" s="30">
        <f t="shared" si="2"/>
        <v>8</v>
      </c>
    </row>
    <row r="26" spans="1:23" s="9" customFormat="1" ht="14.25" customHeight="1">
      <c r="A26" s="40" t="s">
        <v>63</v>
      </c>
      <c r="B26" s="41" t="s">
        <v>64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7">
        <f t="shared" si="0"/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7">
        <f t="shared" si="1"/>
        <v>0</v>
      </c>
      <c r="W26" s="30">
        <f t="shared" si="2"/>
        <v>0</v>
      </c>
    </row>
    <row r="27" spans="1:23" s="9" customFormat="1" ht="14.25" customHeight="1">
      <c r="A27" s="40" t="s">
        <v>65</v>
      </c>
      <c r="B27" s="41" t="s">
        <v>66</v>
      </c>
      <c r="C27" s="23">
        <v>11</v>
      </c>
      <c r="D27" s="23">
        <v>0</v>
      </c>
      <c r="E27" s="23">
        <v>1</v>
      </c>
      <c r="F27" s="23">
        <v>0</v>
      </c>
      <c r="G27" s="23">
        <v>0</v>
      </c>
      <c r="H27" s="23">
        <v>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7">
        <f t="shared" si="0"/>
        <v>13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9">
        <v>0</v>
      </c>
      <c r="V27" s="27">
        <f t="shared" si="1"/>
        <v>0</v>
      </c>
      <c r="W27" s="30">
        <f t="shared" si="2"/>
        <v>13</v>
      </c>
    </row>
    <row r="28" spans="1:23" s="9" customFormat="1" ht="14.25" customHeight="1">
      <c r="A28" s="40" t="s">
        <v>67</v>
      </c>
      <c r="B28" s="41" t="s">
        <v>68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7">
        <f t="shared" si="0"/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9">
        <v>0</v>
      </c>
      <c r="V28" s="27">
        <f t="shared" si="1"/>
        <v>0</v>
      </c>
      <c r="W28" s="30">
        <f t="shared" si="2"/>
        <v>0</v>
      </c>
    </row>
    <row r="29" spans="1:23" s="9" customFormat="1" ht="14.25" customHeight="1">
      <c r="A29" s="42" t="s">
        <v>69</v>
      </c>
      <c r="B29" s="43" t="s">
        <v>70</v>
      </c>
      <c r="C29" s="23">
        <v>22</v>
      </c>
      <c r="D29" s="23">
        <v>192</v>
      </c>
      <c r="E29" s="23">
        <v>189</v>
      </c>
      <c r="F29" s="23">
        <v>40</v>
      </c>
      <c r="G29" s="23">
        <v>9</v>
      </c>
      <c r="H29" s="23">
        <v>116</v>
      </c>
      <c r="I29" s="23">
        <v>16</v>
      </c>
      <c r="J29" s="23">
        <v>21</v>
      </c>
      <c r="K29" s="23">
        <v>109</v>
      </c>
      <c r="L29" s="23">
        <v>27</v>
      </c>
      <c r="M29" s="23">
        <v>51</v>
      </c>
      <c r="N29" s="23">
        <v>0</v>
      </c>
      <c r="O29" s="44">
        <f t="shared" si="0"/>
        <v>792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0</v>
      </c>
      <c r="V29" s="44">
        <f t="shared" si="1"/>
        <v>0</v>
      </c>
      <c r="W29" s="47">
        <f t="shared" si="2"/>
        <v>792</v>
      </c>
    </row>
    <row r="30" spans="1:23" s="9" customFormat="1" ht="14.25" customHeight="1">
      <c r="A30" s="48" t="s">
        <v>14</v>
      </c>
      <c r="B30" s="49" t="s">
        <v>71</v>
      </c>
      <c r="C30" s="50">
        <v>5128</v>
      </c>
      <c r="D30" s="50">
        <v>5107</v>
      </c>
      <c r="E30" s="50">
        <v>3451</v>
      </c>
      <c r="F30" s="50">
        <v>1471</v>
      </c>
      <c r="G30" s="50">
        <v>1702</v>
      </c>
      <c r="H30" s="50">
        <v>4705</v>
      </c>
      <c r="I30" s="50">
        <v>879</v>
      </c>
      <c r="J30" s="50">
        <v>2772</v>
      </c>
      <c r="K30" s="50">
        <v>1210</v>
      </c>
      <c r="L30" s="50">
        <v>2162</v>
      </c>
      <c r="M30" s="50">
        <v>6348</v>
      </c>
      <c r="N30" s="50">
        <v>0</v>
      </c>
      <c r="O30" s="51">
        <f t="shared" si="0"/>
        <v>34935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1">
        <f t="shared" si="1"/>
        <v>0</v>
      </c>
      <c r="W30" s="52">
        <f t="shared" si="2"/>
        <v>34935</v>
      </c>
    </row>
    <row r="31" spans="1:23" s="9" customFormat="1" ht="14.25" customHeight="1">
      <c r="A31" s="53" t="s">
        <v>72</v>
      </c>
      <c r="B31" s="54" t="s">
        <v>73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5">
        <v>0</v>
      </c>
      <c r="O31" s="24">
        <f t="shared" si="0"/>
        <v>0</v>
      </c>
      <c r="P31" s="23">
        <v>486</v>
      </c>
      <c r="Q31" s="23">
        <v>283</v>
      </c>
      <c r="R31" s="23">
        <v>99</v>
      </c>
      <c r="S31" s="23">
        <v>87</v>
      </c>
      <c r="T31" s="23">
        <v>436</v>
      </c>
      <c r="U31" s="25">
        <v>0</v>
      </c>
      <c r="V31" s="24">
        <f t="shared" si="1"/>
        <v>1391</v>
      </c>
      <c r="W31" s="26">
        <f t="shared" si="2"/>
        <v>1391</v>
      </c>
    </row>
    <row r="32" spans="1:23" s="9" customFormat="1" ht="14.25" customHeight="1">
      <c r="A32" s="38" t="s">
        <v>74</v>
      </c>
      <c r="B32" s="55" t="s">
        <v>75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6">
        <v>0</v>
      </c>
      <c r="O32" s="34">
        <f t="shared" si="0"/>
        <v>0</v>
      </c>
      <c r="P32" s="35">
        <v>413</v>
      </c>
      <c r="Q32" s="35">
        <v>245</v>
      </c>
      <c r="R32" s="35">
        <v>91</v>
      </c>
      <c r="S32" s="35">
        <v>64</v>
      </c>
      <c r="T32" s="35">
        <v>433</v>
      </c>
      <c r="U32" s="36">
        <v>0</v>
      </c>
      <c r="V32" s="34">
        <f t="shared" si="1"/>
        <v>1246</v>
      </c>
      <c r="W32" s="37">
        <f t="shared" si="2"/>
        <v>1246</v>
      </c>
    </row>
    <row r="33" spans="1:23" s="9" customFormat="1" ht="14.25" customHeight="1">
      <c r="A33" s="38" t="s">
        <v>76</v>
      </c>
      <c r="B33" s="39" t="s">
        <v>77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6">
        <v>0</v>
      </c>
      <c r="O33" s="34">
        <f t="shared" si="0"/>
        <v>0</v>
      </c>
      <c r="P33" s="35">
        <v>73</v>
      </c>
      <c r="Q33" s="35">
        <v>38</v>
      </c>
      <c r="R33" s="35">
        <v>8</v>
      </c>
      <c r="S33" s="35">
        <v>23</v>
      </c>
      <c r="T33" s="35">
        <v>3</v>
      </c>
      <c r="U33" s="36">
        <v>0</v>
      </c>
      <c r="V33" s="34">
        <f t="shared" si="1"/>
        <v>145</v>
      </c>
      <c r="W33" s="37">
        <f t="shared" si="2"/>
        <v>145</v>
      </c>
    </row>
    <row r="34" spans="1:23" s="9" customFormat="1" ht="14.25" customHeight="1">
      <c r="A34" s="38" t="s">
        <v>78</v>
      </c>
      <c r="B34" s="39" t="s">
        <v>79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6">
        <v>0</v>
      </c>
      <c r="O34" s="34">
        <f t="shared" si="0"/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6">
        <v>0</v>
      </c>
      <c r="V34" s="34">
        <f t="shared" si="1"/>
        <v>0</v>
      </c>
      <c r="W34" s="37">
        <f t="shared" si="2"/>
        <v>0</v>
      </c>
    </row>
    <row r="35" spans="1:23" s="9" customFormat="1" ht="14.25" customHeight="1">
      <c r="A35" s="40" t="s">
        <v>80</v>
      </c>
      <c r="B35" s="56" t="s">
        <v>81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9">
        <v>0</v>
      </c>
      <c r="O35" s="27">
        <f t="shared" si="0"/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9">
        <v>0</v>
      </c>
      <c r="V35" s="27">
        <f t="shared" si="1"/>
        <v>0</v>
      </c>
      <c r="W35" s="30">
        <f t="shared" si="2"/>
        <v>0</v>
      </c>
    </row>
    <row r="36" spans="1:23" s="9" customFormat="1" ht="14.25" customHeight="1">
      <c r="A36" s="40" t="s">
        <v>82</v>
      </c>
      <c r="B36" s="56" t="s">
        <v>83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9">
        <v>0</v>
      </c>
      <c r="O36" s="27">
        <f t="shared" si="0"/>
        <v>0</v>
      </c>
      <c r="P36" s="28">
        <v>19</v>
      </c>
      <c r="Q36" s="28">
        <v>6</v>
      </c>
      <c r="R36" s="28">
        <v>93</v>
      </c>
      <c r="S36" s="28">
        <v>28</v>
      </c>
      <c r="T36" s="28">
        <v>0</v>
      </c>
      <c r="U36" s="29">
        <v>0</v>
      </c>
      <c r="V36" s="27">
        <f t="shared" si="1"/>
        <v>146</v>
      </c>
      <c r="W36" s="30">
        <f t="shared" si="2"/>
        <v>146</v>
      </c>
    </row>
    <row r="37" spans="1:23" s="9" customFormat="1" ht="14.25" customHeight="1">
      <c r="A37" s="40" t="s">
        <v>84</v>
      </c>
      <c r="B37" s="56" t="s">
        <v>85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9">
        <v>0</v>
      </c>
      <c r="O37" s="27">
        <f t="shared" si="0"/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9">
        <v>0</v>
      </c>
      <c r="V37" s="27">
        <f t="shared" si="1"/>
        <v>0</v>
      </c>
      <c r="W37" s="30">
        <f t="shared" si="2"/>
        <v>0</v>
      </c>
    </row>
    <row r="38" spans="1:23" s="9" customFormat="1" ht="14.25" customHeight="1">
      <c r="A38" s="40" t="s">
        <v>86</v>
      </c>
      <c r="B38" s="56" t="s">
        <v>87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9">
        <v>0</v>
      </c>
      <c r="O38" s="27">
        <f t="shared" si="0"/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9">
        <v>0</v>
      </c>
      <c r="V38" s="27">
        <f t="shared" si="1"/>
        <v>0</v>
      </c>
      <c r="W38" s="30">
        <f t="shared" si="2"/>
        <v>0</v>
      </c>
    </row>
    <row r="39" spans="1:23" s="9" customFormat="1" ht="14.25" customHeight="1">
      <c r="A39" s="40" t="s">
        <v>88</v>
      </c>
      <c r="B39" s="41" t="s">
        <v>89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9">
        <v>0</v>
      </c>
      <c r="O39" s="27">
        <f t="shared" si="0"/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9">
        <v>0</v>
      </c>
      <c r="V39" s="27">
        <f t="shared" si="1"/>
        <v>0</v>
      </c>
      <c r="W39" s="30">
        <f t="shared" si="2"/>
        <v>0</v>
      </c>
    </row>
    <row r="40" spans="1:23" s="9" customFormat="1" ht="14.25" customHeight="1">
      <c r="A40" s="40" t="s">
        <v>90</v>
      </c>
      <c r="B40" s="56" t="s">
        <v>91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46">
        <v>0</v>
      </c>
      <c r="O40" s="27">
        <f t="shared" si="0"/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6">
        <v>0</v>
      </c>
      <c r="V40" s="44">
        <f t="shared" si="1"/>
        <v>0</v>
      </c>
      <c r="W40" s="47">
        <f t="shared" si="2"/>
        <v>0</v>
      </c>
    </row>
    <row r="41" spans="1:23" s="9" customFormat="1" ht="14.25" customHeight="1">
      <c r="A41" s="57" t="s">
        <v>21</v>
      </c>
      <c r="B41" s="58" t="s">
        <v>92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1">
        <f t="shared" si="0"/>
        <v>0</v>
      </c>
      <c r="P41" s="50">
        <v>505</v>
      </c>
      <c r="Q41" s="50">
        <v>289</v>
      </c>
      <c r="R41" s="50">
        <v>192</v>
      </c>
      <c r="S41" s="50">
        <v>115</v>
      </c>
      <c r="T41" s="50">
        <v>436</v>
      </c>
      <c r="U41" s="50">
        <v>0</v>
      </c>
      <c r="V41" s="51">
        <f t="shared" si="1"/>
        <v>1537</v>
      </c>
      <c r="W41" s="52">
        <f t="shared" si="2"/>
        <v>1537</v>
      </c>
    </row>
    <row r="42" spans="1:23" s="9" customFormat="1" ht="14.25" customHeight="1" thickBot="1">
      <c r="A42" s="59" t="s">
        <v>22</v>
      </c>
      <c r="B42" s="60" t="s">
        <v>93</v>
      </c>
      <c r="C42" s="61">
        <f aca="true" t="shared" si="3" ref="C42:W42">C30+C41</f>
        <v>5128</v>
      </c>
      <c r="D42" s="61">
        <f t="shared" si="3"/>
        <v>5107</v>
      </c>
      <c r="E42" s="61">
        <f t="shared" si="3"/>
        <v>3451</v>
      </c>
      <c r="F42" s="61">
        <f t="shared" si="3"/>
        <v>1471</v>
      </c>
      <c r="G42" s="61">
        <f t="shared" si="3"/>
        <v>1702</v>
      </c>
      <c r="H42" s="61">
        <f t="shared" si="3"/>
        <v>4705</v>
      </c>
      <c r="I42" s="61">
        <f t="shared" si="3"/>
        <v>879</v>
      </c>
      <c r="J42" s="61">
        <f t="shared" si="3"/>
        <v>2772</v>
      </c>
      <c r="K42" s="61">
        <f t="shared" si="3"/>
        <v>1210</v>
      </c>
      <c r="L42" s="61">
        <f t="shared" si="3"/>
        <v>2162</v>
      </c>
      <c r="M42" s="61">
        <f t="shared" si="3"/>
        <v>6348</v>
      </c>
      <c r="N42" s="61">
        <f t="shared" si="3"/>
        <v>0</v>
      </c>
      <c r="O42" s="61">
        <f t="shared" si="3"/>
        <v>34935</v>
      </c>
      <c r="P42" s="61">
        <f t="shared" si="3"/>
        <v>505</v>
      </c>
      <c r="Q42" s="61">
        <f t="shared" si="3"/>
        <v>289</v>
      </c>
      <c r="R42" s="61">
        <f t="shared" si="3"/>
        <v>192</v>
      </c>
      <c r="S42" s="61">
        <f t="shared" si="3"/>
        <v>115</v>
      </c>
      <c r="T42" s="61">
        <f t="shared" si="3"/>
        <v>436</v>
      </c>
      <c r="U42" s="61">
        <f t="shared" si="3"/>
        <v>0</v>
      </c>
      <c r="V42" s="61">
        <f t="shared" si="3"/>
        <v>1537</v>
      </c>
      <c r="W42" s="62">
        <f t="shared" si="3"/>
        <v>36472</v>
      </c>
    </row>
    <row r="43" spans="2:13" s="9" customFormat="1" ht="15.9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s="9" customFormat="1" ht="17.45" customHeight="1" thickBo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22" s="9" customFormat="1" ht="36.6" customHeight="1">
      <c r="A45" s="123"/>
      <c r="B45" s="124"/>
      <c r="C45" s="63" t="str">
        <f aca="true" t="shared" si="4" ref="C45:N45">C4</f>
        <v>MAKEDONIJA Insurance s.c. Skopje - Vienna Insurance Group</v>
      </c>
      <c r="D45" s="63" t="str">
        <f t="shared" si="4"/>
        <v>STOCK COMPANY FOR INSURANCE TRIGLAV</v>
      </c>
      <c r="E45" s="63" t="str">
        <f t="shared" si="4"/>
        <v>SAVA Insurance, a.d. Skopje</v>
      </c>
      <c r="F45" s="63" t="str">
        <f t="shared" si="4"/>
        <v>EUROINS INSURANCE S.C. Skopje</v>
      </c>
      <c r="G45" s="63" t="str">
        <f t="shared" si="4"/>
        <v>WINNER - Vienna Insurance Group JSC Skopje</v>
      </c>
      <c r="H45" s="63" t="str">
        <f t="shared" si="4"/>
        <v>EUROLINK Insurance Inc. Skopje</v>
      </c>
      <c r="I45" s="63" t="str">
        <f t="shared" si="4"/>
        <v>GRAWE Non-life</v>
      </c>
      <c r="J45" s="63" t="str">
        <f t="shared" si="4"/>
        <v>UNIQA</v>
      </c>
      <c r="K45" s="63" t="str">
        <f t="shared" si="4"/>
        <v>Insurance Policy</v>
      </c>
      <c r="L45" s="63" t="str">
        <f t="shared" si="4"/>
        <v>INSURANCE COMPANY HALK OSIGURUVANJE A.D. SKOPJE</v>
      </c>
      <c r="M45" s="63" t="str">
        <f t="shared" si="4"/>
        <v>CROATIA INSURANCE - NON LIFE</v>
      </c>
      <c r="N45" s="63" t="str">
        <f t="shared" si="4"/>
        <v>ZOIL MAKEDONIJA, Bitola</v>
      </c>
      <c r="O45" s="64"/>
      <c r="P45" s="63" t="str">
        <f aca="true" t="shared" si="5" ref="P45:U45">P4</f>
        <v>CROATIA INSURANCE - LIFE</v>
      </c>
      <c r="Q45" s="63" t="str">
        <f t="shared" si="5"/>
        <v>GRAWE</v>
      </c>
      <c r="R45" s="63" t="str">
        <f t="shared" si="5"/>
        <v>WINNER LIFE</v>
      </c>
      <c r="S45" s="63" t="str">
        <f t="shared" si="5"/>
        <v>UNIQA LIFE</v>
      </c>
      <c r="T45" s="63" t="str">
        <f t="shared" si="5"/>
        <v>TRIGLAV LIFE</v>
      </c>
      <c r="U45" s="63" t="str">
        <f t="shared" si="5"/>
        <v>PRVA LIFE JSC Skopje</v>
      </c>
      <c r="V45" s="65"/>
    </row>
    <row r="46" spans="1:22" s="9" customFormat="1" ht="14.25" customHeight="1" thickBot="1">
      <c r="A46" s="121" t="s">
        <v>94</v>
      </c>
      <c r="B46" s="122"/>
      <c r="C46" s="66">
        <f>C42/$O$42</f>
        <v>0.14678688993845712</v>
      </c>
      <c r="D46" s="66">
        <f aca="true" t="shared" si="6" ref="D46:N46">D42/$O$42</f>
        <v>0.1461857735795048</v>
      </c>
      <c r="E46" s="66">
        <f t="shared" si="6"/>
        <v>0.09878345498783454</v>
      </c>
      <c r="F46" s="66">
        <f t="shared" si="6"/>
        <v>0.042106769715185344</v>
      </c>
      <c r="G46" s="66">
        <f t="shared" si="6"/>
        <v>0.048719049663661085</v>
      </c>
      <c r="H46" s="66">
        <f t="shared" si="6"/>
        <v>0.13467868899384572</v>
      </c>
      <c r="I46" s="66">
        <f t="shared" si="6"/>
        <v>0.02516101331043366</v>
      </c>
      <c r="J46" s="66">
        <f t="shared" si="6"/>
        <v>0.07934735938170889</v>
      </c>
      <c r="K46" s="66">
        <f t="shared" si="6"/>
        <v>0.0346357521110634</v>
      </c>
      <c r="L46" s="66">
        <f t="shared" si="6"/>
        <v>0.06188636038356948</v>
      </c>
      <c r="M46" s="66">
        <f t="shared" si="6"/>
        <v>0.18170888793473594</v>
      </c>
      <c r="N46" s="66">
        <f t="shared" si="6"/>
        <v>0</v>
      </c>
      <c r="O46" s="67"/>
      <c r="P46" s="66">
        <f>P42/$V$42</f>
        <v>0.328562134027326</v>
      </c>
      <c r="Q46" s="66">
        <f aca="true" t="shared" si="7" ref="Q46:U46">Q42/$V$42</f>
        <v>0.18802862719583605</v>
      </c>
      <c r="R46" s="66">
        <f t="shared" si="7"/>
        <v>0.12491867273910215</v>
      </c>
      <c r="S46" s="66">
        <f t="shared" si="7"/>
        <v>0.07482108002602472</v>
      </c>
      <c r="T46" s="66">
        <f t="shared" si="7"/>
        <v>0.2836694860117111</v>
      </c>
      <c r="U46" s="66">
        <f t="shared" si="7"/>
        <v>0</v>
      </c>
      <c r="V46" s="65"/>
    </row>
    <row r="47" spans="2:13" s="9" customFormat="1" ht="14.2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s="9" customFormat="1" ht="14.2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3" s="9" customFormat="1" ht="14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s="9" customFormat="1" ht="14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s="9" customFormat="1" ht="14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s="9" customFormat="1" ht="14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s="9" customFormat="1" ht="14.2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s="9" customFormat="1" ht="14.2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ht="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ht="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mergeCells count="2">
    <mergeCell ref="A46:B46"/>
    <mergeCell ref="A45:B45"/>
  </mergeCells>
  <printOptions/>
  <pageMargins left="0" right="0" top="0.75" bottom="0.75" header="0.3" footer="0.3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A10E3-2E82-4F90-BD2C-8C1E8E146DC4}">
  <dimension ref="A2:I35"/>
  <sheetViews>
    <sheetView showGridLines="0" zoomScale="90" zoomScaleNormal="90" workbookViewId="0" topLeftCell="A1">
      <selection activeCell="C10" sqref="C10"/>
    </sheetView>
  </sheetViews>
  <sheetFormatPr defaultColWidth="9.140625" defaultRowHeight="15"/>
  <cols>
    <col min="1" max="1" width="31.00390625" style="101" customWidth="1"/>
    <col min="2" max="2" width="5.7109375" style="102" customWidth="1"/>
    <col min="3" max="9" width="18.28125" style="101" customWidth="1"/>
    <col min="10" max="10" width="9.140625" style="101" customWidth="1"/>
    <col min="11" max="16384" width="9.140625" style="101" customWidth="1"/>
  </cols>
  <sheetData>
    <row r="1" s="9" customFormat="1" ht="15" customHeight="1"/>
    <row r="2" spans="1:7" s="9" customFormat="1" ht="15" customHeight="1">
      <c r="A2" s="71" t="s">
        <v>116</v>
      </c>
      <c r="B2" s="94"/>
      <c r="C2" s="94"/>
      <c r="D2" s="94"/>
      <c r="E2" s="94"/>
      <c r="F2" s="94"/>
      <c r="G2" s="94"/>
    </row>
    <row r="3" s="9" customFormat="1" ht="15" customHeight="1" thickBot="1"/>
    <row r="4" spans="1:9" s="103" customFormat="1" ht="72.75" customHeight="1">
      <c r="A4" s="76" t="s">
        <v>117</v>
      </c>
      <c r="B4" s="77"/>
      <c r="C4" s="77" t="s">
        <v>118</v>
      </c>
      <c r="D4" s="77" t="s">
        <v>119</v>
      </c>
      <c r="E4" s="77" t="s">
        <v>120</v>
      </c>
      <c r="F4" s="77" t="s">
        <v>121</v>
      </c>
      <c r="G4" s="77" t="s">
        <v>122</v>
      </c>
      <c r="H4" s="77" t="s">
        <v>123</v>
      </c>
      <c r="I4" s="78" t="s">
        <v>124</v>
      </c>
    </row>
    <row r="5" spans="1:9" s="104" customFormat="1" ht="16.5" customHeight="1">
      <c r="A5" s="79"/>
      <c r="B5" s="80"/>
      <c r="C5" s="81">
        <v>1</v>
      </c>
      <c r="D5" s="81">
        <v>2</v>
      </c>
      <c r="E5" s="81">
        <v>3</v>
      </c>
      <c r="F5" s="81">
        <v>4</v>
      </c>
      <c r="G5" s="81" t="s">
        <v>125</v>
      </c>
      <c r="H5" s="81" t="s">
        <v>126</v>
      </c>
      <c r="I5" s="82" t="s">
        <v>127</v>
      </c>
    </row>
    <row r="6" spans="1:9" s="9" customFormat="1" ht="13.5" customHeight="1">
      <c r="A6" s="87" t="s">
        <v>2</v>
      </c>
      <c r="B6" s="84">
        <f aca="true" t="shared" si="0" ref="B6:B17">ROW()-ROW($B$5)</f>
        <v>1</v>
      </c>
      <c r="C6" s="88">
        <v>848</v>
      </c>
      <c r="D6" s="88">
        <v>5793</v>
      </c>
      <c r="E6" s="88">
        <v>5128</v>
      </c>
      <c r="F6" s="88">
        <v>406</v>
      </c>
      <c r="G6" s="88">
        <v>1107</v>
      </c>
      <c r="H6" s="88">
        <v>148</v>
      </c>
      <c r="I6" s="105">
        <f aca="true" t="shared" si="1" ref="I6:I26">IF(C6+D6&lt;&gt;0,(E6+F6)/(C6+D6),0)</f>
        <v>0.8333082367113387</v>
      </c>
    </row>
    <row r="7" spans="1:9" s="9" customFormat="1" ht="13.5" customHeight="1">
      <c r="A7" s="87" t="s">
        <v>3</v>
      </c>
      <c r="B7" s="84">
        <f t="shared" si="0"/>
        <v>2</v>
      </c>
      <c r="C7" s="88">
        <v>2843</v>
      </c>
      <c r="D7" s="88">
        <v>6306</v>
      </c>
      <c r="E7" s="88">
        <v>5107</v>
      </c>
      <c r="F7" s="88">
        <v>1104</v>
      </c>
      <c r="G7" s="88">
        <v>2938</v>
      </c>
      <c r="H7" s="88">
        <v>312</v>
      </c>
      <c r="I7" s="105">
        <f t="shared" si="1"/>
        <v>0.6788720078697126</v>
      </c>
    </row>
    <row r="8" spans="1:9" s="9" customFormat="1" ht="13.5" customHeight="1">
      <c r="A8" s="87" t="s">
        <v>4</v>
      </c>
      <c r="B8" s="84">
        <f t="shared" si="0"/>
        <v>3</v>
      </c>
      <c r="C8" s="88">
        <v>2366</v>
      </c>
      <c r="D8" s="88">
        <v>4557</v>
      </c>
      <c r="E8" s="88">
        <v>3451</v>
      </c>
      <c r="F8" s="88">
        <v>1101</v>
      </c>
      <c r="G8" s="88">
        <v>2372</v>
      </c>
      <c r="H8" s="88">
        <v>247</v>
      </c>
      <c r="I8" s="105">
        <f t="shared" si="1"/>
        <v>0.6575184168712985</v>
      </c>
    </row>
    <row r="9" spans="1:9" s="9" customFormat="1" ht="13.5" customHeight="1">
      <c r="A9" s="87" t="s">
        <v>5</v>
      </c>
      <c r="B9" s="84">
        <f t="shared" si="0"/>
        <v>4</v>
      </c>
      <c r="C9" s="88">
        <v>1499</v>
      </c>
      <c r="D9" s="88">
        <v>1584</v>
      </c>
      <c r="E9" s="88">
        <v>1471</v>
      </c>
      <c r="F9" s="88">
        <v>288</v>
      </c>
      <c r="G9" s="88">
        <v>1324</v>
      </c>
      <c r="H9" s="88">
        <v>127</v>
      </c>
      <c r="I9" s="105">
        <f t="shared" si="1"/>
        <v>0.5705481673694454</v>
      </c>
    </row>
    <row r="10" spans="1:9" s="9" customFormat="1" ht="13.5" customHeight="1">
      <c r="A10" s="87" t="s">
        <v>6</v>
      </c>
      <c r="B10" s="84">
        <f t="shared" si="0"/>
        <v>5</v>
      </c>
      <c r="C10" s="88">
        <v>1129</v>
      </c>
      <c r="D10" s="88">
        <v>2489</v>
      </c>
      <c r="E10" s="88">
        <v>1702</v>
      </c>
      <c r="F10" s="88">
        <v>357</v>
      </c>
      <c r="G10" s="88">
        <v>1559</v>
      </c>
      <c r="H10" s="88">
        <v>201</v>
      </c>
      <c r="I10" s="105">
        <f t="shared" si="1"/>
        <v>0.5690989496959646</v>
      </c>
    </row>
    <row r="11" spans="1:9" s="9" customFormat="1" ht="13.5" customHeight="1">
      <c r="A11" s="87" t="s">
        <v>7</v>
      </c>
      <c r="B11" s="84">
        <f t="shared" si="0"/>
        <v>6</v>
      </c>
      <c r="C11" s="88">
        <v>3418</v>
      </c>
      <c r="D11" s="88">
        <v>5534</v>
      </c>
      <c r="E11" s="88">
        <v>4705</v>
      </c>
      <c r="F11" s="88">
        <v>338</v>
      </c>
      <c r="G11" s="88">
        <v>3909</v>
      </c>
      <c r="H11" s="88">
        <v>261</v>
      </c>
      <c r="I11" s="105">
        <f t="shared" si="1"/>
        <v>0.563337801608579</v>
      </c>
    </row>
    <row r="12" spans="1:9" s="9" customFormat="1" ht="13.5" customHeight="1">
      <c r="A12" s="87" t="s">
        <v>8</v>
      </c>
      <c r="B12" s="84">
        <f t="shared" si="0"/>
        <v>7</v>
      </c>
      <c r="C12" s="88">
        <v>2740</v>
      </c>
      <c r="D12" s="88">
        <v>3440</v>
      </c>
      <c r="E12" s="88">
        <v>879</v>
      </c>
      <c r="F12" s="88">
        <v>75</v>
      </c>
      <c r="G12" s="88">
        <v>2417</v>
      </c>
      <c r="H12" s="88">
        <v>157</v>
      </c>
      <c r="I12" s="105">
        <f t="shared" si="1"/>
        <v>0.15436893203883495</v>
      </c>
    </row>
    <row r="13" spans="1:9" s="9" customFormat="1" ht="13.5" customHeight="1">
      <c r="A13" s="87" t="s">
        <v>9</v>
      </c>
      <c r="B13" s="84">
        <f t="shared" si="0"/>
        <v>8</v>
      </c>
      <c r="C13" s="88">
        <v>1279</v>
      </c>
      <c r="D13" s="88">
        <v>3280</v>
      </c>
      <c r="E13" s="88">
        <v>2772</v>
      </c>
      <c r="F13" s="88">
        <v>447</v>
      </c>
      <c r="G13" s="88">
        <v>1340</v>
      </c>
      <c r="H13" s="88">
        <v>301</v>
      </c>
      <c r="I13" s="105">
        <f t="shared" si="1"/>
        <v>0.7060758938363676</v>
      </c>
    </row>
    <row r="14" spans="1:9" s="9" customFormat="1" ht="13.5" customHeight="1">
      <c r="A14" s="87" t="s">
        <v>10</v>
      </c>
      <c r="B14" s="84">
        <f t="shared" si="0"/>
        <v>9</v>
      </c>
      <c r="C14" s="88">
        <v>1342</v>
      </c>
      <c r="D14" s="88">
        <v>1348</v>
      </c>
      <c r="E14" s="88">
        <v>1210</v>
      </c>
      <c r="F14" s="88">
        <v>344</v>
      </c>
      <c r="G14" s="88">
        <v>1136</v>
      </c>
      <c r="H14" s="88">
        <v>239</v>
      </c>
      <c r="I14" s="105">
        <f t="shared" si="1"/>
        <v>0.5776951672862454</v>
      </c>
    </row>
    <row r="15" spans="1:9" s="9" customFormat="1" ht="13.5" customHeight="1">
      <c r="A15" s="87" t="s">
        <v>11</v>
      </c>
      <c r="B15" s="84">
        <f t="shared" si="0"/>
        <v>10</v>
      </c>
      <c r="C15" s="88">
        <v>1362</v>
      </c>
      <c r="D15" s="88">
        <v>2319</v>
      </c>
      <c r="E15" s="88">
        <v>2162</v>
      </c>
      <c r="F15" s="88">
        <v>241</v>
      </c>
      <c r="G15" s="88">
        <v>1278</v>
      </c>
      <c r="H15" s="88">
        <v>333</v>
      </c>
      <c r="I15" s="105">
        <f t="shared" si="1"/>
        <v>0.6528117359413202</v>
      </c>
    </row>
    <row r="16" spans="1:9" s="9" customFormat="1" ht="13.5" customHeight="1">
      <c r="A16" s="87" t="s">
        <v>12</v>
      </c>
      <c r="B16" s="84">
        <f t="shared" si="0"/>
        <v>11</v>
      </c>
      <c r="C16" s="88">
        <v>3865</v>
      </c>
      <c r="D16" s="88">
        <v>7618</v>
      </c>
      <c r="E16" s="88">
        <v>6348</v>
      </c>
      <c r="F16" s="88">
        <v>717</v>
      </c>
      <c r="G16" s="88">
        <v>4418</v>
      </c>
      <c r="H16" s="88">
        <v>195</v>
      </c>
      <c r="I16" s="105">
        <f t="shared" si="1"/>
        <v>0.6152573369328572</v>
      </c>
    </row>
    <row r="17" spans="1:9" s="9" customFormat="1" ht="13.5" customHeight="1">
      <c r="A17" s="87" t="s">
        <v>13</v>
      </c>
      <c r="B17" s="84">
        <f t="shared" si="0"/>
        <v>12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105">
        <f t="shared" si="1"/>
        <v>0</v>
      </c>
    </row>
    <row r="18" spans="1:9" s="9" customFormat="1" ht="13.5" customHeight="1">
      <c r="A18" s="83" t="s">
        <v>103</v>
      </c>
      <c r="B18" s="84">
        <v>100</v>
      </c>
      <c r="C18" s="85">
        <f aca="true" t="shared" si="2" ref="C18:H18">SUM(C6:C17)</f>
        <v>22691</v>
      </c>
      <c r="D18" s="85">
        <f t="shared" si="2"/>
        <v>44268</v>
      </c>
      <c r="E18" s="85">
        <f t="shared" si="2"/>
        <v>34935</v>
      </c>
      <c r="F18" s="85">
        <f t="shared" si="2"/>
        <v>5418</v>
      </c>
      <c r="G18" s="85">
        <f t="shared" si="2"/>
        <v>23798</v>
      </c>
      <c r="H18" s="85">
        <f t="shared" si="2"/>
        <v>2521</v>
      </c>
      <c r="I18" s="106">
        <f t="shared" si="1"/>
        <v>0.6026523693603548</v>
      </c>
    </row>
    <row r="19" spans="1:9" s="9" customFormat="1" ht="13.5" customHeight="1">
      <c r="A19" s="87" t="s">
        <v>15</v>
      </c>
      <c r="B19" s="84">
        <f>B18+1</f>
        <v>101</v>
      </c>
      <c r="C19" s="88">
        <v>322</v>
      </c>
      <c r="D19" s="88">
        <v>572</v>
      </c>
      <c r="E19" s="88">
        <v>505</v>
      </c>
      <c r="F19" s="88">
        <v>39</v>
      </c>
      <c r="G19" s="88">
        <v>350</v>
      </c>
      <c r="H19" s="88">
        <v>2</v>
      </c>
      <c r="I19" s="105">
        <f t="shared" si="1"/>
        <v>0.6085011185682326</v>
      </c>
    </row>
    <row r="20" spans="1:9" s="9" customFormat="1" ht="13.5" customHeight="1">
      <c r="A20" s="87" t="s">
        <v>16</v>
      </c>
      <c r="B20" s="84">
        <f>B19+1</f>
        <v>102</v>
      </c>
      <c r="C20" s="88">
        <v>314</v>
      </c>
      <c r="D20" s="88">
        <v>297</v>
      </c>
      <c r="E20" s="88">
        <v>289</v>
      </c>
      <c r="F20" s="88">
        <v>12</v>
      </c>
      <c r="G20" s="88">
        <v>310</v>
      </c>
      <c r="H20" s="88">
        <v>4</v>
      </c>
      <c r="I20" s="105">
        <f t="shared" si="1"/>
        <v>0.49263502454991814</v>
      </c>
    </row>
    <row r="21" spans="1:9" s="9" customFormat="1" ht="13.5" customHeight="1">
      <c r="A21" s="87" t="s">
        <v>17</v>
      </c>
      <c r="B21" s="84">
        <f>B20+1</f>
        <v>103</v>
      </c>
      <c r="C21" s="88">
        <v>33</v>
      </c>
      <c r="D21" s="88">
        <v>214</v>
      </c>
      <c r="E21" s="88">
        <v>192</v>
      </c>
      <c r="F21" s="88">
        <v>15</v>
      </c>
      <c r="G21" s="88">
        <v>40</v>
      </c>
      <c r="H21" s="88">
        <v>1</v>
      </c>
      <c r="I21" s="105">
        <f t="shared" si="1"/>
        <v>0.8380566801619433</v>
      </c>
    </row>
    <row r="22" spans="1:9" s="9" customFormat="1" ht="13.5" customHeight="1">
      <c r="A22" s="87" t="s">
        <v>18</v>
      </c>
      <c r="B22" s="84">
        <f>B21+1</f>
        <v>104</v>
      </c>
      <c r="C22" s="88">
        <v>47</v>
      </c>
      <c r="D22" s="88">
        <v>129</v>
      </c>
      <c r="E22" s="88">
        <v>115</v>
      </c>
      <c r="F22" s="88">
        <v>14</v>
      </c>
      <c r="G22" s="88">
        <v>55</v>
      </c>
      <c r="H22" s="88">
        <v>2</v>
      </c>
      <c r="I22" s="105">
        <f t="shared" si="1"/>
        <v>0.7329545454545454</v>
      </c>
    </row>
    <row r="23" spans="1:9" s="9" customFormat="1" ht="13.5" customHeight="1">
      <c r="A23" s="87" t="s">
        <v>19</v>
      </c>
      <c r="B23" s="84">
        <f>B22+1</f>
        <v>105</v>
      </c>
      <c r="C23" s="88">
        <v>8</v>
      </c>
      <c r="D23" s="88">
        <v>440</v>
      </c>
      <c r="E23" s="88">
        <v>436</v>
      </c>
      <c r="F23" s="88">
        <v>3</v>
      </c>
      <c r="G23" s="88">
        <v>9</v>
      </c>
      <c r="H23" s="88">
        <v>1</v>
      </c>
      <c r="I23" s="105">
        <f t="shared" si="1"/>
        <v>0.9799107142857143</v>
      </c>
    </row>
    <row r="24" spans="1:9" s="9" customFormat="1" ht="13.5" customHeight="1">
      <c r="A24" s="87" t="s">
        <v>20</v>
      </c>
      <c r="B24" s="84">
        <f>B19+1</f>
        <v>102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105">
        <f t="shared" si="1"/>
        <v>0</v>
      </c>
    </row>
    <row r="25" spans="1:9" s="9" customFormat="1" ht="13.5" customHeight="1">
      <c r="A25" s="83" t="s">
        <v>104</v>
      </c>
      <c r="B25" s="84">
        <v>200</v>
      </c>
      <c r="C25" s="85">
        <f aca="true" t="shared" si="3" ref="C25:H25">SUM(C19:C24)</f>
        <v>724</v>
      </c>
      <c r="D25" s="85">
        <f t="shared" si="3"/>
        <v>1652</v>
      </c>
      <c r="E25" s="85">
        <f t="shared" si="3"/>
        <v>1537</v>
      </c>
      <c r="F25" s="85">
        <f t="shared" si="3"/>
        <v>83</v>
      </c>
      <c r="G25" s="85">
        <f t="shared" si="3"/>
        <v>764</v>
      </c>
      <c r="H25" s="85">
        <f t="shared" si="3"/>
        <v>10</v>
      </c>
      <c r="I25" s="106">
        <f t="shared" si="1"/>
        <v>0.6818181818181818</v>
      </c>
    </row>
    <row r="26" spans="1:9" s="9" customFormat="1" ht="13.5" customHeight="1" thickBot="1">
      <c r="A26" s="99" t="s">
        <v>105</v>
      </c>
      <c r="B26" s="90">
        <v>300</v>
      </c>
      <c r="C26" s="91">
        <f aca="true" t="shared" si="4" ref="C26:H26">C18+C25</f>
        <v>23415</v>
      </c>
      <c r="D26" s="91">
        <f t="shared" si="4"/>
        <v>45920</v>
      </c>
      <c r="E26" s="91">
        <f t="shared" si="4"/>
        <v>36472</v>
      </c>
      <c r="F26" s="91">
        <f t="shared" si="4"/>
        <v>5501</v>
      </c>
      <c r="G26" s="91">
        <f t="shared" si="4"/>
        <v>24562</v>
      </c>
      <c r="H26" s="91">
        <f t="shared" si="4"/>
        <v>2531</v>
      </c>
      <c r="I26" s="107">
        <f t="shared" si="1"/>
        <v>0.6053652556428932</v>
      </c>
    </row>
    <row r="31" ht="15">
      <c r="B31" s="101"/>
    </row>
    <row r="32" ht="15">
      <c r="B32" s="101"/>
    </row>
    <row r="33" ht="15">
      <c r="B33" s="101"/>
    </row>
    <row r="34" ht="15">
      <c r="B34" s="101"/>
    </row>
    <row r="35" ht="15">
      <c r="B35" s="10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99A38-A507-4201-B478-F06E9F7BDA02}">
  <dimension ref="A1:E41"/>
  <sheetViews>
    <sheetView showGridLines="0" zoomScale="90" zoomScaleNormal="90" workbookViewId="0" topLeftCell="A1"/>
  </sheetViews>
  <sheetFormatPr defaultColWidth="9.140625" defaultRowHeight="15"/>
  <cols>
    <col min="1" max="1" width="31.421875" style="68" customWidth="1"/>
    <col min="2" max="2" width="5.7109375" style="68" customWidth="1"/>
    <col min="3" max="5" width="23.00390625" style="68" customWidth="1"/>
    <col min="6" max="6" width="9.140625" style="68" customWidth="1"/>
    <col min="7" max="16384" width="9.140625" style="68" customWidth="1"/>
  </cols>
  <sheetData>
    <row r="1" s="101" customFormat="1" ht="15" customHeight="1">
      <c r="B1" s="102"/>
    </row>
    <row r="2" spans="1:5" s="101" customFormat="1" ht="15" customHeight="1">
      <c r="A2" s="71" t="s">
        <v>128</v>
      </c>
      <c r="B2" s="94"/>
      <c r="C2" s="94"/>
      <c r="D2" s="94"/>
      <c r="E2" s="94"/>
    </row>
    <row r="3" spans="2:5" s="101" customFormat="1" ht="15" customHeight="1" thickBot="1">
      <c r="B3" s="102"/>
      <c r="E3" s="108" t="s">
        <v>129</v>
      </c>
    </row>
    <row r="4" spans="1:5" s="9" customFormat="1" ht="35.25" customHeight="1">
      <c r="A4" s="76" t="s">
        <v>97</v>
      </c>
      <c r="B4" s="77" t="s">
        <v>98</v>
      </c>
      <c r="C4" s="77" t="s">
        <v>130</v>
      </c>
      <c r="D4" s="77" t="s">
        <v>131</v>
      </c>
      <c r="E4" s="78" t="s">
        <v>132</v>
      </c>
    </row>
    <row r="5" spans="1:5" ht="15">
      <c r="A5" s="79"/>
      <c r="B5" s="80"/>
      <c r="C5" s="81">
        <v>1</v>
      </c>
      <c r="D5" s="81">
        <v>2</v>
      </c>
      <c r="E5" s="82">
        <v>3</v>
      </c>
    </row>
    <row r="6" spans="1:5" s="9" customFormat="1" ht="18" customHeight="1">
      <c r="A6" s="83" t="s">
        <v>103</v>
      </c>
      <c r="B6" s="84">
        <f aca="true" t="shared" si="0" ref="B6:B26">ROW()-ROW($A$5)</f>
        <v>1</v>
      </c>
      <c r="C6" s="85">
        <f>SUM(C7:C18)</f>
        <v>465478.43200000003</v>
      </c>
      <c r="D6" s="85">
        <f>SUM(D7:D18)</f>
        <v>480574</v>
      </c>
      <c r="E6" s="86">
        <f>SUM(E7:E18)</f>
        <v>369427.57399999996</v>
      </c>
    </row>
    <row r="7" spans="1:5" s="9" customFormat="1" ht="18" customHeight="1">
      <c r="A7" s="87" t="s">
        <v>2</v>
      </c>
      <c r="B7" s="84">
        <f t="shared" si="0"/>
        <v>2</v>
      </c>
      <c r="C7" s="88">
        <v>56044.179</v>
      </c>
      <c r="D7" s="88">
        <v>95501</v>
      </c>
      <c r="E7" s="89">
        <v>-8851.239</v>
      </c>
    </row>
    <row r="8" spans="1:5" s="9" customFormat="1" ht="18" customHeight="1">
      <c r="A8" s="87" t="s">
        <v>3</v>
      </c>
      <c r="B8" s="84">
        <f t="shared" si="0"/>
        <v>3</v>
      </c>
      <c r="C8" s="88">
        <v>66259.62</v>
      </c>
      <c r="D8" s="88">
        <v>26503</v>
      </c>
      <c r="E8" s="89">
        <v>44456.312</v>
      </c>
    </row>
    <row r="9" spans="1:5" s="9" customFormat="1" ht="18" customHeight="1">
      <c r="A9" s="87" t="s">
        <v>4</v>
      </c>
      <c r="B9" s="84">
        <f t="shared" si="0"/>
        <v>4</v>
      </c>
      <c r="C9" s="88">
        <v>52770.835</v>
      </c>
      <c r="D9" s="88">
        <v>25250</v>
      </c>
      <c r="E9" s="89">
        <v>55657.2</v>
      </c>
    </row>
    <row r="10" spans="1:5" s="9" customFormat="1" ht="18" customHeight="1">
      <c r="A10" s="87" t="s">
        <v>5</v>
      </c>
      <c r="B10" s="84">
        <f t="shared" si="0"/>
        <v>5</v>
      </c>
      <c r="C10" s="88">
        <v>19911.266</v>
      </c>
      <c r="D10" s="88">
        <v>51393</v>
      </c>
      <c r="E10" s="89">
        <v>16190.998</v>
      </c>
    </row>
    <row r="11" spans="1:5" s="9" customFormat="1" ht="18" customHeight="1">
      <c r="A11" s="87" t="s">
        <v>6</v>
      </c>
      <c r="B11" s="84">
        <f t="shared" si="0"/>
        <v>6</v>
      </c>
      <c r="C11" s="88">
        <v>48738.638</v>
      </c>
      <c r="D11" s="88">
        <v>51153</v>
      </c>
      <c r="E11" s="89">
        <v>35485.735</v>
      </c>
    </row>
    <row r="12" spans="1:5" s="9" customFormat="1" ht="18" customHeight="1">
      <c r="A12" s="87" t="s">
        <v>7</v>
      </c>
      <c r="B12" s="84">
        <f t="shared" si="0"/>
        <v>7</v>
      </c>
      <c r="C12" s="88">
        <v>51616.648</v>
      </c>
      <c r="D12" s="88">
        <v>18183</v>
      </c>
      <c r="E12" s="89">
        <v>50142.728</v>
      </c>
    </row>
    <row r="13" spans="1:5" s="9" customFormat="1" ht="18" customHeight="1">
      <c r="A13" s="87" t="s">
        <v>8</v>
      </c>
      <c r="B13" s="84">
        <f t="shared" si="0"/>
        <v>8</v>
      </c>
      <c r="C13" s="88">
        <v>14762.677</v>
      </c>
      <c r="D13" s="88">
        <v>41188</v>
      </c>
      <c r="E13" s="89">
        <v>13902.764</v>
      </c>
    </row>
    <row r="14" spans="1:5" s="9" customFormat="1" ht="18" customHeight="1">
      <c r="A14" s="87" t="s">
        <v>9</v>
      </c>
      <c r="B14" s="84">
        <f t="shared" si="0"/>
        <v>9</v>
      </c>
      <c r="C14" s="88">
        <v>40935.863</v>
      </c>
      <c r="D14" s="88">
        <v>73177</v>
      </c>
      <c r="E14" s="89">
        <v>42557.215</v>
      </c>
    </row>
    <row r="15" spans="1:5" s="9" customFormat="1" ht="18" customHeight="1">
      <c r="A15" s="87" t="s">
        <v>10</v>
      </c>
      <c r="B15" s="84">
        <f t="shared" si="0"/>
        <v>10</v>
      </c>
      <c r="C15" s="88">
        <v>38301.983</v>
      </c>
      <c r="D15" s="88">
        <v>34501</v>
      </c>
      <c r="E15" s="89">
        <v>36635.882</v>
      </c>
    </row>
    <row r="16" spans="1:5" s="9" customFormat="1" ht="18" customHeight="1">
      <c r="A16" s="87" t="s">
        <v>11</v>
      </c>
      <c r="B16" s="84">
        <f t="shared" si="0"/>
        <v>11</v>
      </c>
      <c r="C16" s="88">
        <v>44248.151</v>
      </c>
      <c r="D16" s="88">
        <v>15011</v>
      </c>
      <c r="E16" s="89">
        <v>44598.656</v>
      </c>
    </row>
    <row r="17" spans="1:5" s="9" customFormat="1" ht="18" customHeight="1">
      <c r="A17" s="87" t="s">
        <v>12</v>
      </c>
      <c r="B17" s="84">
        <f t="shared" si="0"/>
        <v>12</v>
      </c>
      <c r="C17" s="88">
        <v>31888.572</v>
      </c>
      <c r="D17" s="88">
        <v>48714</v>
      </c>
      <c r="E17" s="89">
        <v>38651.323</v>
      </c>
    </row>
    <row r="18" spans="1:5" s="9" customFormat="1" ht="18" customHeight="1">
      <c r="A18" s="87" t="s">
        <v>13</v>
      </c>
      <c r="B18" s="84">
        <f t="shared" si="0"/>
        <v>13</v>
      </c>
      <c r="C18" s="88">
        <v>0</v>
      </c>
      <c r="D18" s="88">
        <v>0</v>
      </c>
      <c r="E18" s="89">
        <v>0</v>
      </c>
    </row>
    <row r="19" spans="1:5" s="9" customFormat="1" ht="18" customHeight="1">
      <c r="A19" s="83" t="s">
        <v>104</v>
      </c>
      <c r="B19" s="84">
        <f t="shared" si="0"/>
        <v>14</v>
      </c>
      <c r="C19" s="85">
        <f>SUM(C20:C25)</f>
        <v>118957.770002</v>
      </c>
      <c r="D19" s="85">
        <f>SUM(D20:D25)</f>
        <v>121305</v>
      </c>
      <c r="E19" s="86">
        <f>SUM(E20:E25)</f>
        <v>28060.490999999998</v>
      </c>
    </row>
    <row r="20" spans="1:5" s="9" customFormat="1" ht="18" customHeight="1">
      <c r="A20" s="87" t="s">
        <v>15</v>
      </c>
      <c r="B20" s="84">
        <f t="shared" si="0"/>
        <v>15</v>
      </c>
      <c r="C20" s="88">
        <v>28236.897893</v>
      </c>
      <c r="D20" s="88">
        <v>20008</v>
      </c>
      <c r="E20" s="89">
        <v>16398.026</v>
      </c>
    </row>
    <row r="21" spans="1:5" s="9" customFormat="1" ht="18" customHeight="1">
      <c r="A21" s="87" t="s">
        <v>16</v>
      </c>
      <c r="B21" s="84">
        <f t="shared" si="0"/>
        <v>16</v>
      </c>
      <c r="C21" s="88">
        <v>20527.146164</v>
      </c>
      <c r="D21" s="88">
        <v>15674</v>
      </c>
      <c r="E21" s="89">
        <v>4480.37</v>
      </c>
    </row>
    <row r="22" spans="1:5" s="9" customFormat="1" ht="18" customHeight="1">
      <c r="A22" s="87" t="s">
        <v>17</v>
      </c>
      <c r="B22" s="84">
        <f t="shared" si="0"/>
        <v>17</v>
      </c>
      <c r="C22" s="88">
        <v>33327.964228</v>
      </c>
      <c r="D22" s="88">
        <v>38074</v>
      </c>
      <c r="E22" s="89">
        <v>-3985.351</v>
      </c>
    </row>
    <row r="23" spans="1:5" s="9" customFormat="1" ht="18" customHeight="1">
      <c r="A23" s="87" t="s">
        <v>18</v>
      </c>
      <c r="B23" s="84">
        <f t="shared" si="0"/>
        <v>18</v>
      </c>
      <c r="C23" s="88">
        <v>11771.092455</v>
      </c>
      <c r="D23" s="88">
        <v>19055</v>
      </c>
      <c r="E23" s="89">
        <v>1945.051</v>
      </c>
    </row>
    <row r="24" spans="1:5" s="9" customFormat="1" ht="18" customHeight="1">
      <c r="A24" s="87" t="s">
        <v>19</v>
      </c>
      <c r="B24" s="84">
        <f t="shared" si="0"/>
        <v>19</v>
      </c>
      <c r="C24" s="88">
        <v>18160.791262</v>
      </c>
      <c r="D24" s="88">
        <v>28444</v>
      </c>
      <c r="E24" s="89">
        <v>8654.686</v>
      </c>
    </row>
    <row r="25" spans="1:5" s="9" customFormat="1" ht="18" customHeight="1">
      <c r="A25" s="87" t="s">
        <v>20</v>
      </c>
      <c r="B25" s="84">
        <f t="shared" si="0"/>
        <v>20</v>
      </c>
      <c r="C25" s="88">
        <v>6933.878</v>
      </c>
      <c r="D25" s="88">
        <v>50</v>
      </c>
      <c r="E25" s="89">
        <v>567.709</v>
      </c>
    </row>
    <row r="26" spans="1:5" s="9" customFormat="1" ht="18" customHeight="1" thickBot="1">
      <c r="A26" s="83" t="s">
        <v>105</v>
      </c>
      <c r="B26" s="84">
        <f t="shared" si="0"/>
        <v>21</v>
      </c>
      <c r="C26" s="91">
        <f>C6+C19</f>
        <v>584436.2020020001</v>
      </c>
      <c r="D26" s="91">
        <f>D6+D19</f>
        <v>601879</v>
      </c>
      <c r="E26" s="92">
        <f>E6+E19</f>
        <v>397488.06499999994</v>
      </c>
    </row>
    <row r="28" spans="1:5" s="69" customFormat="1" ht="15" customHeight="1">
      <c r="A28" s="68"/>
      <c r="B28" s="68"/>
      <c r="C28" s="68"/>
      <c r="D28" s="68"/>
      <c r="E28" s="68"/>
    </row>
    <row r="29" spans="1:5" s="69" customFormat="1" ht="15" customHeight="1">
      <c r="A29" s="68"/>
      <c r="B29" s="68"/>
      <c r="C29" s="68"/>
      <c r="D29" s="68"/>
      <c r="E29" s="68"/>
    </row>
    <row r="30" spans="1:5" s="69" customFormat="1" ht="15" customHeight="1">
      <c r="A30" s="68"/>
      <c r="B30" s="68"/>
      <c r="C30" s="68"/>
      <c r="D30" s="68"/>
      <c r="E30" s="68"/>
    </row>
    <row r="31" spans="1:5" s="69" customFormat="1" ht="15" customHeight="1">
      <c r="A31" s="68"/>
      <c r="B31" s="68"/>
      <c r="C31" s="68"/>
      <c r="D31" s="68"/>
      <c r="E31" s="68"/>
    </row>
    <row r="32" spans="1:5" s="69" customFormat="1" ht="15" customHeight="1">
      <c r="A32" s="68"/>
      <c r="B32" s="68"/>
      <c r="C32" s="68"/>
      <c r="D32" s="68"/>
      <c r="E32" s="68"/>
    </row>
    <row r="33" spans="1:5" s="69" customFormat="1" ht="15" customHeight="1">
      <c r="A33" s="68"/>
      <c r="B33" s="68"/>
      <c r="C33" s="68"/>
      <c r="D33" s="68"/>
      <c r="E33" s="68"/>
    </row>
    <row r="34" spans="1:5" s="69" customFormat="1" ht="15" customHeight="1">
      <c r="A34" s="68"/>
      <c r="B34" s="68"/>
      <c r="C34" s="68"/>
      <c r="D34" s="68"/>
      <c r="E34" s="68"/>
    </row>
    <row r="35" spans="1:5" s="69" customFormat="1" ht="15" customHeight="1">
      <c r="A35" s="68"/>
      <c r="B35" s="68"/>
      <c r="C35" s="68"/>
      <c r="D35" s="68"/>
      <c r="E35" s="68"/>
    </row>
    <row r="36" spans="1:5" s="69" customFormat="1" ht="15" customHeight="1">
      <c r="A36" s="68"/>
      <c r="B36" s="68"/>
      <c r="C36" s="68"/>
      <c r="D36" s="68"/>
      <c r="E36" s="68"/>
    </row>
    <row r="37" spans="1:5" s="69" customFormat="1" ht="15" customHeight="1">
      <c r="A37" s="68"/>
      <c r="B37" s="68"/>
      <c r="C37" s="68"/>
      <c r="D37" s="68"/>
      <c r="E37" s="68"/>
    </row>
    <row r="38" spans="1:5" s="69" customFormat="1" ht="15" customHeight="1">
      <c r="A38" s="68"/>
      <c r="B38" s="68"/>
      <c r="C38" s="68"/>
      <c r="D38" s="68"/>
      <c r="E38" s="68"/>
    </row>
    <row r="39" spans="1:5" s="69" customFormat="1" ht="15" customHeight="1">
      <c r="A39" s="68"/>
      <c r="B39" s="68"/>
      <c r="C39" s="68"/>
      <c r="D39" s="68"/>
      <c r="E39" s="68"/>
    </row>
    <row r="40" spans="1:5" s="69" customFormat="1" ht="15" customHeight="1">
      <c r="A40" s="68"/>
      <c r="B40" s="68"/>
      <c r="C40" s="68"/>
      <c r="D40" s="68"/>
      <c r="E40" s="68"/>
    </row>
    <row r="41" spans="1:5" s="69" customFormat="1" ht="15" customHeight="1">
      <c r="A41" s="68"/>
      <c r="B41" s="68"/>
      <c r="C41" s="68"/>
      <c r="D41" s="68"/>
      <c r="E41" s="68"/>
    </row>
  </sheetData>
  <printOptions horizontalCentered="1"/>
  <pageMargins left="0" right="0" top="1.968503937007874" bottom="0" header="0.31496062992125984" footer="0.31496062992125984"/>
  <pageSetup horizontalDpi="600" verticalDpi="600" orientation="portrait" paperSize="9" scale="95" r:id="rId1"/>
  <headerFooter>
    <oddHeader>&amp;L&amp;G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cp:lastPrinted>2024-05-16T08:54:03Z</cp:lastPrinted>
  <dcterms:created xsi:type="dcterms:W3CDTF">2024-05-16T08:12:33Z</dcterms:created>
  <dcterms:modified xsi:type="dcterms:W3CDTF">2024-05-16T09:00:19Z</dcterms:modified>
  <cp:category/>
  <cp:version/>
  <cp:contentType/>
  <cp:contentStatus/>
</cp:coreProperties>
</file>