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firstSheet="2" activeTab="7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<sst xmlns="http://schemas.openxmlformats.org/spreadsheetml/2006/main" count="928" uniqueCount="98">
  <si>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</si>
  <si>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</si>
  <si>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</si>
  <si>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</si>
  <si>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</si>
  <si>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</si>
  <si>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</si>
  <si>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</si>
  <si>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</si>
  <si>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</si>
  <si>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</si>
  <si>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</si>
  <si>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</si>
  <si>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</si>
  <si>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</si>
  <si>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</si>
  <si>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</si>
  <si>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</si>
  <si>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</si>
  <si>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</si>
  <si>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</si>
  <si>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</si>
  <si>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</si>
  <si>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</si>
  <si>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</si>
  <si>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</si>
  <si>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</si>
  <si>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</si>
  <si>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</si>
  <si>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</si>
  <si>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</si>
  <si>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</si>
  <si>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</si>
  <si>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</si>
  <si>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</si>
  <si>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</si>
  <si>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</si>
  <si>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</si>
  <si>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</si>
  <si>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</si>
  <si>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</si>
  <si>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</si>
  <si>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</si>
  <si>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</si>
  <si>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</si>
  <si>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</si>
  <si>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</si>
  <si>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</si>
  <si>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</si>
  <si>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</si>
  <si>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</si>
  <si>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</si>
  <si>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</si>
  <si>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</si>
  <si>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</si>
  <si>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</si>
  <si>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</si>
  <si>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</si>
  <si>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</si>
  <si>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</si>
  <si>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</si>
  <si>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</si>
  <si>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</si>
  <si>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</si>
  <si>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</si>
  <si>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</si>
  <si>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</si>
  <si>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</si>
  <si>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</si>
  <si>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</si>
  <si>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</si>
  <si>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</si>
  <si>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</si>
  <si>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</si>
  <si>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</si>
  <si>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</si>
  <si>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</si>
  <si>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</si>
  <si>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</si>
  <si>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</si>
  <si>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</si>
  <si>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</si>
  <si>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</si>
  <si>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</si>
  <si>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</si>
  <si>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</si>
  <si>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</si>
  <si>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</si>
  <si>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>Прва Живот</t>
  </si>
  <si>
    <t>Прва живот</t>
  </si>
  <si>
    <t>Бруто полисирана премија, во илјади денари, на друштвата за осигурување на живот,  мај 2024 година</t>
  </si>
  <si>
    <t>Бруто полисирана премија, во илјади денари, на друштвата за осигурување на живот,  мај 2023 година</t>
  </si>
  <si>
    <t>Број на склучени договори на друштвата за осигурување на живот мај 2024 година</t>
  </si>
  <si>
    <t>Број на склучени договори на друштвата за осигурување на живот  мај 2023 година</t>
  </si>
  <si>
    <t>Бруто исплатени штети, во илјади денари, на друштвата за осигурување на живот, мај 2024 година</t>
  </si>
  <si>
    <t>Бруто исплатени штети, во илјади денари, на друштвата за осигурување на живот, мај 2023 година</t>
  </si>
  <si>
    <t>Број на исплатени штети на друштвата за осигурување на живот, мај 2024 година</t>
  </si>
  <si>
    <t>Број на исплатени штети на друштвата за осигурување на живот, мај 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</si>
</sst>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yyyy\-mm\-dd"/>
  </numFmts>
  <fonts count="7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thin">
        <color indexed="65"/>
      </top>
      <bottom/>
    </border>
    <border>
      <left/>
      <right style="hair"/>
      <top style="thin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5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3" borderId="4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3" fontId="2" fillId="3" borderId="13" xfId="0" applyNumberFormat="1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4" borderId="14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164" fontId="2" fillId="3" borderId="4" xfId="18" applyNumberFormat="1" applyFont="1" applyFill="1" applyBorder="1" applyAlignment="1">
      <alignment vertical="center" wrapText="1"/>
    </xf>
    <xf numFmtId="164" fontId="0" fillId="0" borderId="16" xfId="18" applyNumberFormat="1" applyFont="1" applyBorder="1"/>
    <xf numFmtId="164" fontId="2" fillId="0" borderId="4" xfId="18" applyNumberFormat="1" applyFont="1" applyBorder="1" applyAlignment="1">
      <alignment vertical="center" wrapText="1"/>
    </xf>
    <xf numFmtId="164" fontId="0" fillId="0" borderId="0" xfId="18" applyNumberFormat="1" applyFont="1"/>
    <xf numFmtId="164" fontId="2" fillId="0" borderId="0" xfId="18" applyNumberFormat="1" applyFont="1" applyAlignment="1">
      <alignment vertical="center" wrapText="1"/>
    </xf>
    <xf numFmtId="164" fontId="2" fillId="4" borderId="4" xfId="18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4" fontId="2" fillId="6" borderId="4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vertical="center" wrapText="1"/>
    </xf>
    <xf numFmtId="4" fontId="5" fillId="6" borderId="4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R126"/>
  <sheetViews>
    <sheetView zoomScale="80" zoomScaleNormal="80" workbookViewId="0" topLeftCell="A1">
      <selection activeCell="E3" sqref="E3:E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5" customWidth="1"/>
    <col min="8" max="9" width="15.421875" style="5" customWidth="1"/>
    <col min="10" max="16384" width="9.140625" style="5" customWidth="1"/>
  </cols>
  <sheetData>
    <row r="1" ht="15">
      <c r="A1" s="18" t="s">
        <v>90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88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 aca="true" t="shared" si="0" ref="C3">C4+C21</f>
        <v>17680</v>
      </c>
      <c r="D3" s="32">
        <f>D4+D21</f>
        <v>5742.910403333332</v>
      </c>
      <c r="E3" s="32">
        <f aca="true" t="shared" si="1" ref="E3">E4+E21</f>
        <v>1333</v>
      </c>
      <c r="F3" s="37">
        <f>SUM(F4,F21,F28)</f>
        <v>6329</v>
      </c>
      <c r="G3" s="35">
        <f>G4+G21</f>
        <v>61525.9215555385</v>
      </c>
      <c r="H3" s="35">
        <f>H4+H21</f>
        <v>1334.05</v>
      </c>
      <c r="I3" s="20">
        <f>SUM(C3:H3)</f>
        <v>93944.88195887183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C5+C11</f>
        <v>4350</v>
      </c>
      <c r="D4" s="32">
        <f>D5+D11+D17</f>
        <v>5686.502243333332</v>
      </c>
      <c r="E4" s="32">
        <f aca="true" t="shared" si="2" ref="E4">SUM(E5,E17,E11)</f>
        <v>650</v>
      </c>
      <c r="F4" s="37">
        <f>SUM(F11,F5)</f>
        <v>0</v>
      </c>
      <c r="G4" s="35">
        <f>G5+G11</f>
        <v>21838.137534812002</v>
      </c>
      <c r="H4" s="35">
        <f>H5+H11</f>
        <v>0</v>
      </c>
      <c r="I4" s="20">
        <f aca="true" t="shared" si="3" ref="I4:I44">SUM(C4:H4)</f>
        <v>32524.639778145334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4330</v>
      </c>
      <c r="D5" s="32">
        <f aca="true" t="shared" si="4" ref="D5">SUM(D6:D9)</f>
        <v>4841.9845399999995</v>
      </c>
      <c r="E5" s="32">
        <f aca="true" t="shared" si="5" ref="E5">SUM(E6:E10)</f>
        <v>594</v>
      </c>
      <c r="F5" s="37">
        <f>SUM(F6:F10)</f>
        <v>0</v>
      </c>
      <c r="G5" s="35">
        <f>G6+G8</f>
        <v>21636.369038084</v>
      </c>
      <c r="H5" s="35">
        <f>SUM(H6:H10)</f>
        <v>0</v>
      </c>
      <c r="I5" s="22">
        <f t="shared" si="3"/>
        <v>31402.353578084003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47">
        <v>4120</v>
      </c>
      <c r="D6" s="12">
        <v>233.80902000000003</v>
      </c>
      <c r="E6" s="12">
        <v>450</v>
      </c>
      <c r="F6" s="12">
        <v>0</v>
      </c>
      <c r="G6" s="59">
        <v>21314.109709220003</v>
      </c>
      <c r="H6" s="36"/>
      <c r="I6" s="22">
        <f t="shared" si="3"/>
        <v>26117.918729220004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48">
        <v>0</v>
      </c>
      <c r="D7" s="12">
        <v>111.68567999999999</v>
      </c>
      <c r="E7" s="12"/>
      <c r="F7" s="38">
        <v>0</v>
      </c>
      <c r="G7" s="59"/>
      <c r="H7" s="36"/>
      <c r="I7" s="22">
        <f t="shared" si="3"/>
        <v>111.68567999999999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47">
        <v>169</v>
      </c>
      <c r="D8" s="12">
        <v>1575.6390699999997</v>
      </c>
      <c r="E8" s="12"/>
      <c r="F8" s="12">
        <v>0</v>
      </c>
      <c r="G8" s="59">
        <v>322.259328864</v>
      </c>
      <c r="H8" s="36"/>
      <c r="I8" s="22">
        <f t="shared" si="3"/>
        <v>2066.898398864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48">
        <v>0</v>
      </c>
      <c r="D9" s="12">
        <v>2920.8507699999996</v>
      </c>
      <c r="E9" s="12">
        <v>144</v>
      </c>
      <c r="F9" s="12">
        <v>0</v>
      </c>
      <c r="G9" s="36"/>
      <c r="H9" s="36"/>
      <c r="I9" s="22">
        <f t="shared" si="3"/>
        <v>3064.8507699999996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48">
        <v>41</v>
      </c>
      <c r="D10" s="12">
        <v>0</v>
      </c>
      <c r="E10" s="12"/>
      <c r="F10" s="38">
        <v>0</v>
      </c>
      <c r="G10" s="36"/>
      <c r="H10" s="36"/>
      <c r="I10" s="22">
        <f t="shared" si="3"/>
        <v>41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f>C12+C13+C14+C15+C16</f>
        <v>20</v>
      </c>
      <c r="D11" s="32">
        <f>SUM(D12:D16)</f>
        <v>450.9952033333331</v>
      </c>
      <c r="E11" s="53">
        <f aca="true" t="shared" si="6" ref="E11">SUM(E12:E16)</f>
        <v>56</v>
      </c>
      <c r="F11" s="39">
        <f>SUM(F16,F13)</f>
        <v>0</v>
      </c>
      <c r="G11" s="35">
        <f>SUM(G12:G16)</f>
        <v>201.76849672799997</v>
      </c>
      <c r="H11" s="35">
        <f>SUM(H12:H16)</f>
        <v>0</v>
      </c>
      <c r="I11" s="22">
        <f t="shared" si="3"/>
        <v>728.7637000613331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49">
        <v>3</v>
      </c>
      <c r="D12" s="12">
        <v>120.20308190476187</v>
      </c>
      <c r="E12" s="12">
        <v>8</v>
      </c>
      <c r="F12" s="38">
        <v>0</v>
      </c>
      <c r="G12" s="59">
        <v>15.423772031999999</v>
      </c>
      <c r="H12" s="36"/>
      <c r="I12" s="22">
        <f t="shared" si="3"/>
        <v>146.62685393676185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49">
        <v>10</v>
      </c>
      <c r="D13" s="12">
        <v>269.2121099999998</v>
      </c>
      <c r="E13" s="12">
        <v>24</v>
      </c>
      <c r="F13" s="12">
        <v>0</v>
      </c>
      <c r="G13" s="59">
        <v>160.79356212</v>
      </c>
      <c r="H13" s="36"/>
      <c r="I13" s="22">
        <f t="shared" si="3"/>
        <v>464.0056721199998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48">
        <v>0</v>
      </c>
      <c r="D14" s="12">
        <v>0</v>
      </c>
      <c r="E14" s="12"/>
      <c r="F14" s="38">
        <v>0</v>
      </c>
      <c r="G14" s="62"/>
      <c r="H14" s="36"/>
      <c r="I14" s="22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48">
        <v>0</v>
      </c>
      <c r="D15" s="12">
        <v>0</v>
      </c>
      <c r="E15" s="12"/>
      <c r="F15" s="38">
        <v>0</v>
      </c>
      <c r="G15" s="62"/>
      <c r="H15" s="36"/>
      <c r="I15" s="22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48">
        <v>7</v>
      </c>
      <c r="D16" s="12">
        <v>61.580011428571424</v>
      </c>
      <c r="E16" s="12">
        <v>24</v>
      </c>
      <c r="F16" s="12">
        <v>0</v>
      </c>
      <c r="G16" s="59">
        <v>25.551162576</v>
      </c>
      <c r="H16" s="36"/>
      <c r="I16" s="22">
        <f t="shared" si="3"/>
        <v>118.13117400457142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46">
        <v>0</v>
      </c>
      <c r="D17" s="32">
        <v>393.5225</v>
      </c>
      <c r="E17" s="32">
        <f aca="true" t="shared" si="7" ref="E17">SUM(E18:E20)</f>
        <v>0</v>
      </c>
      <c r="F17" s="39">
        <v>0</v>
      </c>
      <c r="G17" s="35"/>
      <c r="H17" s="35">
        <f>SUM(H18:H20)</f>
        <v>0</v>
      </c>
      <c r="I17" s="22">
        <f t="shared" si="3"/>
        <v>393.5225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48">
        <v>0</v>
      </c>
      <c r="D18" s="12">
        <v>0</v>
      </c>
      <c r="E18" s="12"/>
      <c r="F18" s="38">
        <v>0</v>
      </c>
      <c r="G18" s="36"/>
      <c r="H18" s="36"/>
      <c r="I18" s="22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48"/>
      <c r="D19" s="12">
        <v>393.5225</v>
      </c>
      <c r="E19" s="12"/>
      <c r="F19" s="38">
        <v>0</v>
      </c>
      <c r="G19" s="36"/>
      <c r="H19" s="36"/>
      <c r="I19" s="22">
        <f t="shared" si="3"/>
        <v>393.5225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48">
        <v>0</v>
      </c>
      <c r="D20" s="12">
        <v>0</v>
      </c>
      <c r="E20" s="12"/>
      <c r="F20" s="38">
        <v>0</v>
      </c>
      <c r="G20" s="36"/>
      <c r="H20" s="36"/>
      <c r="I20" s="22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46">
        <f>C22+C28</f>
        <v>13330</v>
      </c>
      <c r="D21" s="32">
        <f>D22+D28</f>
        <v>56.40816</v>
      </c>
      <c r="E21" s="32">
        <f aca="true" t="shared" si="8" ref="E21">SUM(E22,E28,E34)</f>
        <v>683</v>
      </c>
      <c r="F21" s="33">
        <f>SUM(F22,F34)</f>
        <v>5950</v>
      </c>
      <c r="G21" s="35">
        <f>G22+G28</f>
        <v>39687.784020726496</v>
      </c>
      <c r="H21" s="35">
        <f>H22+H28</f>
        <v>1334.05</v>
      </c>
      <c r="I21" s="20">
        <f t="shared" si="3"/>
        <v>61041.2421807265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3">
        <f>SUM(C23:C27)</f>
        <v>12222</v>
      </c>
      <c r="D22" s="32">
        <f>D24</f>
        <v>56.40816</v>
      </c>
      <c r="E22" s="32">
        <f aca="true" t="shared" si="9" ref="E22">SUM(E23:E27)</f>
        <v>683</v>
      </c>
      <c r="F22" s="33">
        <f aca="true" t="shared" si="10" ref="F22">SUM(F23:F27)</f>
        <v>5950</v>
      </c>
      <c r="G22" s="35">
        <f>G24</f>
        <v>39687.784020726496</v>
      </c>
      <c r="H22" s="32">
        <f>SUM(H23:H27)</f>
        <v>482.99</v>
      </c>
      <c r="I22" s="22">
        <f t="shared" si="3"/>
        <v>59082.18218072649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48">
        <v>0</v>
      </c>
      <c r="D23" s="12">
        <v>0</v>
      </c>
      <c r="E23" s="12"/>
      <c r="F23" s="38">
        <v>0</v>
      </c>
      <c r="G23" s="36"/>
      <c r="H23" s="36"/>
      <c r="I23" s="22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0">
        <v>12222</v>
      </c>
      <c r="D24" s="12">
        <v>56.40816</v>
      </c>
      <c r="E24" s="12">
        <v>683</v>
      </c>
      <c r="F24" s="12">
        <v>5950</v>
      </c>
      <c r="G24" s="36">
        <v>39687.784020726496</v>
      </c>
      <c r="H24" s="36">
        <v>482.99</v>
      </c>
      <c r="I24" s="22">
        <f t="shared" si="3"/>
        <v>59082.18218072649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48">
        <v>0</v>
      </c>
      <c r="D25" s="12">
        <v>0</v>
      </c>
      <c r="E25" s="12"/>
      <c r="F25" s="38">
        <v>0</v>
      </c>
      <c r="G25" s="36"/>
      <c r="H25" s="36"/>
      <c r="I25" s="22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48">
        <v>0</v>
      </c>
      <c r="D26" s="12">
        <v>0</v>
      </c>
      <c r="E26" s="12"/>
      <c r="F26" s="38">
        <v>0</v>
      </c>
      <c r="G26" s="36"/>
      <c r="H26" s="36"/>
      <c r="I26" s="22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48">
        <v>0</v>
      </c>
      <c r="D27" s="12">
        <v>0</v>
      </c>
      <c r="E27" s="12"/>
      <c r="F27" s="38">
        <v>0</v>
      </c>
      <c r="G27" s="36"/>
      <c r="H27" s="36"/>
      <c r="I27" s="22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3">
        <f>SUM(C29:C33)</f>
        <v>1108</v>
      </c>
      <c r="D28" s="32">
        <f>D29+D30</f>
        <v>0</v>
      </c>
      <c r="E28" s="32">
        <f>SUM(E29:E33)</f>
        <v>0</v>
      </c>
      <c r="F28" s="33">
        <f>SUM(F29:F33)</f>
        <v>379</v>
      </c>
      <c r="G28" s="35">
        <f>SUM(G29:G33)</f>
        <v>0</v>
      </c>
      <c r="H28" s="35">
        <f>SUM(H29:H33)</f>
        <v>851.06</v>
      </c>
      <c r="I28" s="22">
        <f t="shared" si="3"/>
        <v>2338.06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49">
        <v>83</v>
      </c>
      <c r="D29" s="12">
        <v>0</v>
      </c>
      <c r="E29" s="12"/>
      <c r="F29" s="12">
        <v>0</v>
      </c>
      <c r="G29" s="36">
        <v>0</v>
      </c>
      <c r="H29" s="36">
        <v>80.3</v>
      </c>
      <c r="I29" s="22">
        <f t="shared" si="3"/>
        <v>163.3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49">
        <v>947</v>
      </c>
      <c r="D30" s="12">
        <v>0</v>
      </c>
      <c r="E30" s="12"/>
      <c r="F30" s="12">
        <v>275</v>
      </c>
      <c r="G30" s="36">
        <v>0</v>
      </c>
      <c r="H30" s="36">
        <v>299.91999999999996</v>
      </c>
      <c r="I30" s="22">
        <f t="shared" si="3"/>
        <v>1521.92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8">
        <v>0</v>
      </c>
      <c r="D31" s="12">
        <v>0</v>
      </c>
      <c r="E31" s="12"/>
      <c r="F31" s="38">
        <v>0</v>
      </c>
      <c r="G31" s="36"/>
      <c r="H31" s="36"/>
      <c r="I31" s="22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8">
        <v>0</v>
      </c>
      <c r="D32" s="12">
        <v>0</v>
      </c>
      <c r="E32" s="12"/>
      <c r="F32" s="38">
        <v>0</v>
      </c>
      <c r="G32" s="36"/>
      <c r="H32" s="36"/>
      <c r="I32" s="22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8">
        <v>78</v>
      </c>
      <c r="D33" s="12">
        <v>0</v>
      </c>
      <c r="E33" s="12"/>
      <c r="F33" s="12">
        <v>104</v>
      </c>
      <c r="G33" s="36">
        <v>0</v>
      </c>
      <c r="H33" s="36">
        <v>470.84</v>
      </c>
      <c r="I33" s="22">
        <f t="shared" si="3"/>
        <v>652.8399999999999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51">
        <v>0</v>
      </c>
      <c r="D34" s="32">
        <v>0</v>
      </c>
      <c r="E34" s="32">
        <f aca="true" t="shared" si="11" ref="E34">SUM(E35:E37)</f>
        <v>0</v>
      </c>
      <c r="F34" s="39">
        <v>0</v>
      </c>
      <c r="G34" s="35"/>
      <c r="H34" s="35">
        <f>SUM(H35:H37)</f>
        <v>0</v>
      </c>
      <c r="I34" s="22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48">
        <v>0</v>
      </c>
      <c r="D35" s="12">
        <v>0</v>
      </c>
      <c r="E35" s="12"/>
      <c r="F35" s="38">
        <v>0</v>
      </c>
      <c r="G35" s="36"/>
      <c r="H35" s="36"/>
      <c r="I35" s="22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48">
        <v>0</v>
      </c>
      <c r="D36" s="12">
        <v>0</v>
      </c>
      <c r="E36" s="12"/>
      <c r="F36" s="38">
        <v>0</v>
      </c>
      <c r="G36" s="36"/>
      <c r="H36" s="36"/>
      <c r="I36" s="22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48">
        <v>0</v>
      </c>
      <c r="D37" s="12">
        <v>0</v>
      </c>
      <c r="E37" s="12"/>
      <c r="F37" s="38">
        <v>0</v>
      </c>
      <c r="G37" s="36"/>
      <c r="H37" s="36"/>
      <c r="I37" s="22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48">
        <v>0</v>
      </c>
      <c r="D38" s="12">
        <v>0</v>
      </c>
      <c r="E38" s="12"/>
      <c r="F38" s="38">
        <v>0</v>
      </c>
      <c r="G38" s="36"/>
      <c r="H38" s="36"/>
      <c r="I38" s="20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47">
        <v>5252</v>
      </c>
      <c r="D39" s="32">
        <v>3635.546510000001</v>
      </c>
      <c r="E39" s="12">
        <v>13375</v>
      </c>
      <c r="F39" s="12">
        <v>1874</v>
      </c>
      <c r="G39" s="36">
        <v>6869.948493296</v>
      </c>
      <c r="H39" s="36">
        <v>1209.29</v>
      </c>
      <c r="I39" s="20">
        <f t="shared" si="3"/>
        <v>32215.785003296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48">
        <v>0</v>
      </c>
      <c r="D40" s="12">
        <v>0</v>
      </c>
      <c r="E40" s="12"/>
      <c r="F40" s="38">
        <v>0</v>
      </c>
      <c r="G40" s="36"/>
      <c r="H40" s="36"/>
      <c r="I40" s="20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48">
        <v>0</v>
      </c>
      <c r="D41" s="12">
        <v>0</v>
      </c>
      <c r="E41" s="12"/>
      <c r="F41" s="12">
        <v>0</v>
      </c>
      <c r="G41" s="36"/>
      <c r="H41" s="36"/>
      <c r="I41" s="20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48">
        <v>0</v>
      </c>
      <c r="D42" s="12">
        <v>0</v>
      </c>
      <c r="E42" s="12"/>
      <c r="F42" s="12">
        <v>0</v>
      </c>
      <c r="G42" s="36"/>
      <c r="H42" s="36"/>
      <c r="I42" s="20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48">
        <v>0</v>
      </c>
      <c r="D43" s="12">
        <v>0</v>
      </c>
      <c r="E43" s="12"/>
      <c r="F43" s="12">
        <v>0</v>
      </c>
      <c r="G43" s="36"/>
      <c r="H43" s="36"/>
      <c r="I43" s="20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C5+C11+C22+C28+C39</f>
        <v>22932</v>
      </c>
      <c r="D44" s="32">
        <f>D39+D3</f>
        <v>9378.456913333333</v>
      </c>
      <c r="E44" s="32">
        <f aca="true" t="shared" si="12" ref="E44">SUM(E3,E38:E43)</f>
        <v>14708</v>
      </c>
      <c r="F44" s="45">
        <f>SUM(F3,F39)</f>
        <v>8203</v>
      </c>
      <c r="G44" s="60">
        <f>G3+G39</f>
        <v>68395.8700488345</v>
      </c>
      <c r="H44" s="61">
        <f>H5+H11+H22+H28+H39</f>
        <v>2543.34</v>
      </c>
      <c r="I44" s="24">
        <f t="shared" si="3"/>
        <v>126160.66696216783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R126"/>
  <sheetViews>
    <sheetView zoomScale="80" zoomScaleNormal="80" workbookViewId="0" topLeftCell="A1">
      <selection activeCell="E3" sqref="E3:E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5" customWidth="1"/>
    <col min="8" max="9" width="15.421875" style="5" customWidth="1"/>
    <col min="10" max="16384" width="9.140625" style="5" customWidth="1"/>
  </cols>
  <sheetData>
    <row r="1" ht="15">
      <c r="A1" s="18" t="s">
        <v>91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>C4+C21</f>
        <v>20479</v>
      </c>
      <c r="D3" s="19">
        <v>11125</v>
      </c>
      <c r="E3" s="32">
        <f aca="true" t="shared" si="0" ref="E3">E4+E21</f>
        <v>3302</v>
      </c>
      <c r="F3" s="37">
        <f>SUM(F4,F21,F28)</f>
        <v>18543</v>
      </c>
      <c r="G3" s="19">
        <v>32316.159999999996</v>
      </c>
      <c r="H3" s="29"/>
      <c r="I3" s="20">
        <f>SUM(C3:H3)</f>
        <v>85765.16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C5+C11+C17</f>
        <v>7018</v>
      </c>
      <c r="D4" s="19">
        <v>11072</v>
      </c>
      <c r="E4" s="32">
        <f aca="true" t="shared" si="1" ref="E4">SUM(E5,E17,E11)</f>
        <v>1214</v>
      </c>
      <c r="F4" s="37">
        <f>SUM(F11,F5)</f>
        <v>250</v>
      </c>
      <c r="G4" s="19">
        <v>18891.94</v>
      </c>
      <c r="H4" s="29"/>
      <c r="I4" s="20">
        <f aca="true" t="shared" si="2" ref="I4:I44">SUM(C4:H4)</f>
        <v>38445.94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6962</v>
      </c>
      <c r="D5" s="21">
        <v>10572</v>
      </c>
      <c r="E5" s="32">
        <f aca="true" t="shared" si="3" ref="E5">SUM(E6:E10)</f>
        <v>1127</v>
      </c>
      <c r="F5" s="37">
        <f>SUM(F6:F10)</f>
        <v>241</v>
      </c>
      <c r="G5" s="21">
        <v>18205</v>
      </c>
      <c r="H5" s="30"/>
      <c r="I5" s="22">
        <f t="shared" si="2"/>
        <v>37107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6771</v>
      </c>
      <c r="D6" s="21">
        <v>8172</v>
      </c>
      <c r="E6" s="12">
        <v>197</v>
      </c>
      <c r="F6" s="12">
        <v>95</v>
      </c>
      <c r="G6" s="21">
        <v>18143.55</v>
      </c>
      <c r="H6" s="30"/>
      <c r="I6" s="22">
        <f t="shared" si="2"/>
        <v>33378.55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/>
      <c r="D7" s="21">
        <v>0</v>
      </c>
      <c r="E7" s="12"/>
      <c r="F7" s="38">
        <v>0</v>
      </c>
      <c r="G7" s="21"/>
      <c r="H7" s="30"/>
      <c r="I7" s="22">
        <f t="shared" si="2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158</v>
      </c>
      <c r="D8" s="21">
        <v>1360</v>
      </c>
      <c r="E8" s="12"/>
      <c r="F8" s="12">
        <v>7</v>
      </c>
      <c r="G8" s="21">
        <v>61.45</v>
      </c>
      <c r="H8" s="30"/>
      <c r="I8" s="22">
        <f t="shared" si="2"/>
        <v>1586.45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/>
      <c r="D9" s="21">
        <v>1040</v>
      </c>
      <c r="E9" s="12">
        <v>930</v>
      </c>
      <c r="F9" s="12">
        <v>139</v>
      </c>
      <c r="G9" s="21"/>
      <c r="H9" s="30"/>
      <c r="I9" s="22">
        <f t="shared" si="2"/>
        <v>2109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33</v>
      </c>
      <c r="D10" s="21">
        <v>0</v>
      </c>
      <c r="E10" s="12"/>
      <c r="F10" s="38">
        <v>0</v>
      </c>
      <c r="G10" s="21"/>
      <c r="H10" s="30"/>
      <c r="I10" s="22">
        <f t="shared" si="2"/>
        <v>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2">
        <v>56</v>
      </c>
      <c r="D11" s="21">
        <v>500</v>
      </c>
      <c r="E11" s="53">
        <f aca="true" t="shared" si="4" ref="E11">SUM(E12:E16)</f>
        <v>87</v>
      </c>
      <c r="F11" s="39">
        <f>SUM(F16,F13)</f>
        <v>9</v>
      </c>
      <c r="G11" s="21">
        <v>686.94</v>
      </c>
      <c r="H11" s="30"/>
      <c r="I11" s="22">
        <f t="shared" si="2"/>
        <v>1338.94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12">
        <v>27.171565750000003</v>
      </c>
      <c r="D12" s="21">
        <v>117</v>
      </c>
      <c r="E12" s="12">
        <v>27</v>
      </c>
      <c r="F12" s="38">
        <v>0</v>
      </c>
      <c r="G12" s="21">
        <v>70.69</v>
      </c>
      <c r="H12" s="30"/>
      <c r="I12" s="22">
        <f t="shared" si="2"/>
        <v>241.86156575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12">
        <v>35</v>
      </c>
      <c r="D13" s="21">
        <v>373</v>
      </c>
      <c r="E13" s="12">
        <v>58</v>
      </c>
      <c r="F13" s="12">
        <v>6</v>
      </c>
      <c r="G13" s="21">
        <v>406.69</v>
      </c>
      <c r="H13" s="30"/>
      <c r="I13" s="22">
        <f t="shared" si="2"/>
        <v>878.69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12"/>
      <c r="D14" s="21">
        <v>0</v>
      </c>
      <c r="E14" s="12"/>
      <c r="F14" s="38">
        <v>0</v>
      </c>
      <c r="G14" s="21"/>
      <c r="H14" s="30"/>
      <c r="I14" s="22">
        <f t="shared" si="2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12"/>
      <c r="D15" s="21">
        <v>0</v>
      </c>
      <c r="E15" s="12"/>
      <c r="F15" s="38">
        <v>0</v>
      </c>
      <c r="G15" s="21"/>
      <c r="H15" s="30"/>
      <c r="I15" s="22">
        <f t="shared" si="2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12">
        <v>21</v>
      </c>
      <c r="D16" s="21">
        <v>10</v>
      </c>
      <c r="E16" s="12">
        <v>2</v>
      </c>
      <c r="F16" s="12">
        <v>3</v>
      </c>
      <c r="G16" s="21">
        <v>209.56</v>
      </c>
      <c r="H16" s="30"/>
      <c r="I16" s="22">
        <f t="shared" si="2"/>
        <v>245.56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32">
        <v>0</v>
      </c>
      <c r="D17" s="21">
        <v>0</v>
      </c>
      <c r="E17" s="32">
        <f aca="true" t="shared" si="5" ref="E17">SUM(E18:E20)</f>
        <v>0</v>
      </c>
      <c r="F17" s="39">
        <v>0</v>
      </c>
      <c r="G17" s="21"/>
      <c r="H17" s="30"/>
      <c r="I17" s="22">
        <f t="shared" si="2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12"/>
      <c r="D18" s="21">
        <v>0</v>
      </c>
      <c r="E18" s="12"/>
      <c r="F18" s="38">
        <v>0</v>
      </c>
      <c r="G18" s="21"/>
      <c r="H18" s="30"/>
      <c r="I18" s="22">
        <f t="shared" si="2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12"/>
      <c r="D19" s="21">
        <v>0</v>
      </c>
      <c r="E19" s="12"/>
      <c r="F19" s="38">
        <v>0</v>
      </c>
      <c r="G19" s="21"/>
      <c r="H19" s="30"/>
      <c r="I19" s="22">
        <f t="shared" si="2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12"/>
      <c r="D20" s="21">
        <v>0</v>
      </c>
      <c r="E20" s="12"/>
      <c r="F20" s="38">
        <v>0</v>
      </c>
      <c r="G20" s="21"/>
      <c r="H20" s="30"/>
      <c r="I20" s="22">
        <f t="shared" si="2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32">
        <f>C22+C28+C34</f>
        <v>13461</v>
      </c>
      <c r="D21" s="19">
        <v>53</v>
      </c>
      <c r="E21" s="32">
        <f aca="true" t="shared" si="6" ref="E21">SUM(E22,E28,E34)</f>
        <v>2088</v>
      </c>
      <c r="F21" s="33">
        <f>SUM(F22,F34)</f>
        <v>17519</v>
      </c>
      <c r="G21" s="19">
        <v>13424.22</v>
      </c>
      <c r="H21" s="29"/>
      <c r="I21" s="20">
        <f t="shared" si="2"/>
        <v>46545.22</v>
      </c>
      <c r="J21" s="5"/>
      <c r="K21" s="58"/>
      <c r="L21" s="5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2">
        <f>SUM(C23:C27)</f>
        <v>12227</v>
      </c>
      <c r="D22" s="21">
        <v>53</v>
      </c>
      <c r="E22" s="32">
        <f aca="true" t="shared" si="7" ref="E22">SUM(E23:E27)</f>
        <v>2088</v>
      </c>
      <c r="F22" s="33">
        <f aca="true" t="shared" si="8" ref="F22">SUM(F23:F27)</f>
        <v>17519</v>
      </c>
      <c r="G22" s="21">
        <v>13424.22</v>
      </c>
      <c r="H22" s="30"/>
      <c r="I22" s="22">
        <f t="shared" si="2"/>
        <v>45311.22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12"/>
      <c r="D23" s="21">
        <v>0</v>
      </c>
      <c r="E23" s="12"/>
      <c r="F23" s="38">
        <v>0</v>
      </c>
      <c r="G23" s="21"/>
      <c r="H23" s="30"/>
      <c r="I23" s="22">
        <f t="shared" si="2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12">
        <v>12227</v>
      </c>
      <c r="D24" s="21">
        <v>53</v>
      </c>
      <c r="E24" s="12">
        <v>2088</v>
      </c>
      <c r="F24" s="12">
        <v>17519</v>
      </c>
      <c r="G24" s="21">
        <v>13424.22</v>
      </c>
      <c r="H24" s="30"/>
      <c r="I24" s="22">
        <f t="shared" si="2"/>
        <v>45311.22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12"/>
      <c r="D25" s="21">
        <v>0</v>
      </c>
      <c r="E25" s="12"/>
      <c r="F25" s="38">
        <v>0</v>
      </c>
      <c r="G25" s="21"/>
      <c r="H25" s="30"/>
      <c r="I25" s="22">
        <f t="shared" si="2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12"/>
      <c r="D26" s="21">
        <v>0</v>
      </c>
      <c r="E26" s="12"/>
      <c r="F26" s="38">
        <v>0</v>
      </c>
      <c r="G26" s="21"/>
      <c r="H26" s="30"/>
      <c r="I26" s="22">
        <f t="shared" si="2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12"/>
      <c r="D27" s="21">
        <v>0</v>
      </c>
      <c r="E27" s="12"/>
      <c r="F27" s="38">
        <v>0</v>
      </c>
      <c r="G27" s="21"/>
      <c r="H27" s="30"/>
      <c r="I27" s="22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2">
        <v>1234</v>
      </c>
      <c r="D28" s="21">
        <v>0</v>
      </c>
      <c r="E28" s="32">
        <f>SUM(E29:E33)</f>
        <v>0</v>
      </c>
      <c r="F28" s="33">
        <f>SUM(F29:F33)</f>
        <v>774</v>
      </c>
      <c r="G28" s="21">
        <v>0</v>
      </c>
      <c r="H28" s="30"/>
      <c r="I28" s="22">
        <f t="shared" si="2"/>
        <v>2008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12">
        <v>32</v>
      </c>
      <c r="D29" s="21">
        <v>0</v>
      </c>
      <c r="E29" s="12"/>
      <c r="F29" s="12">
        <v>70</v>
      </c>
      <c r="G29" s="21">
        <v>0</v>
      </c>
      <c r="H29" s="30"/>
      <c r="I29" s="22">
        <f t="shared" si="2"/>
        <v>102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12">
        <v>1114</v>
      </c>
      <c r="D30" s="21">
        <v>0</v>
      </c>
      <c r="E30" s="12"/>
      <c r="F30" s="12">
        <v>586</v>
      </c>
      <c r="G30" s="21">
        <v>0</v>
      </c>
      <c r="H30" s="30"/>
      <c r="I30" s="22">
        <f t="shared" si="2"/>
        <v>1700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12"/>
      <c r="D31" s="21">
        <v>0</v>
      </c>
      <c r="E31" s="12"/>
      <c r="F31" s="38">
        <v>0</v>
      </c>
      <c r="G31" s="21"/>
      <c r="H31" s="30"/>
      <c r="I31" s="22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12"/>
      <c r="D32" s="21">
        <v>0</v>
      </c>
      <c r="E32" s="12"/>
      <c r="F32" s="38">
        <v>0</v>
      </c>
      <c r="G32" s="21"/>
      <c r="H32" s="30"/>
      <c r="I32" s="22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12">
        <v>120</v>
      </c>
      <c r="D33" s="21">
        <v>0</v>
      </c>
      <c r="E33" s="12"/>
      <c r="F33" s="12">
        <v>118</v>
      </c>
      <c r="G33" s="21">
        <v>0</v>
      </c>
      <c r="H33" s="30"/>
      <c r="I33" s="22">
        <f t="shared" si="2"/>
        <v>238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32">
        <v>0</v>
      </c>
      <c r="D34" s="21">
        <v>0</v>
      </c>
      <c r="E34" s="32">
        <f aca="true" t="shared" si="9" ref="E34">SUM(E35:E37)</f>
        <v>0</v>
      </c>
      <c r="F34" s="39">
        <v>0</v>
      </c>
      <c r="G34" s="21"/>
      <c r="H34" s="30"/>
      <c r="I34" s="22">
        <f t="shared" si="2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/>
      <c r="D35" s="21">
        <v>0</v>
      </c>
      <c r="E35" s="12"/>
      <c r="F35" s="38">
        <v>0</v>
      </c>
      <c r="G35" s="21"/>
      <c r="H35" s="30"/>
      <c r="I35" s="22">
        <f t="shared" si="2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/>
      <c r="D36" s="21">
        <v>0</v>
      </c>
      <c r="E36" s="12"/>
      <c r="F36" s="38">
        <v>0</v>
      </c>
      <c r="G36" s="21"/>
      <c r="H36" s="30"/>
      <c r="I36" s="22">
        <f t="shared" si="2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/>
      <c r="D37" s="21">
        <v>0</v>
      </c>
      <c r="E37" s="12"/>
      <c r="F37" s="38">
        <v>0</v>
      </c>
      <c r="G37" s="21"/>
      <c r="H37" s="30"/>
      <c r="I37" s="22">
        <f t="shared" si="2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12"/>
      <c r="D38" s="19">
        <v>0</v>
      </c>
      <c r="E38" s="12"/>
      <c r="F38" s="38">
        <v>0</v>
      </c>
      <c r="G38" s="19"/>
      <c r="H38" s="29"/>
      <c r="I38" s="20">
        <f t="shared" si="2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12">
        <v>4019</v>
      </c>
      <c r="D39" s="19">
        <v>642</v>
      </c>
      <c r="E39" s="12">
        <v>9436</v>
      </c>
      <c r="F39" s="12">
        <v>948</v>
      </c>
      <c r="G39" s="19">
        <v>6159.35</v>
      </c>
      <c r="H39" s="29"/>
      <c r="I39" s="20">
        <f t="shared" si="2"/>
        <v>21204.35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12"/>
      <c r="D40" s="19">
        <v>0</v>
      </c>
      <c r="E40" s="12"/>
      <c r="F40" s="38">
        <v>0</v>
      </c>
      <c r="G40" s="19"/>
      <c r="H40" s="29"/>
      <c r="I40" s="20">
        <f t="shared" si="2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12"/>
      <c r="D41" s="19">
        <v>0</v>
      </c>
      <c r="E41" s="12"/>
      <c r="F41" s="12">
        <v>0</v>
      </c>
      <c r="G41" s="19"/>
      <c r="H41" s="29"/>
      <c r="I41" s="20">
        <f t="shared" si="2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12"/>
      <c r="D42" s="19">
        <v>0</v>
      </c>
      <c r="E42" s="12"/>
      <c r="F42" s="12">
        <v>0</v>
      </c>
      <c r="G42" s="19"/>
      <c r="H42" s="29"/>
      <c r="I42" s="20">
        <f t="shared" si="2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12"/>
      <c r="D43" s="19">
        <v>0</v>
      </c>
      <c r="E43" s="12"/>
      <c r="F43" s="12">
        <v>0</v>
      </c>
      <c r="G43" s="19"/>
      <c r="H43" s="29"/>
      <c r="I43" s="20">
        <f t="shared" si="2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13" t="s">
        <v>67</v>
      </c>
      <c r="B44" s="14" t="s">
        <v>68</v>
      </c>
      <c r="C44" s="32">
        <f>C39+C21+C4</f>
        <v>24498</v>
      </c>
      <c r="D44" s="23">
        <v>11767</v>
      </c>
      <c r="E44" s="32">
        <f aca="true" t="shared" si="10" ref="E44">SUM(E3,E38:E43)</f>
        <v>12738</v>
      </c>
      <c r="F44" s="40">
        <f>SUM(F3,F39)</f>
        <v>19491</v>
      </c>
      <c r="G44" s="23">
        <v>38475.509999999995</v>
      </c>
      <c r="H44" s="31"/>
      <c r="I44" s="24">
        <f t="shared" si="2"/>
        <v>106969.51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s="1" customFormat="1" ht="15">
      <c r="C45" s="50"/>
      <c r="D45" s="5"/>
      <c r="E45" s="5"/>
      <c r="F45" s="5"/>
      <c r="G45" s="5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R126"/>
  <sheetViews>
    <sheetView zoomScale="80" zoomScaleNormal="80" workbookViewId="0" topLeftCell="A1">
      <selection activeCell="E3" sqref="E3:E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5" customWidth="1"/>
    <col min="8" max="9" width="15.421875" style="5" customWidth="1"/>
    <col min="10" max="16384" width="9.140625" style="5" customWidth="1"/>
  </cols>
  <sheetData>
    <row r="1" ht="15">
      <c r="A1" s="18" t="s">
        <v>92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46">
        <f>C4+C21</f>
        <v>415</v>
      </c>
      <c r="D3" s="32">
        <f>D4+D21</f>
        <v>126</v>
      </c>
      <c r="E3" s="32">
        <f>E4+E21</f>
        <v>36</v>
      </c>
      <c r="F3" s="32">
        <f>SUM(F4,F21)</f>
        <v>683</v>
      </c>
      <c r="G3" s="32">
        <f>G4+G21</f>
        <v>13708</v>
      </c>
      <c r="H3" s="32">
        <f>H4+H21</f>
        <v>93</v>
      </c>
      <c r="I3" s="20">
        <f>SUM(C3:H3)</f>
        <v>15061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46">
        <f>C5+C17</f>
        <v>46</v>
      </c>
      <c r="D4" s="32">
        <f>D5+D17</f>
        <v>124</v>
      </c>
      <c r="E4" s="32">
        <f>SUM(E5,E17)</f>
        <v>10</v>
      </c>
      <c r="F4" s="32">
        <f>SUM(F5)</f>
        <v>0</v>
      </c>
      <c r="G4" s="32">
        <f>G5</f>
        <v>110</v>
      </c>
      <c r="H4" s="32">
        <f>H5+H17</f>
        <v>0</v>
      </c>
      <c r="I4" s="20">
        <f aca="true" t="shared" si="0" ref="I4:I44">SUM(C4:H4)</f>
        <v>290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46">
        <f aca="true" t="shared" si="1" ref="C5">C6+C7+C8+C9+C10</f>
        <v>46</v>
      </c>
      <c r="D5" s="32">
        <f>SUM(D6:D9)</f>
        <v>122</v>
      </c>
      <c r="E5" s="32">
        <f>SUM(E6:E10)</f>
        <v>10</v>
      </c>
      <c r="F5" s="32">
        <f>SUM(F6:F10)</f>
        <v>0</v>
      </c>
      <c r="G5" s="32">
        <f>G6+G8</f>
        <v>110</v>
      </c>
      <c r="H5" s="32">
        <f>SUM(H6:H10)</f>
        <v>0</v>
      </c>
      <c r="I5" s="22">
        <f t="shared" si="0"/>
        <v>288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47">
        <v>35</v>
      </c>
      <c r="D6" s="12">
        <v>8</v>
      </c>
      <c r="E6" s="12">
        <v>5</v>
      </c>
      <c r="F6" s="12">
        <v>0</v>
      </c>
      <c r="G6" s="52">
        <v>93</v>
      </c>
      <c r="H6" s="12"/>
      <c r="I6" s="22">
        <f t="shared" si="0"/>
        <v>141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48">
        <v>0</v>
      </c>
      <c r="D7" s="12">
        <v>3</v>
      </c>
      <c r="E7" s="12"/>
      <c r="F7" s="12">
        <v>0</v>
      </c>
      <c r="G7" s="52"/>
      <c r="H7" s="12"/>
      <c r="I7" s="22">
        <f t="shared" si="0"/>
        <v>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47">
        <v>8</v>
      </c>
      <c r="D8" s="12">
        <v>34</v>
      </c>
      <c r="E8" s="12"/>
      <c r="F8" s="12">
        <v>0</v>
      </c>
      <c r="G8" s="52">
        <v>17</v>
      </c>
      <c r="H8" s="12"/>
      <c r="I8" s="22">
        <f t="shared" si="0"/>
        <v>59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48">
        <v>0</v>
      </c>
      <c r="D9" s="12">
        <v>77</v>
      </c>
      <c r="E9" s="12">
        <v>5</v>
      </c>
      <c r="F9" s="12">
        <v>0</v>
      </c>
      <c r="G9" s="12"/>
      <c r="H9" s="12"/>
      <c r="I9" s="22">
        <f t="shared" si="0"/>
        <v>82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48">
        <v>3</v>
      </c>
      <c r="D10" s="12">
        <v>0</v>
      </c>
      <c r="E10" s="12"/>
      <c r="F10" s="12">
        <v>0</v>
      </c>
      <c r="G10" s="12"/>
      <c r="H10" s="12"/>
      <c r="I10" s="22">
        <f t="shared" si="0"/>
        <v>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51">
        <v>32</v>
      </c>
      <c r="D11" s="32">
        <f>D12</f>
        <v>196</v>
      </c>
      <c r="E11" s="12">
        <v>10</v>
      </c>
      <c r="F11" s="33">
        <f>SUM(F16,F13)</f>
        <v>0</v>
      </c>
      <c r="G11" s="32">
        <f>G13</f>
        <v>59</v>
      </c>
      <c r="H11" s="32"/>
      <c r="I11" s="22">
        <f t="shared" si="0"/>
        <v>297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49">
        <v>18</v>
      </c>
      <c r="D12" s="12">
        <v>196</v>
      </c>
      <c r="E12" s="12">
        <v>8</v>
      </c>
      <c r="F12" s="12">
        <v>0</v>
      </c>
      <c r="G12" s="52">
        <v>41</v>
      </c>
      <c r="H12" s="12"/>
      <c r="I12" s="22">
        <f t="shared" si="0"/>
        <v>263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49">
        <v>11</v>
      </c>
      <c r="D13" s="12">
        <v>120</v>
      </c>
      <c r="E13" s="12">
        <v>9</v>
      </c>
      <c r="F13" s="12">
        <v>0</v>
      </c>
      <c r="G13" s="52">
        <v>59</v>
      </c>
      <c r="H13" s="12"/>
      <c r="I13" s="22">
        <f t="shared" si="0"/>
        <v>199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48">
        <v>0</v>
      </c>
      <c r="D14" s="12">
        <v>0</v>
      </c>
      <c r="E14" s="12"/>
      <c r="F14" s="12">
        <v>0</v>
      </c>
      <c r="G14" s="52"/>
      <c r="H14" s="12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48">
        <v>0</v>
      </c>
      <c r="D15" s="12">
        <v>0</v>
      </c>
      <c r="E15" s="12"/>
      <c r="F15" s="12">
        <v>0</v>
      </c>
      <c r="G15" s="52"/>
      <c r="H15" s="12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48">
        <v>30</v>
      </c>
      <c r="D16" s="12">
        <v>3</v>
      </c>
      <c r="E16" s="12">
        <v>3</v>
      </c>
      <c r="F16" s="12">
        <v>0</v>
      </c>
      <c r="G16" s="52">
        <v>8</v>
      </c>
      <c r="H16" s="12"/>
      <c r="I16" s="22">
        <f t="shared" si="0"/>
        <v>44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46">
        <f>SUM(C18:C20)</f>
        <v>0</v>
      </c>
      <c r="D17" s="32">
        <v>2</v>
      </c>
      <c r="E17" s="32">
        <f>SUM(E18:E20)</f>
        <v>0</v>
      </c>
      <c r="F17" s="33">
        <v>0</v>
      </c>
      <c r="G17" s="32"/>
      <c r="H17" s="33">
        <f>SUM(H18:H20)</f>
        <v>0</v>
      </c>
      <c r="I17" s="22">
        <f t="shared" si="0"/>
        <v>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48"/>
      <c r="D18" s="12">
        <v>0</v>
      </c>
      <c r="E18" s="12"/>
      <c r="F18" s="12">
        <v>0</v>
      </c>
      <c r="G18" s="12"/>
      <c r="H18" s="12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48"/>
      <c r="D19" s="12">
        <v>2</v>
      </c>
      <c r="E19" s="12"/>
      <c r="F19" s="12">
        <v>0</v>
      </c>
      <c r="G19" s="12"/>
      <c r="H19" s="12"/>
      <c r="I19" s="22">
        <f t="shared" si="0"/>
        <v>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48"/>
      <c r="D20" s="12">
        <v>0</v>
      </c>
      <c r="E20" s="12"/>
      <c r="F20" s="12">
        <v>0</v>
      </c>
      <c r="G20" s="12"/>
      <c r="H20" s="12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46">
        <f>C22</f>
        <v>369</v>
      </c>
      <c r="D21" s="32">
        <f>D22</f>
        <v>2</v>
      </c>
      <c r="E21" s="32">
        <f>SUM(E22,E28,E34)</f>
        <v>26</v>
      </c>
      <c r="F21" s="33">
        <f>SUM(F22,F34)</f>
        <v>683</v>
      </c>
      <c r="G21" s="32">
        <f>G22</f>
        <v>13598</v>
      </c>
      <c r="H21" s="32">
        <f>H22+H34</f>
        <v>93</v>
      </c>
      <c r="I21" s="20">
        <f t="shared" si="0"/>
        <v>14771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51">
        <f>C23+C24+C25+C26+C27</f>
        <v>369</v>
      </c>
      <c r="D22" s="32">
        <f>D24</f>
        <v>2</v>
      </c>
      <c r="E22" s="32">
        <f>SUM(E23:E27)</f>
        <v>26</v>
      </c>
      <c r="F22" s="33">
        <f>SUM(F23:F27)</f>
        <v>683</v>
      </c>
      <c r="G22" s="32">
        <f>SUM(G23:G27)</f>
        <v>13598</v>
      </c>
      <c r="H22" s="32">
        <f>SUM(H23:H27)</f>
        <v>93</v>
      </c>
      <c r="I22" s="22">
        <f t="shared" si="0"/>
        <v>14771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48">
        <v>0</v>
      </c>
      <c r="D23" s="12">
        <v>0</v>
      </c>
      <c r="E23" s="12"/>
      <c r="F23" s="12">
        <v>0</v>
      </c>
      <c r="G23" s="12"/>
      <c r="H23" s="12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50">
        <v>369</v>
      </c>
      <c r="D24" s="12">
        <v>2</v>
      </c>
      <c r="E24" s="12">
        <v>26</v>
      </c>
      <c r="F24" s="12">
        <v>683</v>
      </c>
      <c r="G24" s="12">
        <v>13598</v>
      </c>
      <c r="H24" s="12">
        <v>93</v>
      </c>
      <c r="I24" s="22">
        <f t="shared" si="0"/>
        <v>14771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48">
        <v>0</v>
      </c>
      <c r="D25" s="12">
        <v>0</v>
      </c>
      <c r="E25" s="12"/>
      <c r="F25" s="12">
        <v>0</v>
      </c>
      <c r="G25" s="12"/>
      <c r="H25" s="12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48">
        <v>0</v>
      </c>
      <c r="D26" s="12">
        <v>0</v>
      </c>
      <c r="E26" s="12"/>
      <c r="F26" s="12">
        <v>0</v>
      </c>
      <c r="G26" s="12"/>
      <c r="H26" s="12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48">
        <v>0</v>
      </c>
      <c r="D27" s="12">
        <v>0</v>
      </c>
      <c r="E27" s="12"/>
      <c r="F27" s="12">
        <v>0</v>
      </c>
      <c r="G27" s="12"/>
      <c r="H27" s="12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51">
        <v>119</v>
      </c>
      <c r="D28" s="32">
        <v>0</v>
      </c>
      <c r="E28" s="12"/>
      <c r="F28" s="33">
        <f>SUM(F29:F33)</f>
        <v>462</v>
      </c>
      <c r="G28" s="12">
        <v>0</v>
      </c>
      <c r="H28" s="32">
        <v>83</v>
      </c>
      <c r="I28" s="22">
        <f t="shared" si="0"/>
        <v>664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49">
        <v>21</v>
      </c>
      <c r="D29" s="12">
        <v>0</v>
      </c>
      <c r="E29" s="12"/>
      <c r="F29" s="12">
        <v>0</v>
      </c>
      <c r="G29" s="12">
        <v>0</v>
      </c>
      <c r="H29" s="1">
        <v>75</v>
      </c>
      <c r="I29" s="22">
        <f t="shared" si="0"/>
        <v>96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49">
        <v>63</v>
      </c>
      <c r="D30" s="12">
        <v>0</v>
      </c>
      <c r="E30" s="12"/>
      <c r="F30" s="12">
        <v>433</v>
      </c>
      <c r="G30" s="12">
        <v>0</v>
      </c>
      <c r="H30" s="12">
        <v>74</v>
      </c>
      <c r="I30" s="22">
        <f t="shared" si="0"/>
        <v>570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8">
        <v>0</v>
      </c>
      <c r="D31" s="12">
        <v>0</v>
      </c>
      <c r="E31" s="12"/>
      <c r="F31" s="12">
        <v>0</v>
      </c>
      <c r="G31" s="12"/>
      <c r="H31" s="12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8">
        <v>0</v>
      </c>
      <c r="D32" s="12">
        <v>0</v>
      </c>
      <c r="E32" s="12"/>
      <c r="F32" s="12">
        <v>0</v>
      </c>
      <c r="G32" s="12"/>
      <c r="H32" s="12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8">
        <v>48</v>
      </c>
      <c r="D33" s="12">
        <v>0</v>
      </c>
      <c r="E33" s="12"/>
      <c r="F33" s="12">
        <v>29</v>
      </c>
      <c r="G33" s="12">
        <v>0</v>
      </c>
      <c r="H33" s="12">
        <v>79</v>
      </c>
      <c r="I33" s="22">
        <f t="shared" si="0"/>
        <v>156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51"/>
      <c r="D34" s="32">
        <v>0</v>
      </c>
      <c r="E34" s="32">
        <f>SUM(E35:E37)</f>
        <v>0</v>
      </c>
      <c r="F34" s="32">
        <v>0</v>
      </c>
      <c r="G34" s="32"/>
      <c r="H34" s="32">
        <f>SUM(H35:H37)</f>
        <v>0</v>
      </c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48"/>
      <c r="D35" s="12">
        <v>0</v>
      </c>
      <c r="E35" s="12"/>
      <c r="F35" s="12">
        <v>0</v>
      </c>
      <c r="G35" s="12"/>
      <c r="H35" s="12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48"/>
      <c r="D36" s="12">
        <v>0</v>
      </c>
      <c r="E36" s="12"/>
      <c r="F36" s="12">
        <v>0</v>
      </c>
      <c r="G36" s="12"/>
      <c r="H36" s="12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48"/>
      <c r="D37" s="12">
        <v>0</v>
      </c>
      <c r="E37" s="12"/>
      <c r="F37" s="12">
        <v>0</v>
      </c>
      <c r="G37" s="12"/>
      <c r="H37" s="12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48"/>
      <c r="D38" s="12">
        <v>0</v>
      </c>
      <c r="E38" s="12"/>
      <c r="F38" s="12">
        <v>0</v>
      </c>
      <c r="G38" s="12"/>
      <c r="H38" s="12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47">
        <v>63</v>
      </c>
      <c r="D39" s="32">
        <v>79</v>
      </c>
      <c r="E39" s="12">
        <v>197</v>
      </c>
      <c r="F39" s="12">
        <v>50</v>
      </c>
      <c r="G39" s="12">
        <v>27</v>
      </c>
      <c r="H39" s="12">
        <v>40</v>
      </c>
      <c r="I39" s="20">
        <f t="shared" si="0"/>
        <v>456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48"/>
      <c r="D40" s="12">
        <v>0</v>
      </c>
      <c r="E40" s="12"/>
      <c r="F40" s="12">
        <v>0</v>
      </c>
      <c r="G40" s="12"/>
      <c r="H40" s="12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48"/>
      <c r="D41" s="12">
        <v>0</v>
      </c>
      <c r="E41" s="12"/>
      <c r="F41" s="12">
        <v>0</v>
      </c>
      <c r="G41" s="12"/>
      <c r="H41" s="12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48"/>
      <c r="D42" s="12">
        <v>0</v>
      </c>
      <c r="E42" s="12"/>
      <c r="F42" s="12">
        <v>0</v>
      </c>
      <c r="G42" s="12"/>
      <c r="H42" s="12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48"/>
      <c r="D43" s="12">
        <v>0</v>
      </c>
      <c r="E43" s="12"/>
      <c r="F43" s="12">
        <v>0</v>
      </c>
      <c r="G43" s="12"/>
      <c r="H43" s="12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46">
        <f>C39+C3</f>
        <v>478</v>
      </c>
      <c r="D44" s="32">
        <f>D39+D3</f>
        <v>205</v>
      </c>
      <c r="E44" s="32">
        <f>SUM(E3,E38:E43)</f>
        <v>233</v>
      </c>
      <c r="F44" s="45">
        <f>SUM(F3,F39)</f>
        <v>733</v>
      </c>
      <c r="G44" s="32">
        <f>G3+G39</f>
        <v>13735</v>
      </c>
      <c r="H44" s="34">
        <f>H39+H3</f>
        <v>133</v>
      </c>
      <c r="I44" s="24">
        <f t="shared" si="0"/>
        <v>15517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R126"/>
  <sheetViews>
    <sheetView zoomScale="80" zoomScaleNormal="80" workbookViewId="0" topLeftCell="A1">
      <selection activeCell="E3" sqref="E3:E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5" customWidth="1"/>
    <col min="8" max="9" width="15.421875" style="5" customWidth="1"/>
    <col min="10" max="16384" width="9.140625" style="5" customWidth="1"/>
  </cols>
  <sheetData>
    <row r="1" ht="15">
      <c r="A1" s="18" t="s">
        <v>93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>C4+C21</f>
        <v>444</v>
      </c>
      <c r="D3" s="19">
        <v>221</v>
      </c>
      <c r="E3" s="32">
        <f>E4+E21</f>
        <v>139</v>
      </c>
      <c r="F3" s="32">
        <f>SUM(F4,F21)</f>
        <v>1166</v>
      </c>
      <c r="G3" s="19">
        <v>3209</v>
      </c>
      <c r="H3" s="29"/>
      <c r="I3" s="20">
        <f>SUM(C3:H3)</f>
        <v>5179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</f>
        <v>56</v>
      </c>
      <c r="D4" s="19">
        <v>218</v>
      </c>
      <c r="E4" s="32">
        <f>SUM(E5,E17)</f>
        <v>32</v>
      </c>
      <c r="F4" s="32">
        <f>SUM(F5)</f>
        <v>10</v>
      </c>
      <c r="G4" s="19">
        <v>192</v>
      </c>
      <c r="H4" s="29"/>
      <c r="I4" s="20">
        <f aca="true" t="shared" si="0" ref="I4:I44">SUM(C4:H4)</f>
        <v>508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56</v>
      </c>
      <c r="D5" s="21">
        <v>218</v>
      </c>
      <c r="E5" s="32">
        <f>SUM(E6:E10)</f>
        <v>32</v>
      </c>
      <c r="F5" s="32">
        <f>SUM(F6:F10)</f>
        <v>10</v>
      </c>
      <c r="G5" s="21">
        <v>192</v>
      </c>
      <c r="H5" s="30"/>
      <c r="I5" s="22">
        <f t="shared" si="0"/>
        <v>508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45</v>
      </c>
      <c r="D6" s="21">
        <v>153</v>
      </c>
      <c r="E6" s="12">
        <v>10</v>
      </c>
      <c r="F6" s="12">
        <v>4</v>
      </c>
      <c r="G6" s="21">
        <v>187</v>
      </c>
      <c r="H6" s="30"/>
      <c r="I6" s="22">
        <f t="shared" si="0"/>
        <v>399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/>
      <c r="D7" s="21">
        <v>0</v>
      </c>
      <c r="E7" s="12"/>
      <c r="F7" s="12">
        <v>0</v>
      </c>
      <c r="G7" s="21"/>
      <c r="H7" s="30"/>
      <c r="I7" s="22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9</v>
      </c>
      <c r="D8" s="21">
        <v>37</v>
      </c>
      <c r="E8" s="12"/>
      <c r="F8" s="12">
        <v>1</v>
      </c>
      <c r="G8" s="21">
        <v>5</v>
      </c>
      <c r="H8" s="30"/>
      <c r="I8" s="22">
        <f t="shared" si="0"/>
        <v>52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/>
      <c r="D9" s="21">
        <v>28</v>
      </c>
      <c r="E9" s="12">
        <v>22</v>
      </c>
      <c r="F9" s="12">
        <v>5</v>
      </c>
      <c r="G9" s="21"/>
      <c r="H9" s="30"/>
      <c r="I9" s="22">
        <f t="shared" si="0"/>
        <v>55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2</v>
      </c>
      <c r="D10" s="21">
        <v>0</v>
      </c>
      <c r="E10" s="12"/>
      <c r="F10" s="12">
        <v>0</v>
      </c>
      <c r="G10" s="21"/>
      <c r="H10" s="30"/>
      <c r="I10" s="22">
        <f t="shared" si="0"/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2">
        <v>28</v>
      </c>
      <c r="D11" s="21">
        <v>211</v>
      </c>
      <c r="E11" s="12">
        <v>29</v>
      </c>
      <c r="F11" s="33">
        <v>0</v>
      </c>
      <c r="G11" s="21">
        <v>184</v>
      </c>
      <c r="H11" s="30"/>
      <c r="I11" s="22">
        <f t="shared" si="0"/>
        <v>452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12">
        <v>22</v>
      </c>
      <c r="D12" s="21">
        <v>211</v>
      </c>
      <c r="E12" s="12">
        <v>26</v>
      </c>
      <c r="F12" s="12">
        <v>0</v>
      </c>
      <c r="G12" s="21">
        <v>184</v>
      </c>
      <c r="H12" s="30"/>
      <c r="I12" s="22">
        <f t="shared" si="0"/>
        <v>443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12">
        <v>28</v>
      </c>
      <c r="D13" s="21">
        <v>203</v>
      </c>
      <c r="E13" s="12">
        <v>21</v>
      </c>
      <c r="F13" s="12">
        <v>5</v>
      </c>
      <c r="G13" s="21">
        <v>184</v>
      </c>
      <c r="H13" s="30"/>
      <c r="I13" s="22">
        <f t="shared" si="0"/>
        <v>441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12"/>
      <c r="D14" s="21">
        <v>0</v>
      </c>
      <c r="E14" s="12"/>
      <c r="F14" s="12">
        <v>0</v>
      </c>
      <c r="G14" s="21"/>
      <c r="H14" s="30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12"/>
      <c r="D15" s="21">
        <v>0</v>
      </c>
      <c r="E15" s="12"/>
      <c r="F15" s="12">
        <v>0</v>
      </c>
      <c r="G15" s="21"/>
      <c r="H15" s="30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12"/>
      <c r="D16" s="21">
        <v>2</v>
      </c>
      <c r="E16" s="12">
        <v>3</v>
      </c>
      <c r="F16" s="12">
        <v>1</v>
      </c>
      <c r="G16" s="21">
        <v>139</v>
      </c>
      <c r="H16" s="30"/>
      <c r="I16" s="22">
        <f t="shared" si="0"/>
        <v>145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32"/>
      <c r="D17" s="21">
        <v>0</v>
      </c>
      <c r="E17" s="32">
        <f>SUM(E18:E20)</f>
        <v>0</v>
      </c>
      <c r="F17" s="33">
        <v>0</v>
      </c>
      <c r="G17" s="21"/>
      <c r="H17" s="30"/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12"/>
      <c r="D18" s="21">
        <v>0</v>
      </c>
      <c r="E18" s="12"/>
      <c r="F18" s="12">
        <v>0</v>
      </c>
      <c r="G18" s="21"/>
      <c r="H18" s="30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12"/>
      <c r="D19" s="21">
        <v>0</v>
      </c>
      <c r="E19" s="12"/>
      <c r="F19" s="12">
        <v>0</v>
      </c>
      <c r="G19" s="21"/>
      <c r="H19" s="30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12"/>
      <c r="D20" s="21">
        <v>0</v>
      </c>
      <c r="E20" s="12"/>
      <c r="F20" s="12">
        <v>0</v>
      </c>
      <c r="G20" s="21"/>
      <c r="H20" s="30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32">
        <f>C22</f>
        <v>388</v>
      </c>
      <c r="D21" s="19">
        <v>3</v>
      </c>
      <c r="E21" s="32">
        <f>SUM(E22,E28,E34)</f>
        <v>107</v>
      </c>
      <c r="F21" s="33">
        <f>SUM(F22,F34)</f>
        <v>1156</v>
      </c>
      <c r="G21" s="19">
        <v>3017</v>
      </c>
      <c r="H21" s="29"/>
      <c r="I21" s="20">
        <f t="shared" si="0"/>
        <v>4671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2">
        <f>C24</f>
        <v>388</v>
      </c>
      <c r="D22" s="21">
        <v>3</v>
      </c>
      <c r="E22" s="32">
        <f>SUM(E23:E27)</f>
        <v>107</v>
      </c>
      <c r="F22" s="33">
        <f>SUM(F23:F27)</f>
        <v>1156</v>
      </c>
      <c r="G22" s="21">
        <v>3017</v>
      </c>
      <c r="H22" s="30"/>
      <c r="I22" s="22">
        <f t="shared" si="0"/>
        <v>4671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12"/>
      <c r="D23" s="21">
        <v>0</v>
      </c>
      <c r="E23" s="12"/>
      <c r="F23" s="12">
        <v>0</v>
      </c>
      <c r="G23" s="21"/>
      <c r="H23" s="30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12">
        <v>388</v>
      </c>
      <c r="D24" s="21">
        <v>3</v>
      </c>
      <c r="E24" s="12">
        <v>107</v>
      </c>
      <c r="F24" s="12">
        <v>1156</v>
      </c>
      <c r="G24" s="21">
        <v>3017</v>
      </c>
      <c r="H24" s="30"/>
      <c r="I24" s="22">
        <f t="shared" si="0"/>
        <v>4671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12"/>
      <c r="D25" s="21">
        <v>0</v>
      </c>
      <c r="E25" s="12"/>
      <c r="F25" s="12">
        <v>0</v>
      </c>
      <c r="G25" s="21"/>
      <c r="H25" s="30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12"/>
      <c r="D26" s="21">
        <v>0</v>
      </c>
      <c r="E26" s="12"/>
      <c r="F26" s="12">
        <v>0</v>
      </c>
      <c r="G26" s="21"/>
      <c r="H26" s="30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12"/>
      <c r="D27" s="21">
        <v>0</v>
      </c>
      <c r="E27" s="12"/>
      <c r="F27" s="12">
        <v>0</v>
      </c>
      <c r="G27" s="21"/>
      <c r="H27" s="30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2">
        <v>69</v>
      </c>
      <c r="D28" s="21">
        <v>0</v>
      </c>
      <c r="E28" s="12"/>
      <c r="F28" s="33">
        <f>SUM(F29:F33)</f>
        <v>773</v>
      </c>
      <c r="G28" s="21">
        <v>0</v>
      </c>
      <c r="H28" s="30"/>
      <c r="I28" s="22">
        <f t="shared" si="0"/>
        <v>842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12">
        <v>33</v>
      </c>
      <c r="D29" s="21">
        <v>0</v>
      </c>
      <c r="E29" s="12"/>
      <c r="F29" s="12">
        <v>14</v>
      </c>
      <c r="G29" s="21">
        <v>0</v>
      </c>
      <c r="H29" s="30"/>
      <c r="I29" s="22">
        <f t="shared" si="0"/>
        <v>47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12">
        <v>64</v>
      </c>
      <c r="D30" s="21">
        <v>0</v>
      </c>
      <c r="E30" s="12"/>
      <c r="F30" s="12">
        <v>721</v>
      </c>
      <c r="G30" s="21">
        <v>0</v>
      </c>
      <c r="H30" s="30"/>
      <c r="I30" s="22">
        <f t="shared" si="0"/>
        <v>785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12"/>
      <c r="D31" s="21">
        <v>0</v>
      </c>
      <c r="E31" s="12"/>
      <c r="F31" s="12"/>
      <c r="G31" s="21"/>
      <c r="H31" s="30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12"/>
      <c r="D32" s="21">
        <v>0</v>
      </c>
      <c r="E32" s="12"/>
      <c r="F32" s="12">
        <v>0</v>
      </c>
      <c r="G32" s="21"/>
      <c r="H32" s="30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12"/>
      <c r="D33" s="21">
        <v>0</v>
      </c>
      <c r="E33" s="12"/>
      <c r="F33" s="12">
        <v>38</v>
      </c>
      <c r="G33" s="21">
        <v>0</v>
      </c>
      <c r="H33" s="30"/>
      <c r="I33" s="22">
        <f t="shared" si="0"/>
        <v>38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32">
        <v>0</v>
      </c>
      <c r="D34" s="21">
        <v>0</v>
      </c>
      <c r="E34" s="32">
        <f>SUM(E35:E37)</f>
        <v>0</v>
      </c>
      <c r="F34" s="32">
        <v>0</v>
      </c>
      <c r="G34" s="21"/>
      <c r="H34" s="30"/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/>
      <c r="D35" s="21">
        <v>0</v>
      </c>
      <c r="E35" s="12"/>
      <c r="F35" s="12">
        <v>0</v>
      </c>
      <c r="G35" s="21"/>
      <c r="H35" s="30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/>
      <c r="D36" s="21">
        <v>0</v>
      </c>
      <c r="E36" s="12"/>
      <c r="F36" s="12">
        <v>0</v>
      </c>
      <c r="G36" s="21"/>
      <c r="H36" s="30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/>
      <c r="D37" s="21">
        <v>0</v>
      </c>
      <c r="E37" s="12"/>
      <c r="F37" s="12">
        <v>0</v>
      </c>
      <c r="G37" s="21"/>
      <c r="H37" s="30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12"/>
      <c r="D38" s="19">
        <v>0</v>
      </c>
      <c r="E38" s="12"/>
      <c r="F38" s="12">
        <v>0</v>
      </c>
      <c r="G38" s="19"/>
      <c r="H38" s="29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12">
        <v>69</v>
      </c>
      <c r="D39" s="19">
        <v>12</v>
      </c>
      <c r="E39" s="12">
        <v>129</v>
      </c>
      <c r="F39" s="12">
        <v>30</v>
      </c>
      <c r="G39" s="19">
        <v>16</v>
      </c>
      <c r="H39" s="29"/>
      <c r="I39" s="20">
        <f t="shared" si="0"/>
        <v>256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12"/>
      <c r="D40" s="19">
        <v>0</v>
      </c>
      <c r="E40" s="12"/>
      <c r="F40" s="12">
        <v>0</v>
      </c>
      <c r="G40" s="19"/>
      <c r="H40" s="29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12"/>
      <c r="D41" s="19">
        <v>0</v>
      </c>
      <c r="E41" s="12"/>
      <c r="F41" s="12">
        <v>0</v>
      </c>
      <c r="G41" s="19"/>
      <c r="H41" s="29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12"/>
      <c r="D42" s="19">
        <v>0</v>
      </c>
      <c r="E42" s="12"/>
      <c r="F42" s="12">
        <v>0</v>
      </c>
      <c r="G42" s="19"/>
      <c r="H42" s="29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12"/>
      <c r="D43" s="19">
        <v>0</v>
      </c>
      <c r="E43" s="12"/>
      <c r="F43" s="12">
        <v>0</v>
      </c>
      <c r="G43" s="19"/>
      <c r="H43" s="29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3.5" thickBot="1">
      <c r="A44" s="13" t="s">
        <v>67</v>
      </c>
      <c r="B44" s="14" t="s">
        <v>68</v>
      </c>
      <c r="C44" s="32">
        <f>C39+C3</f>
        <v>513</v>
      </c>
      <c r="D44" s="23">
        <v>233</v>
      </c>
      <c r="E44" s="32">
        <f>SUM(E3,E38:E43)</f>
        <v>268</v>
      </c>
      <c r="F44" s="40">
        <f>SUM(F3,F39)</f>
        <v>1196</v>
      </c>
      <c r="G44" s="23">
        <v>3225</v>
      </c>
      <c r="H44" s="31"/>
      <c r="I44" s="24">
        <f t="shared" si="0"/>
        <v>5435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Y127"/>
  <sheetViews>
    <sheetView zoomScale="80" zoomScaleNormal="80" workbookViewId="0" topLeftCell="A1">
      <selection activeCell="H4" sqref="H4:H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5" customWidth="1"/>
    <col min="12" max="16" width="15.421875" style="5" customWidth="1"/>
    <col min="17" max="16384" width="9.140625" style="5" customWidth="1"/>
  </cols>
  <sheetData>
    <row r="1" ht="15">
      <c r="A1" s="18" t="s">
        <v>94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:E4">C5+C22</f>
        <v>25302</v>
      </c>
      <c r="D4" s="32">
        <f t="shared" si="0"/>
        <v>28</v>
      </c>
      <c r="E4" s="32">
        <f t="shared" si="0"/>
        <v>17260</v>
      </c>
      <c r="F4" s="32">
        <v>32</v>
      </c>
      <c r="G4" s="32">
        <f aca="true" t="shared" si="1" ref="G4:H4">G5+G22</f>
        <v>5747</v>
      </c>
      <c r="H4" s="32">
        <f t="shared" si="1"/>
        <v>16</v>
      </c>
      <c r="I4" s="37">
        <f>SUM(I5,I22,I29)</f>
        <v>2216</v>
      </c>
      <c r="J4" s="41"/>
      <c r="K4" s="35">
        <f>K5+K22</f>
        <v>18932.149</v>
      </c>
      <c r="L4" s="19"/>
      <c r="M4" s="19"/>
      <c r="N4" s="19"/>
      <c r="O4" s="19">
        <f>C4+E4+G4+I4+K4+M4</f>
        <v>69457.149</v>
      </c>
      <c r="P4" s="20">
        <f>D4+F4+H4+J4+L4+N4</f>
        <v>76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</f>
        <v>20714</v>
      </c>
      <c r="D5" s="32">
        <f>D6+D12+D18</f>
        <v>28</v>
      </c>
      <c r="E5" s="32">
        <f>E6+E12+E18</f>
        <v>16709</v>
      </c>
      <c r="F5" s="32">
        <v>32</v>
      </c>
      <c r="G5" s="32">
        <f aca="true" t="shared" si="2" ref="G5:H5">SUM(G6,G18,G12)</f>
        <v>4389</v>
      </c>
      <c r="H5" s="32">
        <f t="shared" si="2"/>
        <v>0</v>
      </c>
      <c r="I5" s="37">
        <f>SUM(I12,I6)</f>
        <v>1257</v>
      </c>
      <c r="J5" s="41"/>
      <c r="K5" s="35">
        <f>K6+K12</f>
        <v>18337.894</v>
      </c>
      <c r="L5" s="19"/>
      <c r="M5" s="19"/>
      <c r="N5" s="19"/>
      <c r="O5" s="19">
        <f aca="true" t="shared" si="3" ref="O5:O45">C5+E5+G5+I5+K5+M5</f>
        <v>61406.894</v>
      </c>
      <c r="P5" s="20">
        <f aca="true" t="shared" si="4" ref="P5:P45">D5+F5+H5+J5+L5+N5</f>
        <v>60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20328</v>
      </c>
      <c r="D6" s="32"/>
      <c r="E6" s="32">
        <f aca="true" t="shared" si="5" ref="E6">SUM(E7:E10)</f>
        <v>15309</v>
      </c>
      <c r="F6" s="32">
        <v>0</v>
      </c>
      <c r="G6" s="32">
        <f aca="true" t="shared" si="6" ref="G6:H6">SUM(G7:G11)</f>
        <v>4313</v>
      </c>
      <c r="H6" s="32">
        <f t="shared" si="6"/>
        <v>0</v>
      </c>
      <c r="I6" s="37">
        <f>SUM(I7:I11)</f>
        <v>1257</v>
      </c>
      <c r="J6" s="41"/>
      <c r="K6" s="35">
        <f>K7</f>
        <v>18310.216</v>
      </c>
      <c r="L6" s="21"/>
      <c r="M6" s="21"/>
      <c r="N6" s="21"/>
      <c r="O6" s="19">
        <f t="shared" si="3"/>
        <v>59517.216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52">
        <v>16858</v>
      </c>
      <c r="D7" s="12"/>
      <c r="E7" s="12">
        <v>10230</v>
      </c>
      <c r="F7" s="12">
        <v>0</v>
      </c>
      <c r="G7" s="67">
        <v>4313</v>
      </c>
      <c r="H7" s="12"/>
      <c r="I7" s="12">
        <v>1257</v>
      </c>
      <c r="J7" s="42"/>
      <c r="K7" s="59">
        <v>18310.216</v>
      </c>
      <c r="L7" s="21"/>
      <c r="M7" s="21"/>
      <c r="N7" s="21"/>
      <c r="O7" s="19">
        <f t="shared" si="3"/>
        <v>50968.216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52"/>
      <c r="D8" s="12"/>
      <c r="E8" s="12">
        <v>0</v>
      </c>
      <c r="F8" s="12">
        <v>0</v>
      </c>
      <c r="G8" s="68"/>
      <c r="H8" s="12"/>
      <c r="I8" s="12">
        <v>0</v>
      </c>
      <c r="J8" s="42"/>
      <c r="K8" s="59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52">
        <v>3332</v>
      </c>
      <c r="D9" s="12"/>
      <c r="E9" s="12">
        <v>424</v>
      </c>
      <c r="F9" s="12">
        <v>0</v>
      </c>
      <c r="G9" s="67"/>
      <c r="H9" s="12"/>
      <c r="I9" s="12">
        <v>0</v>
      </c>
      <c r="J9" s="42"/>
      <c r="K9" s="59"/>
      <c r="L9" s="21"/>
      <c r="M9" s="21"/>
      <c r="N9" s="21"/>
      <c r="O9" s="19">
        <f t="shared" si="3"/>
        <v>3756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52"/>
      <c r="D10" s="12"/>
      <c r="E10" s="12">
        <v>4655</v>
      </c>
      <c r="F10" s="12">
        <v>0</v>
      </c>
      <c r="G10" s="68"/>
      <c r="H10" s="12"/>
      <c r="I10" s="12">
        <v>0</v>
      </c>
      <c r="J10" s="42"/>
      <c r="K10" s="36"/>
      <c r="L10" s="21"/>
      <c r="M10" s="21"/>
      <c r="N10" s="21"/>
      <c r="O10" s="19">
        <f t="shared" si="3"/>
        <v>4655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52">
        <v>138</v>
      </c>
      <c r="D11" s="12"/>
      <c r="E11" s="12">
        <v>0</v>
      </c>
      <c r="F11" s="12">
        <v>0</v>
      </c>
      <c r="G11" s="68"/>
      <c r="H11" s="12"/>
      <c r="I11" s="12">
        <v>0</v>
      </c>
      <c r="J11" s="42"/>
      <c r="K11" s="36"/>
      <c r="L11" s="21"/>
      <c r="M11" s="21"/>
      <c r="N11" s="21"/>
      <c r="O11" s="19">
        <f t="shared" si="3"/>
        <v>138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C13+C14+C15+C16+C17</f>
        <v>386</v>
      </c>
      <c r="D12" s="32"/>
      <c r="E12" s="32">
        <f aca="true" t="shared" si="7" ref="E12">SUM(E13:E17)</f>
        <v>1400</v>
      </c>
      <c r="F12" s="32">
        <v>0</v>
      </c>
      <c r="G12" s="69">
        <f aca="true" t="shared" si="8" ref="G12:H12">SUM(G13:G17)</f>
        <v>76</v>
      </c>
      <c r="H12" s="53">
        <f t="shared" si="8"/>
        <v>0</v>
      </c>
      <c r="I12" s="39">
        <f>SUM(I17,I14)</f>
        <v>0</v>
      </c>
      <c r="J12" s="41"/>
      <c r="K12" s="35">
        <f>SUM(K13:K17)</f>
        <v>27.678</v>
      </c>
      <c r="L12" s="21"/>
      <c r="M12" s="21"/>
      <c r="N12" s="21"/>
      <c r="O12" s="19">
        <f t="shared" si="3"/>
        <v>1889.678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52"/>
      <c r="D13" s="12"/>
      <c r="E13" s="12">
        <v>575</v>
      </c>
      <c r="F13" s="12">
        <v>0</v>
      </c>
      <c r="G13" s="68"/>
      <c r="H13" s="12"/>
      <c r="I13" s="12"/>
      <c r="J13" s="42"/>
      <c r="K13" s="36"/>
      <c r="L13" s="21"/>
      <c r="M13" s="21"/>
      <c r="N13" s="21"/>
      <c r="O13" s="19">
        <f t="shared" si="3"/>
        <v>575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52">
        <v>311</v>
      </c>
      <c r="D14" s="12"/>
      <c r="E14" s="12">
        <v>825</v>
      </c>
      <c r="F14" s="12">
        <v>0</v>
      </c>
      <c r="G14" s="67">
        <v>19</v>
      </c>
      <c r="H14" s="12"/>
      <c r="I14" s="12">
        <v>0</v>
      </c>
      <c r="J14" s="42"/>
      <c r="K14" s="36">
        <v>27.678</v>
      </c>
      <c r="L14" s="21"/>
      <c r="M14" s="21"/>
      <c r="N14" s="21"/>
      <c r="O14" s="19">
        <f t="shared" si="3"/>
        <v>1182.678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52"/>
      <c r="D15" s="12"/>
      <c r="E15" s="12">
        <v>0</v>
      </c>
      <c r="F15" s="12">
        <v>0</v>
      </c>
      <c r="G15" s="68"/>
      <c r="H15" s="12"/>
      <c r="I15" s="12">
        <v>0</v>
      </c>
      <c r="J15" s="42"/>
      <c r="K15" s="36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52"/>
      <c r="D16" s="12"/>
      <c r="E16" s="12">
        <v>0</v>
      </c>
      <c r="F16" s="12">
        <v>0</v>
      </c>
      <c r="G16" s="68"/>
      <c r="H16" s="12"/>
      <c r="I16" s="12">
        <v>0</v>
      </c>
      <c r="J16" s="42"/>
      <c r="K16" s="36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75</v>
      </c>
      <c r="D17" s="12"/>
      <c r="E17" s="12">
        <v>0</v>
      </c>
      <c r="F17" s="12">
        <v>0</v>
      </c>
      <c r="G17" s="67">
        <v>57</v>
      </c>
      <c r="H17" s="12"/>
      <c r="I17" s="12">
        <v>0</v>
      </c>
      <c r="J17" s="42"/>
      <c r="K17" s="36"/>
      <c r="L17" s="21"/>
      <c r="M17" s="21"/>
      <c r="N17" s="21"/>
      <c r="O17" s="19">
        <f t="shared" si="3"/>
        <v>132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28</v>
      </c>
      <c r="E18" s="32">
        <v>0</v>
      </c>
      <c r="F18" s="32">
        <v>32</v>
      </c>
      <c r="G18" s="70">
        <f aca="true" t="shared" si="9" ref="G18:H18">SUM(G19:G21)</f>
        <v>0</v>
      </c>
      <c r="H18" s="32">
        <f t="shared" si="9"/>
        <v>0</v>
      </c>
      <c r="I18" s="32">
        <v>0</v>
      </c>
      <c r="J18" s="41"/>
      <c r="K18" s="35"/>
      <c r="L18" s="21"/>
      <c r="M18" s="21"/>
      <c r="N18" s="21"/>
      <c r="O18" s="19">
        <f t="shared" si="3"/>
        <v>0</v>
      </c>
      <c r="P18" s="20">
        <f t="shared" si="4"/>
        <v>60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52"/>
      <c r="D19" s="12"/>
      <c r="E19" s="12">
        <v>0</v>
      </c>
      <c r="F19" s="12">
        <v>0</v>
      </c>
      <c r="G19" s="68"/>
      <c r="H19" s="12"/>
      <c r="I19" s="12">
        <v>0</v>
      </c>
      <c r="J19" s="42"/>
      <c r="K19" s="36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52"/>
      <c r="D20" s="12">
        <v>28</v>
      </c>
      <c r="E20" s="12">
        <v>0</v>
      </c>
      <c r="F20" s="12">
        <v>32</v>
      </c>
      <c r="G20" s="68"/>
      <c r="H20" s="12"/>
      <c r="I20" s="12">
        <v>0</v>
      </c>
      <c r="J20" s="42"/>
      <c r="K20" s="36"/>
      <c r="L20" s="21"/>
      <c r="M20" s="21"/>
      <c r="N20" s="21"/>
      <c r="O20" s="19">
        <f t="shared" si="3"/>
        <v>0</v>
      </c>
      <c r="P20" s="20">
        <f t="shared" si="4"/>
        <v>60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52"/>
      <c r="D21" s="12"/>
      <c r="E21" s="12">
        <v>0</v>
      </c>
      <c r="F21" s="12">
        <v>0</v>
      </c>
      <c r="G21" s="68"/>
      <c r="H21" s="12"/>
      <c r="I21" s="12">
        <v>0</v>
      </c>
      <c r="J21" s="42"/>
      <c r="K21" s="36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46">
        <f>C23+C29</f>
        <v>4588</v>
      </c>
      <c r="D22" s="33"/>
      <c r="E22" s="32">
        <f aca="true" t="shared" si="10" ref="E22">E23+E29</f>
        <v>551</v>
      </c>
      <c r="F22" s="32">
        <v>0</v>
      </c>
      <c r="G22" s="70">
        <f aca="true" t="shared" si="11" ref="G22:H22">SUM(G23,G29,G35)</f>
        <v>1358</v>
      </c>
      <c r="H22" s="32">
        <f t="shared" si="11"/>
        <v>16</v>
      </c>
      <c r="I22" s="33">
        <f>SUM(I23,I35)</f>
        <v>793</v>
      </c>
      <c r="J22" s="43"/>
      <c r="K22" s="35">
        <f>K23+K29</f>
        <v>594.255</v>
      </c>
      <c r="L22" s="19"/>
      <c r="M22" s="19"/>
      <c r="N22" s="19"/>
      <c r="O22" s="19">
        <f t="shared" si="3"/>
        <v>7884.255</v>
      </c>
      <c r="P22" s="20">
        <f t="shared" si="4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SUM(C24:C28)</f>
        <v>4032</v>
      </c>
      <c r="D23" s="32"/>
      <c r="E23" s="32">
        <f aca="true" t="shared" si="12" ref="E23">E25</f>
        <v>551</v>
      </c>
      <c r="F23" s="32">
        <v>0</v>
      </c>
      <c r="G23" s="70">
        <f aca="true" t="shared" si="13" ref="G23:H23">SUM(G24:G28)</f>
        <v>1358</v>
      </c>
      <c r="H23" s="32">
        <f t="shared" si="13"/>
        <v>0</v>
      </c>
      <c r="I23" s="33">
        <f aca="true" t="shared" si="14" ref="I23">SUM(I24:I28)</f>
        <v>793</v>
      </c>
      <c r="J23" s="41"/>
      <c r="K23" s="35">
        <f>K25</f>
        <v>594.255</v>
      </c>
      <c r="L23" s="21"/>
      <c r="M23" s="21"/>
      <c r="N23" s="21"/>
      <c r="O23" s="19">
        <f t="shared" si="3"/>
        <v>7328.255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52"/>
      <c r="D24" s="12"/>
      <c r="E24" s="12">
        <v>0</v>
      </c>
      <c r="F24" s="12">
        <v>0</v>
      </c>
      <c r="G24" s="68"/>
      <c r="H24" s="12"/>
      <c r="I24" s="12">
        <v>0</v>
      </c>
      <c r="J24" s="42"/>
      <c r="K24" s="36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52">
        <v>4032</v>
      </c>
      <c r="D25" s="12"/>
      <c r="E25" s="12">
        <v>551</v>
      </c>
      <c r="F25" s="12">
        <v>0</v>
      </c>
      <c r="G25" s="67">
        <v>1358</v>
      </c>
      <c r="H25" s="12"/>
      <c r="I25" s="12">
        <v>793</v>
      </c>
      <c r="J25" s="42"/>
      <c r="K25" s="36">
        <v>594.255</v>
      </c>
      <c r="L25" s="21"/>
      <c r="M25" s="21"/>
      <c r="N25" s="21"/>
      <c r="O25" s="19">
        <f t="shared" si="3"/>
        <v>7328.255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52"/>
      <c r="D26" s="12"/>
      <c r="E26" s="12">
        <v>0</v>
      </c>
      <c r="F26" s="12">
        <v>0</v>
      </c>
      <c r="G26" s="68"/>
      <c r="H26" s="12"/>
      <c r="I26" s="12">
        <v>0</v>
      </c>
      <c r="J26" s="42"/>
      <c r="K26" s="36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52"/>
      <c r="D27" s="12"/>
      <c r="E27" s="12">
        <v>0</v>
      </c>
      <c r="F27" s="12">
        <v>0</v>
      </c>
      <c r="G27" s="68"/>
      <c r="H27" s="12"/>
      <c r="I27" s="12">
        <v>0</v>
      </c>
      <c r="J27" s="42"/>
      <c r="K27" s="36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52"/>
      <c r="D28" s="12"/>
      <c r="E28" s="12">
        <v>0</v>
      </c>
      <c r="F28" s="12">
        <v>0</v>
      </c>
      <c r="G28" s="68"/>
      <c r="H28" s="12"/>
      <c r="I28" s="12">
        <v>0</v>
      </c>
      <c r="J28" s="42"/>
      <c r="K28" s="36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556</v>
      </c>
      <c r="D29" s="32"/>
      <c r="E29" s="32">
        <f aca="true" t="shared" si="15" ref="E29">E30+E31</f>
        <v>0</v>
      </c>
      <c r="F29" s="32">
        <v>0</v>
      </c>
      <c r="G29" s="70">
        <f aca="true" t="shared" si="16" ref="G29:H29">SUM(G30:G34)</f>
        <v>0</v>
      </c>
      <c r="H29" s="32">
        <f t="shared" si="16"/>
        <v>0</v>
      </c>
      <c r="I29" s="33">
        <f>SUM(I30:I34)</f>
        <v>166</v>
      </c>
      <c r="J29" s="41"/>
      <c r="K29" s="35">
        <v>0</v>
      </c>
      <c r="L29" s="21"/>
      <c r="M29" s="21"/>
      <c r="N29" s="21"/>
      <c r="O29" s="19">
        <f t="shared" si="3"/>
        <v>722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52"/>
      <c r="D30" s="12"/>
      <c r="E30" s="12">
        <v>0</v>
      </c>
      <c r="F30" s="12">
        <v>0</v>
      </c>
      <c r="G30" s="68"/>
      <c r="H30" s="12"/>
      <c r="I30" s="12">
        <v>0</v>
      </c>
      <c r="J30" s="42"/>
      <c r="K30" s="36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52">
        <v>556</v>
      </c>
      <c r="D31" s="12"/>
      <c r="E31" s="12">
        <v>0</v>
      </c>
      <c r="F31" s="12">
        <v>0</v>
      </c>
      <c r="G31" s="68"/>
      <c r="H31" s="12"/>
      <c r="I31" s="12">
        <v>166</v>
      </c>
      <c r="J31" s="42"/>
      <c r="K31" s="36">
        <v>0</v>
      </c>
      <c r="L31" s="21"/>
      <c r="M31" s="21"/>
      <c r="N31" s="21"/>
      <c r="O31" s="19">
        <f t="shared" si="3"/>
        <v>722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52"/>
      <c r="D32" s="12"/>
      <c r="E32" s="12">
        <v>0</v>
      </c>
      <c r="F32" s="12">
        <v>0</v>
      </c>
      <c r="G32" s="68"/>
      <c r="H32" s="12"/>
      <c r="I32" s="12">
        <v>0</v>
      </c>
      <c r="J32" s="42"/>
      <c r="K32" s="36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52"/>
      <c r="D33" s="12"/>
      <c r="E33" s="12">
        <v>0</v>
      </c>
      <c r="F33" s="12">
        <v>0</v>
      </c>
      <c r="G33" s="68"/>
      <c r="H33" s="12"/>
      <c r="I33" s="12">
        <v>0</v>
      </c>
      <c r="J33" s="42"/>
      <c r="K33" s="36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52"/>
      <c r="D34" s="12"/>
      <c r="E34" s="12">
        <v>0</v>
      </c>
      <c r="F34" s="12">
        <v>0</v>
      </c>
      <c r="G34" s="68"/>
      <c r="H34" s="12"/>
      <c r="I34" s="12">
        <v>0</v>
      </c>
      <c r="J34" s="42"/>
      <c r="K34" s="36"/>
      <c r="L34" s="21"/>
      <c r="M34" s="21"/>
      <c r="N34" s="21"/>
      <c r="O34" s="19">
        <f t="shared" si="3"/>
        <v>0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70">
        <f aca="true" t="shared" si="17" ref="G35:H35">SUM(G36:G38)</f>
        <v>0</v>
      </c>
      <c r="H35" s="32">
        <f t="shared" si="17"/>
        <v>16</v>
      </c>
      <c r="I35" s="32">
        <v>0</v>
      </c>
      <c r="J35" s="41"/>
      <c r="K35" s="35"/>
      <c r="L35" s="21"/>
      <c r="M35" s="21"/>
      <c r="N35" s="21"/>
      <c r="O35" s="19">
        <f t="shared" si="3"/>
        <v>0</v>
      </c>
      <c r="P35" s="20">
        <f t="shared" si="4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52"/>
      <c r="D36" s="12"/>
      <c r="E36" s="12">
        <v>0</v>
      </c>
      <c r="F36" s="12">
        <v>0</v>
      </c>
      <c r="G36" s="68"/>
      <c r="H36" s="71">
        <v>16</v>
      </c>
      <c r="I36" s="12">
        <v>0</v>
      </c>
      <c r="J36" s="42"/>
      <c r="K36" s="36"/>
      <c r="L36" s="21"/>
      <c r="M36" s="21"/>
      <c r="N36" s="21"/>
      <c r="O36" s="19">
        <f t="shared" si="3"/>
        <v>0</v>
      </c>
      <c r="P36" s="20">
        <f t="shared" si="4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52"/>
      <c r="E37" s="12">
        <v>0</v>
      </c>
      <c r="F37" s="12">
        <v>0</v>
      </c>
      <c r="G37" s="68"/>
      <c r="H37" s="12"/>
      <c r="I37" s="12">
        <v>0</v>
      </c>
      <c r="J37" s="42"/>
      <c r="K37" s="36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52"/>
      <c r="D38" s="12"/>
      <c r="E38" s="12">
        <v>0</v>
      </c>
      <c r="F38" s="12">
        <v>0</v>
      </c>
      <c r="G38" s="68"/>
      <c r="H38" s="12"/>
      <c r="I38" s="12">
        <v>0</v>
      </c>
      <c r="J38" s="42"/>
      <c r="K38" s="36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2"/>
      <c r="D39" s="12"/>
      <c r="E39" s="12">
        <v>0</v>
      </c>
      <c r="F39" s="12">
        <v>0</v>
      </c>
      <c r="G39" s="68"/>
      <c r="H39" s="12"/>
      <c r="I39" s="12">
        <v>0</v>
      </c>
      <c r="J39" s="42"/>
      <c r="K39" s="36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2">
        <v>6145</v>
      </c>
      <c r="D40" s="12"/>
      <c r="E40" s="32">
        <v>0</v>
      </c>
      <c r="F40" s="32">
        <v>0</v>
      </c>
      <c r="G40" s="67">
        <v>3356</v>
      </c>
      <c r="H40" s="12"/>
      <c r="I40" s="12">
        <v>233</v>
      </c>
      <c r="J40" s="42"/>
      <c r="K40" s="36"/>
      <c r="L40" s="19"/>
      <c r="M40" s="19"/>
      <c r="N40" s="19"/>
      <c r="O40" s="19">
        <f t="shared" si="3"/>
        <v>9734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2"/>
      <c r="D41" s="12"/>
      <c r="E41" s="12">
        <v>0</v>
      </c>
      <c r="F41" s="12">
        <v>0</v>
      </c>
      <c r="G41" s="54"/>
      <c r="H41" s="12"/>
      <c r="I41" s="12">
        <v>0</v>
      </c>
      <c r="J41" s="42"/>
      <c r="K41" s="36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2"/>
      <c r="D42" s="12"/>
      <c r="E42" s="12">
        <v>0</v>
      </c>
      <c r="F42" s="12">
        <v>0</v>
      </c>
      <c r="G42" s="54"/>
      <c r="H42" s="12"/>
      <c r="I42" s="12">
        <v>0</v>
      </c>
      <c r="J42" s="42"/>
      <c r="K42" s="36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54"/>
      <c r="H43" s="12"/>
      <c r="I43" s="12">
        <v>0</v>
      </c>
      <c r="J43" s="42"/>
      <c r="K43" s="36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54"/>
      <c r="H44" s="12"/>
      <c r="I44" s="12">
        <v>0</v>
      </c>
      <c r="J44" s="42"/>
      <c r="K44" s="36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C6+C12+C23+C29+C40</f>
        <v>31447</v>
      </c>
      <c r="D45" s="32">
        <f>D20</f>
        <v>28</v>
      </c>
      <c r="E45" s="32">
        <f aca="true" t="shared" si="18" ref="E45">E40+E4</f>
        <v>17260</v>
      </c>
      <c r="F45" s="32">
        <v>32</v>
      </c>
      <c r="G45" s="32">
        <f aca="true" t="shared" si="19" ref="G45:H45">SUM(G4,G39:G44)</f>
        <v>9103</v>
      </c>
      <c r="H45" s="32">
        <f t="shared" si="19"/>
        <v>16</v>
      </c>
      <c r="I45" s="33">
        <f>SUM(I4,I40)</f>
        <v>2449</v>
      </c>
      <c r="J45" s="44"/>
      <c r="K45" s="60">
        <f>K4+K40</f>
        <v>18932.149</v>
      </c>
      <c r="L45" s="23"/>
      <c r="M45" s="23"/>
      <c r="N45" s="23"/>
      <c r="O45" s="23">
        <f t="shared" si="3"/>
        <v>79191.149</v>
      </c>
      <c r="P45" s="24">
        <f t="shared" si="4"/>
        <v>76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I37" sqref="I37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5" customWidth="1"/>
    <col min="12" max="16" width="15.421875" style="5" customWidth="1"/>
    <col min="17" max="16384" width="9.140625" style="5" customWidth="1"/>
  </cols>
  <sheetData>
    <row r="1" ht="15">
      <c r="A1" s="18" t="s">
        <v>95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>C5+C22</f>
        <v>33313.009</v>
      </c>
      <c r="D4" s="32"/>
      <c r="E4" s="19">
        <v>15889</v>
      </c>
      <c r="F4" s="32">
        <v>0</v>
      </c>
      <c r="G4" s="32">
        <f aca="true" t="shared" si="0" ref="G4:H4">G5+G22</f>
        <v>11084</v>
      </c>
      <c r="H4" s="32">
        <v>16</v>
      </c>
      <c r="I4" s="37">
        <f>SUM(I5,I22,I29)</f>
        <v>1817</v>
      </c>
      <c r="J4" s="41">
        <v>0</v>
      </c>
      <c r="K4" s="19">
        <v>10643.52</v>
      </c>
      <c r="L4" s="19"/>
      <c r="M4" s="19"/>
      <c r="N4" s="19"/>
      <c r="O4" s="19">
        <f>C4+E4+G4+I4+K4+M4</f>
        <v>72746.529</v>
      </c>
      <c r="P4" s="20">
        <f>D4+F4+H4+J4+L4+N4</f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</f>
        <v>29259.666999999998</v>
      </c>
      <c r="D5" s="32"/>
      <c r="E5" s="19">
        <v>15712</v>
      </c>
      <c r="F5" s="32">
        <v>0</v>
      </c>
      <c r="G5" s="32">
        <f aca="true" t="shared" si="1" ref="G5:H5">SUM(G6,G18,G12)</f>
        <v>8318</v>
      </c>
      <c r="H5" s="32"/>
      <c r="I5" s="37">
        <f>SUM(I12,I6)</f>
        <v>1730</v>
      </c>
      <c r="J5" s="41">
        <v>0</v>
      </c>
      <c r="K5" s="19">
        <v>10643.52</v>
      </c>
      <c r="L5" s="19"/>
      <c r="M5" s="19"/>
      <c r="N5" s="19"/>
      <c r="O5" s="19">
        <f aca="true" t="shared" si="2" ref="O5:O45">C5+E5+G5+I5+K5+M5</f>
        <v>65663.187</v>
      </c>
      <c r="P5" s="20">
        <f aca="true" t="shared" si="3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28713.686999999998</v>
      </c>
      <c r="D6" s="32"/>
      <c r="E6" s="21">
        <v>15270</v>
      </c>
      <c r="F6" s="32">
        <v>0</v>
      </c>
      <c r="G6" s="32">
        <f aca="true" t="shared" si="4" ref="G6:H6">SUM(G7:G11)</f>
        <v>8022</v>
      </c>
      <c r="H6" s="32"/>
      <c r="I6" s="37">
        <f>SUM(I7:I11)</f>
        <v>1634</v>
      </c>
      <c r="J6" s="41">
        <v>0</v>
      </c>
      <c r="K6" s="21">
        <v>10643.52</v>
      </c>
      <c r="L6" s="21"/>
      <c r="M6" s="21"/>
      <c r="N6" s="21"/>
      <c r="O6" s="19">
        <f t="shared" si="2"/>
        <v>64283.206999999995</v>
      </c>
      <c r="P6" s="20">
        <f t="shared" si="3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23215.289</v>
      </c>
      <c r="D7" s="12"/>
      <c r="E7" s="21">
        <v>11525</v>
      </c>
      <c r="F7" s="12">
        <v>0</v>
      </c>
      <c r="G7" s="52">
        <v>8022</v>
      </c>
      <c r="H7" s="12"/>
      <c r="I7" s="12">
        <v>1188</v>
      </c>
      <c r="J7" s="42">
        <v>0</v>
      </c>
      <c r="K7" s="21">
        <v>10643.52</v>
      </c>
      <c r="L7" s="21"/>
      <c r="M7" s="21"/>
      <c r="N7" s="21"/>
      <c r="O7" s="19">
        <f t="shared" si="2"/>
        <v>54593.80900000001</v>
      </c>
      <c r="P7" s="20">
        <f t="shared" si="3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12"/>
      <c r="D8" s="12"/>
      <c r="E8" s="21">
        <v>0</v>
      </c>
      <c r="F8" s="12">
        <v>0</v>
      </c>
      <c r="G8" s="54"/>
      <c r="H8" s="12"/>
      <c r="I8" s="12">
        <v>0</v>
      </c>
      <c r="J8" s="42">
        <v>0</v>
      </c>
      <c r="K8" s="21"/>
      <c r="L8" s="21"/>
      <c r="M8" s="21"/>
      <c r="N8" s="21"/>
      <c r="O8" s="19">
        <f t="shared" si="2"/>
        <v>0</v>
      </c>
      <c r="P8" s="20">
        <f t="shared" si="3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5398.014</v>
      </c>
      <c r="D9" s="12"/>
      <c r="E9" s="21">
        <v>327</v>
      </c>
      <c r="F9" s="12">
        <v>0</v>
      </c>
      <c r="G9" s="12"/>
      <c r="H9" s="12"/>
      <c r="I9" s="12">
        <v>226</v>
      </c>
      <c r="J9" s="42">
        <v>0</v>
      </c>
      <c r="K9" s="21">
        <v>0</v>
      </c>
      <c r="L9" s="21"/>
      <c r="M9" s="21"/>
      <c r="N9" s="21"/>
      <c r="O9" s="19">
        <f t="shared" si="2"/>
        <v>5951.014</v>
      </c>
      <c r="P9" s="20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12"/>
      <c r="D10" s="12"/>
      <c r="E10" s="21">
        <v>3418</v>
      </c>
      <c r="F10" s="12">
        <v>0</v>
      </c>
      <c r="G10" s="54"/>
      <c r="H10" s="12"/>
      <c r="I10" s="12">
        <v>220</v>
      </c>
      <c r="J10" s="42">
        <v>0</v>
      </c>
      <c r="K10" s="21"/>
      <c r="L10" s="21"/>
      <c r="M10" s="21"/>
      <c r="N10" s="21"/>
      <c r="O10" s="19">
        <f t="shared" si="2"/>
        <v>3638</v>
      </c>
      <c r="P10" s="20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12">
        <v>100.384</v>
      </c>
      <c r="D11" s="12"/>
      <c r="E11" s="21">
        <v>0</v>
      </c>
      <c r="F11" s="12">
        <v>0</v>
      </c>
      <c r="G11" s="54"/>
      <c r="H11" s="12"/>
      <c r="I11" s="12">
        <v>0</v>
      </c>
      <c r="J11" s="42">
        <v>0</v>
      </c>
      <c r="K11" s="21"/>
      <c r="L11" s="21"/>
      <c r="M11" s="21"/>
      <c r="N11" s="21"/>
      <c r="O11" s="19">
        <f t="shared" si="2"/>
        <v>100.384</v>
      </c>
      <c r="P11" s="20">
        <f t="shared" si="3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2">
        <f>SUM(C13:C17)</f>
        <v>545.98</v>
      </c>
      <c r="D12" s="32"/>
      <c r="E12" s="21">
        <v>442</v>
      </c>
      <c r="F12" s="32">
        <v>0</v>
      </c>
      <c r="G12" s="53">
        <f aca="true" t="shared" si="5" ref="G12:H12">SUM(G13:G17)</f>
        <v>296</v>
      </c>
      <c r="H12" s="32"/>
      <c r="I12" s="39">
        <f>SUM(I13:I17)</f>
        <v>96</v>
      </c>
      <c r="J12" s="41">
        <f>SUM(J13:J15)</f>
        <v>0</v>
      </c>
      <c r="K12" s="21">
        <v>0</v>
      </c>
      <c r="L12" s="21"/>
      <c r="M12" s="21"/>
      <c r="N12" s="21"/>
      <c r="O12" s="19">
        <f t="shared" si="2"/>
        <v>1379.98</v>
      </c>
      <c r="P12" s="20">
        <f t="shared" si="3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12"/>
      <c r="D13" s="12"/>
      <c r="E13" s="21">
        <v>0</v>
      </c>
      <c r="F13" s="12">
        <v>0</v>
      </c>
      <c r="G13" s="54"/>
      <c r="H13" s="12"/>
      <c r="I13" s="12">
        <v>0</v>
      </c>
      <c r="J13" s="42">
        <v>0</v>
      </c>
      <c r="K13" s="21">
        <v>0</v>
      </c>
      <c r="L13" s="21"/>
      <c r="M13" s="21"/>
      <c r="N13" s="21"/>
      <c r="O13" s="19">
        <f t="shared" si="2"/>
        <v>0</v>
      </c>
      <c r="P13" s="20">
        <f t="shared" si="3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415.361</v>
      </c>
      <c r="D14" s="12"/>
      <c r="E14" s="21">
        <v>442</v>
      </c>
      <c r="F14" s="12">
        <v>0</v>
      </c>
      <c r="G14" s="52">
        <v>81</v>
      </c>
      <c r="H14" s="12"/>
      <c r="I14" s="12">
        <v>92</v>
      </c>
      <c r="J14" s="42">
        <v>0</v>
      </c>
      <c r="K14" s="21">
        <v>0</v>
      </c>
      <c r="L14" s="21"/>
      <c r="M14" s="21"/>
      <c r="N14" s="21"/>
      <c r="O14" s="19">
        <f t="shared" si="2"/>
        <v>1030.3609999999999</v>
      </c>
      <c r="P14" s="20">
        <f t="shared" si="3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12"/>
      <c r="D15" s="12"/>
      <c r="E15" s="21">
        <v>0</v>
      </c>
      <c r="F15" s="12">
        <v>0</v>
      </c>
      <c r="G15" s="54"/>
      <c r="H15" s="12"/>
      <c r="I15" s="12">
        <v>0</v>
      </c>
      <c r="J15" s="42">
        <v>0</v>
      </c>
      <c r="K15" s="21"/>
      <c r="L15" s="21"/>
      <c r="M15" s="21"/>
      <c r="N15" s="21"/>
      <c r="O15" s="19">
        <f t="shared" si="2"/>
        <v>0</v>
      </c>
      <c r="P15" s="20">
        <f t="shared" si="3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12"/>
      <c r="D16" s="12"/>
      <c r="E16" s="21">
        <v>0</v>
      </c>
      <c r="F16" s="12">
        <v>0</v>
      </c>
      <c r="G16" s="54"/>
      <c r="H16" s="12"/>
      <c r="I16" s="12">
        <v>0</v>
      </c>
      <c r="J16" s="42">
        <v>0</v>
      </c>
      <c r="K16" s="21"/>
      <c r="L16" s="21"/>
      <c r="M16" s="21"/>
      <c r="N16" s="21"/>
      <c r="O16" s="19">
        <f t="shared" si="2"/>
        <v>0</v>
      </c>
      <c r="P16" s="20">
        <f t="shared" si="3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130.619</v>
      </c>
      <c r="D17" s="12"/>
      <c r="E17" s="21">
        <v>0</v>
      </c>
      <c r="F17" s="12">
        <v>0</v>
      </c>
      <c r="G17" s="12">
        <v>215</v>
      </c>
      <c r="H17" s="12"/>
      <c r="I17" s="12">
        <v>4</v>
      </c>
      <c r="J17" s="42">
        <v>0</v>
      </c>
      <c r="K17" s="21">
        <v>0</v>
      </c>
      <c r="L17" s="21"/>
      <c r="M17" s="21"/>
      <c r="N17" s="21"/>
      <c r="O17" s="19">
        <f t="shared" si="2"/>
        <v>349.619</v>
      </c>
      <c r="P17" s="20">
        <f t="shared" si="3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2"/>
      <c r="D18" s="32"/>
      <c r="E18" s="21">
        <v>0</v>
      </c>
      <c r="F18" s="32">
        <v>0</v>
      </c>
      <c r="G18" s="32">
        <f aca="true" t="shared" si="6" ref="G18:H18">SUM(G19:G21)</f>
        <v>0</v>
      </c>
      <c r="H18" s="32"/>
      <c r="I18" s="32">
        <v>0</v>
      </c>
      <c r="J18" s="41">
        <f>SUM(J19:J21)</f>
        <v>0</v>
      </c>
      <c r="K18" s="21"/>
      <c r="L18" s="21"/>
      <c r="M18" s="21"/>
      <c r="N18" s="21"/>
      <c r="O18" s="19">
        <f t="shared" si="2"/>
        <v>0</v>
      </c>
      <c r="P18" s="20">
        <f t="shared" si="3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12"/>
      <c r="D19" s="12"/>
      <c r="E19" s="21">
        <v>0</v>
      </c>
      <c r="F19" s="12">
        <v>0</v>
      </c>
      <c r="G19" s="54"/>
      <c r="H19" s="12"/>
      <c r="I19" s="12">
        <v>0</v>
      </c>
      <c r="J19" s="42">
        <f>0</f>
        <v>0</v>
      </c>
      <c r="K19" s="21"/>
      <c r="L19" s="21"/>
      <c r="M19" s="21"/>
      <c r="N19" s="21"/>
      <c r="O19" s="19">
        <f t="shared" si="2"/>
        <v>0</v>
      </c>
      <c r="P19" s="20">
        <f t="shared" si="3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12"/>
      <c r="D20" s="12"/>
      <c r="E20" s="21">
        <v>0</v>
      </c>
      <c r="F20" s="12">
        <v>0</v>
      </c>
      <c r="G20" s="54"/>
      <c r="H20" s="12"/>
      <c r="I20" s="12">
        <v>0</v>
      </c>
      <c r="J20" s="42">
        <f>0</f>
        <v>0</v>
      </c>
      <c r="K20" s="21"/>
      <c r="L20" s="21"/>
      <c r="M20" s="21"/>
      <c r="N20" s="21"/>
      <c r="O20" s="19">
        <f t="shared" si="2"/>
        <v>0</v>
      </c>
      <c r="P20" s="20">
        <f t="shared" si="3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12"/>
      <c r="D21" s="12"/>
      <c r="E21" s="21">
        <v>0</v>
      </c>
      <c r="F21" s="12">
        <v>0</v>
      </c>
      <c r="G21" s="54"/>
      <c r="H21" s="12"/>
      <c r="I21" s="12">
        <v>0</v>
      </c>
      <c r="J21" s="42">
        <f>0</f>
        <v>0</v>
      </c>
      <c r="K21" s="21"/>
      <c r="L21" s="21"/>
      <c r="M21" s="21"/>
      <c r="N21" s="21"/>
      <c r="O21" s="19">
        <f t="shared" si="2"/>
        <v>0</v>
      </c>
      <c r="P21" s="20">
        <f t="shared" si="3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2">
        <f>C23+C29</f>
        <v>4053.3419999999996</v>
      </c>
      <c r="D22" s="32"/>
      <c r="E22" s="19">
        <v>177</v>
      </c>
      <c r="F22" s="32">
        <v>0</v>
      </c>
      <c r="G22" s="32">
        <f aca="true" t="shared" si="7" ref="G22:H22">SUM(G23,G29,G35)</f>
        <v>2766</v>
      </c>
      <c r="H22" s="32">
        <v>16</v>
      </c>
      <c r="I22" s="33">
        <f>SUM(I23,I35)</f>
        <v>0</v>
      </c>
      <c r="J22" s="43">
        <f aca="true" t="shared" si="8" ref="J22">J23+J35</f>
        <v>0</v>
      </c>
      <c r="K22" s="19">
        <v>0</v>
      </c>
      <c r="L22" s="19"/>
      <c r="M22" s="19"/>
      <c r="N22" s="19"/>
      <c r="O22" s="19">
        <f t="shared" si="2"/>
        <v>6996.342</v>
      </c>
      <c r="P22" s="20">
        <f t="shared" si="3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2">
        <f>SUM(C24:C28)</f>
        <v>3701.537</v>
      </c>
      <c r="D23" s="32"/>
      <c r="E23" s="21">
        <v>177</v>
      </c>
      <c r="F23" s="32">
        <v>0</v>
      </c>
      <c r="G23" s="32">
        <f aca="true" t="shared" si="9" ref="G23:H23">SUM(G24:G28)</f>
        <v>2766</v>
      </c>
      <c r="H23" s="32"/>
      <c r="I23" s="33">
        <f aca="true" t="shared" si="10" ref="I23:J23">SUM(I24:I28)</f>
        <v>0</v>
      </c>
      <c r="J23" s="41">
        <f t="shared" si="10"/>
        <v>0</v>
      </c>
      <c r="K23" s="21">
        <v>0</v>
      </c>
      <c r="L23" s="21"/>
      <c r="M23" s="21"/>
      <c r="N23" s="21"/>
      <c r="O23" s="19">
        <f t="shared" si="2"/>
        <v>6644.537</v>
      </c>
      <c r="P23" s="20">
        <f t="shared" si="3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12"/>
      <c r="D24" s="12"/>
      <c r="E24" s="21">
        <v>0</v>
      </c>
      <c r="F24" s="12">
        <v>0</v>
      </c>
      <c r="G24" s="54"/>
      <c r="H24" s="12"/>
      <c r="I24" s="12">
        <v>0</v>
      </c>
      <c r="J24" s="42">
        <v>0</v>
      </c>
      <c r="K24" s="21"/>
      <c r="L24" s="21"/>
      <c r="M24" s="21"/>
      <c r="N24" s="21"/>
      <c r="O24" s="19">
        <f t="shared" si="2"/>
        <v>0</v>
      </c>
      <c r="P24" s="20">
        <f t="shared" si="3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3701.537</v>
      </c>
      <c r="D25" s="12"/>
      <c r="E25" s="21">
        <v>177</v>
      </c>
      <c r="F25" s="12">
        <v>0</v>
      </c>
      <c r="G25" s="12">
        <v>2766</v>
      </c>
      <c r="H25" s="12"/>
      <c r="I25" s="12">
        <v>0</v>
      </c>
      <c r="J25" s="42">
        <v>0</v>
      </c>
      <c r="K25" s="21">
        <v>0</v>
      </c>
      <c r="L25" s="21"/>
      <c r="M25" s="21"/>
      <c r="N25" s="21"/>
      <c r="O25" s="19">
        <f t="shared" si="2"/>
        <v>6644.537</v>
      </c>
      <c r="P25" s="20">
        <f t="shared" si="3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12"/>
      <c r="D26" s="12"/>
      <c r="E26" s="21">
        <v>0</v>
      </c>
      <c r="F26" s="12">
        <v>0</v>
      </c>
      <c r="G26" s="54"/>
      <c r="H26" s="12"/>
      <c r="I26" s="12">
        <v>0</v>
      </c>
      <c r="J26" s="42">
        <v>0</v>
      </c>
      <c r="K26" s="21"/>
      <c r="L26" s="21"/>
      <c r="M26" s="21"/>
      <c r="N26" s="21"/>
      <c r="O26" s="19">
        <f t="shared" si="2"/>
        <v>0</v>
      </c>
      <c r="P26" s="20">
        <f t="shared" si="3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12"/>
      <c r="D27" s="12"/>
      <c r="E27" s="21">
        <v>0</v>
      </c>
      <c r="F27" s="12">
        <v>0</v>
      </c>
      <c r="G27" s="54"/>
      <c r="H27" s="12"/>
      <c r="I27" s="12">
        <v>0</v>
      </c>
      <c r="J27" s="42">
        <v>0</v>
      </c>
      <c r="K27" s="21"/>
      <c r="L27" s="21"/>
      <c r="M27" s="21"/>
      <c r="N27" s="21"/>
      <c r="O27" s="19">
        <f t="shared" si="2"/>
        <v>0</v>
      </c>
      <c r="P27" s="20">
        <f t="shared" si="3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12"/>
      <c r="D28" s="12"/>
      <c r="E28" s="21">
        <v>0</v>
      </c>
      <c r="F28" s="12">
        <v>0</v>
      </c>
      <c r="G28" s="54"/>
      <c r="H28" s="12"/>
      <c r="I28" s="12">
        <v>0</v>
      </c>
      <c r="J28" s="42">
        <v>0</v>
      </c>
      <c r="K28" s="21"/>
      <c r="L28" s="21"/>
      <c r="M28" s="21"/>
      <c r="N28" s="21"/>
      <c r="O28" s="19">
        <f t="shared" si="2"/>
        <v>0</v>
      </c>
      <c r="P28" s="20">
        <f t="shared" si="3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2">
        <f>SUM(C30:C34)</f>
        <v>351.80499999999995</v>
      </c>
      <c r="D29" s="32"/>
      <c r="E29" s="21">
        <v>0</v>
      </c>
      <c r="F29" s="32">
        <v>0</v>
      </c>
      <c r="G29" s="32">
        <f aca="true" t="shared" si="11" ref="G29:H29">SUM(G30:G34)</f>
        <v>0</v>
      </c>
      <c r="H29" s="32"/>
      <c r="I29" s="33">
        <f>SUM(I30:I34)</f>
        <v>87</v>
      </c>
      <c r="J29" s="41">
        <f>SUM(J30:J32)</f>
        <v>0</v>
      </c>
      <c r="K29" s="21">
        <v>0</v>
      </c>
      <c r="L29" s="21"/>
      <c r="M29" s="21"/>
      <c r="N29" s="21"/>
      <c r="O29" s="19">
        <f t="shared" si="2"/>
        <v>438.80499999999995</v>
      </c>
      <c r="P29" s="20">
        <f t="shared" si="3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12"/>
      <c r="D30" s="12"/>
      <c r="E30" s="21">
        <v>0</v>
      </c>
      <c r="F30" s="12">
        <v>0</v>
      </c>
      <c r="G30" s="54"/>
      <c r="H30" s="12"/>
      <c r="I30" s="12">
        <v>57</v>
      </c>
      <c r="J30" s="42">
        <v>0</v>
      </c>
      <c r="K30" s="21">
        <v>0</v>
      </c>
      <c r="L30" s="21"/>
      <c r="M30" s="21"/>
      <c r="N30" s="21"/>
      <c r="O30" s="19">
        <f t="shared" si="2"/>
        <v>57</v>
      </c>
      <c r="P30" s="20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12">
        <v>295.078</v>
      </c>
      <c r="D31" s="12"/>
      <c r="E31" s="21">
        <v>0</v>
      </c>
      <c r="F31" s="12">
        <v>0</v>
      </c>
      <c r="G31" s="54"/>
      <c r="H31" s="12"/>
      <c r="I31" s="12">
        <v>0</v>
      </c>
      <c r="J31" s="42">
        <v>0</v>
      </c>
      <c r="K31" s="21">
        <v>0</v>
      </c>
      <c r="L31" s="21"/>
      <c r="M31" s="21"/>
      <c r="N31" s="21"/>
      <c r="O31" s="19">
        <f t="shared" si="2"/>
        <v>295.078</v>
      </c>
      <c r="P31" s="20">
        <f t="shared" si="3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12"/>
      <c r="D32" s="12"/>
      <c r="E32" s="21">
        <v>0</v>
      </c>
      <c r="F32" s="12">
        <v>0</v>
      </c>
      <c r="G32" s="54"/>
      <c r="H32" s="12"/>
      <c r="I32" s="12">
        <v>0</v>
      </c>
      <c r="J32" s="42">
        <v>0</v>
      </c>
      <c r="K32" s="21"/>
      <c r="L32" s="21"/>
      <c r="M32" s="21"/>
      <c r="N32" s="21"/>
      <c r="O32" s="19">
        <f t="shared" si="2"/>
        <v>0</v>
      </c>
      <c r="P32" s="20">
        <f t="shared" si="3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12"/>
      <c r="D33" s="12"/>
      <c r="E33" s="21">
        <v>0</v>
      </c>
      <c r="F33" s="12">
        <v>0</v>
      </c>
      <c r="G33" s="54"/>
      <c r="H33" s="12"/>
      <c r="I33" s="12">
        <v>30</v>
      </c>
      <c r="J33" s="42">
        <v>0</v>
      </c>
      <c r="K33" s="21"/>
      <c r="L33" s="21"/>
      <c r="M33" s="21"/>
      <c r="N33" s="21"/>
      <c r="O33" s="19">
        <f t="shared" si="2"/>
        <v>30</v>
      </c>
      <c r="P33" s="20">
        <f t="shared" si="3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12">
        <v>56.727</v>
      </c>
      <c r="D34" s="12"/>
      <c r="E34" s="21">
        <v>0</v>
      </c>
      <c r="F34" s="12">
        <v>0</v>
      </c>
      <c r="G34" s="54"/>
      <c r="H34" s="12"/>
      <c r="I34" s="12">
        <v>0</v>
      </c>
      <c r="J34" s="42">
        <v>0</v>
      </c>
      <c r="K34" s="21">
        <v>0</v>
      </c>
      <c r="L34" s="21"/>
      <c r="M34" s="21"/>
      <c r="N34" s="21"/>
      <c r="O34" s="19">
        <f t="shared" si="2"/>
        <v>56.727</v>
      </c>
      <c r="P34" s="20">
        <f t="shared" si="3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2"/>
      <c r="D35" s="32"/>
      <c r="E35" s="21">
        <v>0</v>
      </c>
      <c r="F35" s="32">
        <v>0</v>
      </c>
      <c r="G35" s="32">
        <f aca="true" t="shared" si="12" ref="G35:H35">SUM(G36:G38)</f>
        <v>0</v>
      </c>
      <c r="H35" s="32">
        <v>16</v>
      </c>
      <c r="I35" s="32">
        <v>0</v>
      </c>
      <c r="J35" s="41">
        <f>SUM(J36:J38)</f>
        <v>0</v>
      </c>
      <c r="K35" s="21"/>
      <c r="L35" s="21"/>
      <c r="M35" s="21"/>
      <c r="N35" s="21"/>
      <c r="O35" s="19">
        <f t="shared" si="2"/>
        <v>0</v>
      </c>
      <c r="P35" s="20">
        <f t="shared" si="3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21">
        <v>0</v>
      </c>
      <c r="F36" s="12">
        <v>0</v>
      </c>
      <c r="G36" s="54"/>
      <c r="H36" s="12">
        <v>16</v>
      </c>
      <c r="I36" s="12">
        <v>0</v>
      </c>
      <c r="J36" s="42">
        <v>0</v>
      </c>
      <c r="K36" s="21"/>
      <c r="L36" s="21"/>
      <c r="M36" s="21"/>
      <c r="N36" s="21"/>
      <c r="O36" s="19">
        <f t="shared" si="2"/>
        <v>0</v>
      </c>
      <c r="P36" s="20">
        <f t="shared" si="3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>
        <v>27.666</v>
      </c>
      <c r="E37" s="21">
        <v>0</v>
      </c>
      <c r="F37" s="12">
        <v>0</v>
      </c>
      <c r="G37" s="54"/>
      <c r="H37" s="12"/>
      <c r="I37" s="12">
        <v>0</v>
      </c>
      <c r="J37" s="42">
        <v>0</v>
      </c>
      <c r="K37" s="21"/>
      <c r="L37" s="21"/>
      <c r="M37" s="21"/>
      <c r="N37" s="21"/>
      <c r="O37" s="19">
        <f t="shared" si="2"/>
        <v>0</v>
      </c>
      <c r="P37" s="20">
        <f t="shared" si="3"/>
        <v>27.666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21">
        <v>0</v>
      </c>
      <c r="F38" s="12">
        <v>0</v>
      </c>
      <c r="G38" s="54"/>
      <c r="H38" s="12"/>
      <c r="I38" s="12">
        <v>0</v>
      </c>
      <c r="J38" s="42">
        <v>0</v>
      </c>
      <c r="K38" s="21"/>
      <c r="L38" s="21"/>
      <c r="M38" s="21"/>
      <c r="N38" s="21"/>
      <c r="O38" s="19">
        <f t="shared" si="2"/>
        <v>0</v>
      </c>
      <c r="P38" s="20">
        <f t="shared" si="3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12"/>
      <c r="D39" s="12"/>
      <c r="E39" s="19">
        <v>0</v>
      </c>
      <c r="F39" s="12">
        <v>0</v>
      </c>
      <c r="G39" s="54"/>
      <c r="H39" s="12"/>
      <c r="I39" s="12">
        <v>0</v>
      </c>
      <c r="J39" s="42">
        <v>0</v>
      </c>
      <c r="K39" s="19"/>
      <c r="L39" s="19"/>
      <c r="M39" s="19"/>
      <c r="N39" s="19"/>
      <c r="O39" s="19">
        <f t="shared" si="2"/>
        <v>0</v>
      </c>
      <c r="P39" s="20">
        <f t="shared" si="3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12">
        <v>140</v>
      </c>
      <c r="D40" s="12"/>
      <c r="E40" s="19">
        <v>14</v>
      </c>
      <c r="F40" s="32">
        <v>0</v>
      </c>
      <c r="G40" s="52">
        <v>2800</v>
      </c>
      <c r="H40" s="12"/>
      <c r="I40" s="12">
        <v>805</v>
      </c>
      <c r="J40" s="42">
        <v>0</v>
      </c>
      <c r="K40" s="19">
        <v>0</v>
      </c>
      <c r="L40" s="19"/>
      <c r="M40" s="19"/>
      <c r="N40" s="19"/>
      <c r="O40" s="19">
        <f t="shared" si="2"/>
        <v>3759</v>
      </c>
      <c r="P40" s="20">
        <f t="shared" si="3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12"/>
      <c r="D41" s="12"/>
      <c r="E41" s="19">
        <v>0</v>
      </c>
      <c r="F41" s="12">
        <v>0</v>
      </c>
      <c r="G41" s="54"/>
      <c r="H41" s="12"/>
      <c r="I41" s="12">
        <v>0</v>
      </c>
      <c r="J41" s="42">
        <v>0</v>
      </c>
      <c r="K41" s="19"/>
      <c r="L41" s="19"/>
      <c r="M41" s="19"/>
      <c r="N41" s="19"/>
      <c r="O41" s="19">
        <f t="shared" si="2"/>
        <v>0</v>
      </c>
      <c r="P41" s="20">
        <f t="shared" si="3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12"/>
      <c r="D42" s="12"/>
      <c r="E42" s="19">
        <v>0</v>
      </c>
      <c r="F42" s="12">
        <v>0</v>
      </c>
      <c r="G42" s="54"/>
      <c r="H42" s="12"/>
      <c r="I42" s="12">
        <v>0</v>
      </c>
      <c r="J42" s="42">
        <v>0</v>
      </c>
      <c r="K42" s="19"/>
      <c r="L42" s="19"/>
      <c r="M42" s="19"/>
      <c r="N42" s="19"/>
      <c r="O42" s="19">
        <f t="shared" si="2"/>
        <v>0</v>
      </c>
      <c r="P42" s="20">
        <f t="shared" si="3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9">
        <v>0</v>
      </c>
      <c r="F43" s="12">
        <v>0</v>
      </c>
      <c r="G43" s="54"/>
      <c r="H43" s="12"/>
      <c r="I43" s="12">
        <v>0</v>
      </c>
      <c r="J43" s="42">
        <v>0</v>
      </c>
      <c r="K43" s="19"/>
      <c r="L43" s="19"/>
      <c r="M43" s="19"/>
      <c r="N43" s="19"/>
      <c r="O43" s="19">
        <f t="shared" si="2"/>
        <v>0</v>
      </c>
      <c r="P43" s="20">
        <f t="shared" si="3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9">
        <v>0</v>
      </c>
      <c r="F44" s="12">
        <v>0</v>
      </c>
      <c r="G44" s="54"/>
      <c r="H44" s="12"/>
      <c r="I44" s="12">
        <v>0</v>
      </c>
      <c r="J44" s="42">
        <v>0</v>
      </c>
      <c r="K44" s="19"/>
      <c r="L44" s="19"/>
      <c r="M44" s="19"/>
      <c r="N44" s="19"/>
      <c r="O44" s="19">
        <f t="shared" si="2"/>
        <v>0</v>
      </c>
      <c r="P44" s="20">
        <f t="shared" si="3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C40+C4</f>
        <v>33453.009</v>
      </c>
      <c r="D45" s="32">
        <f>D37</f>
        <v>27.666</v>
      </c>
      <c r="E45" s="23">
        <v>15903</v>
      </c>
      <c r="F45" s="32">
        <v>0</v>
      </c>
      <c r="G45" s="32">
        <f aca="true" t="shared" si="13" ref="G45:H45">SUM(G4,G39:G44)</f>
        <v>13884</v>
      </c>
      <c r="H45" s="32">
        <v>16</v>
      </c>
      <c r="I45" s="40">
        <f>SUM(I4,I40)</f>
        <v>2622</v>
      </c>
      <c r="J45" s="44">
        <f aca="true" t="shared" si="14" ref="J45">J4+SUM(J39:J44)</f>
        <v>0</v>
      </c>
      <c r="K45" s="23">
        <v>10643.52</v>
      </c>
      <c r="L45" s="23"/>
      <c r="M45" s="23"/>
      <c r="N45" s="23"/>
      <c r="O45" s="23">
        <f t="shared" si="2"/>
        <v>76505.529</v>
      </c>
      <c r="P45" s="24">
        <f t="shared" si="3"/>
        <v>43.666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H4" sqref="H4:H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5" customWidth="1"/>
    <col min="12" max="16" width="15.421875" style="5" customWidth="1"/>
    <col min="17" max="16384" width="9.140625" style="5" customWidth="1"/>
  </cols>
  <sheetData>
    <row r="1" ht="15">
      <c r="A1" s="18" t="s">
        <v>96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">C5+C22</f>
        <v>182</v>
      </c>
      <c r="D4" s="32">
        <f>D5+D22</f>
        <v>4</v>
      </c>
      <c r="E4" s="32">
        <f aca="true" t="shared" si="1" ref="E4">E5+E22</f>
        <v>80</v>
      </c>
      <c r="F4" s="32">
        <v>3</v>
      </c>
      <c r="G4" s="32">
        <f aca="true" t="shared" si="2" ref="G4:H4">G5+G22</f>
        <v>34</v>
      </c>
      <c r="H4" s="32">
        <f t="shared" si="2"/>
        <v>3</v>
      </c>
      <c r="I4" s="37">
        <f>I5+I22+I29</f>
        <v>12</v>
      </c>
      <c r="J4" s="32"/>
      <c r="K4" s="32">
        <f>K5+K22</f>
        <v>195</v>
      </c>
      <c r="L4" s="19"/>
      <c r="M4" s="19"/>
      <c r="N4" s="19"/>
      <c r="O4" s="19">
        <f>C4+E4+G4+I4+K4+M4</f>
        <v>503</v>
      </c>
      <c r="P4" s="20">
        <f>D4+F4+H4+J4+L4+N4</f>
        <v>10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C6+C12+C18</f>
        <v>157</v>
      </c>
      <c r="D5" s="32">
        <f>D6+D12+D18</f>
        <v>4</v>
      </c>
      <c r="E5" s="32">
        <f aca="true" t="shared" si="3" ref="E5">E6+E12</f>
        <v>76</v>
      </c>
      <c r="F5" s="32">
        <v>3</v>
      </c>
      <c r="G5" s="32">
        <f aca="true" t="shared" si="4" ref="G5:H5">SUM(G6,G18,G12)</f>
        <v>28</v>
      </c>
      <c r="H5" s="32">
        <f t="shared" si="4"/>
        <v>0</v>
      </c>
      <c r="I5" s="37">
        <f>SUM(I12,I6)</f>
        <v>7</v>
      </c>
      <c r="J5" s="32"/>
      <c r="K5" s="32">
        <f>K6+K12</f>
        <v>193</v>
      </c>
      <c r="L5" s="19"/>
      <c r="M5" s="19"/>
      <c r="N5" s="19"/>
      <c r="O5" s="19">
        <f aca="true" t="shared" si="5" ref="O5:O45">C5+E5+G5+I5+K5+M5</f>
        <v>461</v>
      </c>
      <c r="P5" s="20">
        <f aca="true" t="shared" si="6" ref="P5:P45">D5+F5+H5+J5+L5+N5</f>
        <v>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134</v>
      </c>
      <c r="D6" s="32"/>
      <c r="E6" s="32">
        <f aca="true" t="shared" si="7" ref="E6">SUM(E7:E10)</f>
        <v>62</v>
      </c>
      <c r="F6" s="32">
        <v>0</v>
      </c>
      <c r="G6" s="32">
        <f aca="true" t="shared" si="8" ref="G6:H6">SUM(G7:G11)</f>
        <v>26</v>
      </c>
      <c r="H6" s="32">
        <f t="shared" si="8"/>
        <v>0</v>
      </c>
      <c r="I6" s="37">
        <f>SUM(I7:I11)</f>
        <v>7</v>
      </c>
      <c r="J6" s="32"/>
      <c r="K6" s="32">
        <f>K7</f>
        <v>192</v>
      </c>
      <c r="L6" s="21"/>
      <c r="M6" s="21"/>
      <c r="N6" s="21"/>
      <c r="O6" s="19">
        <f t="shared" si="5"/>
        <v>421</v>
      </c>
      <c r="P6" s="20">
        <f t="shared" si="6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52">
        <v>109</v>
      </c>
      <c r="D7" s="12"/>
      <c r="E7" s="12">
        <v>33</v>
      </c>
      <c r="F7" s="12">
        <v>0</v>
      </c>
      <c r="G7" s="67">
        <v>26</v>
      </c>
      <c r="H7" s="12"/>
      <c r="I7" s="12">
        <v>7</v>
      </c>
      <c r="J7" s="12"/>
      <c r="K7" s="52">
        <v>192</v>
      </c>
      <c r="L7" s="21"/>
      <c r="M7" s="21"/>
      <c r="N7" s="21"/>
      <c r="O7" s="19">
        <f t="shared" si="5"/>
        <v>367</v>
      </c>
      <c r="P7" s="20">
        <f t="shared" si="6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52"/>
      <c r="D8" s="12"/>
      <c r="E8" s="12">
        <v>0</v>
      </c>
      <c r="F8" s="12">
        <v>0</v>
      </c>
      <c r="G8" s="68"/>
      <c r="H8" s="12"/>
      <c r="I8" s="12">
        <v>0</v>
      </c>
      <c r="J8" s="12"/>
      <c r="K8" s="52"/>
      <c r="L8" s="21"/>
      <c r="M8" s="21"/>
      <c r="N8" s="21"/>
      <c r="O8" s="19">
        <f t="shared" si="5"/>
        <v>0</v>
      </c>
      <c r="P8" s="20">
        <f t="shared" si="6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52">
        <v>22</v>
      </c>
      <c r="D9" s="12"/>
      <c r="E9" s="12">
        <v>4</v>
      </c>
      <c r="F9" s="12">
        <v>0</v>
      </c>
      <c r="G9" s="67"/>
      <c r="H9" s="12"/>
      <c r="I9" s="12">
        <v>0</v>
      </c>
      <c r="J9" s="12"/>
      <c r="K9" s="52"/>
      <c r="L9" s="21"/>
      <c r="M9" s="21"/>
      <c r="N9" s="21"/>
      <c r="O9" s="19">
        <f t="shared" si="5"/>
        <v>26</v>
      </c>
      <c r="P9" s="20">
        <f t="shared" si="6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52"/>
      <c r="D10" s="12"/>
      <c r="E10" s="12">
        <v>25</v>
      </c>
      <c r="F10" s="12">
        <v>0</v>
      </c>
      <c r="G10" s="68"/>
      <c r="H10" s="12"/>
      <c r="I10" s="12">
        <v>0</v>
      </c>
      <c r="J10" s="12"/>
      <c r="K10" s="12"/>
      <c r="L10" s="21"/>
      <c r="M10" s="21"/>
      <c r="N10" s="21"/>
      <c r="O10" s="19">
        <f t="shared" si="5"/>
        <v>25</v>
      </c>
      <c r="P10" s="20">
        <f t="shared" si="6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52">
        <v>3</v>
      </c>
      <c r="D11" s="12"/>
      <c r="E11" s="12">
        <v>0</v>
      </c>
      <c r="F11" s="12">
        <v>0</v>
      </c>
      <c r="G11" s="68"/>
      <c r="H11" s="12"/>
      <c r="I11" s="12">
        <v>0</v>
      </c>
      <c r="J11" s="12"/>
      <c r="K11" s="12"/>
      <c r="L11" s="21"/>
      <c r="M11" s="21"/>
      <c r="N11" s="21"/>
      <c r="O11" s="19">
        <f t="shared" si="5"/>
        <v>3</v>
      </c>
      <c r="P11" s="20">
        <f t="shared" si="6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SUM(C13:C17)</f>
        <v>23</v>
      </c>
      <c r="D12" s="32"/>
      <c r="E12" s="32">
        <f aca="true" t="shared" si="9" ref="E12">SUM(E13:E17)</f>
        <v>14</v>
      </c>
      <c r="F12" s="32">
        <v>0</v>
      </c>
      <c r="G12" s="69">
        <f aca="true" t="shared" si="10" ref="G12:H12">SUM(G13:G17)</f>
        <v>2</v>
      </c>
      <c r="H12" s="53">
        <f t="shared" si="10"/>
        <v>0</v>
      </c>
      <c r="I12" s="39">
        <f>SUM(I17,I14)</f>
        <v>0</v>
      </c>
      <c r="J12" s="32"/>
      <c r="K12" s="32">
        <f>SUM(K13:K17)</f>
        <v>1</v>
      </c>
      <c r="L12" s="21"/>
      <c r="M12" s="21"/>
      <c r="N12" s="21"/>
      <c r="O12" s="19">
        <f t="shared" si="5"/>
        <v>40</v>
      </c>
      <c r="P12" s="20">
        <f t="shared" si="6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52"/>
      <c r="D13" s="12"/>
      <c r="E13" s="12">
        <v>1</v>
      </c>
      <c r="F13" s="12">
        <v>0</v>
      </c>
      <c r="G13" s="68"/>
      <c r="H13" s="12"/>
      <c r="I13" s="12"/>
      <c r="J13" s="12"/>
      <c r="K13" s="12"/>
      <c r="L13" s="21"/>
      <c r="M13" s="21"/>
      <c r="N13" s="21"/>
      <c r="O13" s="19">
        <f t="shared" si="5"/>
        <v>1</v>
      </c>
      <c r="P13" s="20">
        <f t="shared" si="6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52">
        <v>21</v>
      </c>
      <c r="D14" s="12"/>
      <c r="E14" s="12">
        <v>13</v>
      </c>
      <c r="F14" s="12">
        <v>0</v>
      </c>
      <c r="G14" s="67">
        <v>1</v>
      </c>
      <c r="H14" s="12"/>
      <c r="I14" s="12">
        <v>0</v>
      </c>
      <c r="J14" s="12"/>
      <c r="K14" s="12">
        <v>1</v>
      </c>
      <c r="L14" s="21"/>
      <c r="M14" s="21"/>
      <c r="N14" s="21"/>
      <c r="O14" s="19">
        <f t="shared" si="5"/>
        <v>36</v>
      </c>
      <c r="P14" s="20">
        <f t="shared" si="6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52"/>
      <c r="D15" s="12"/>
      <c r="E15" s="12">
        <v>0</v>
      </c>
      <c r="F15" s="12">
        <v>0</v>
      </c>
      <c r="G15" s="68"/>
      <c r="H15" s="12"/>
      <c r="I15" s="12">
        <v>0</v>
      </c>
      <c r="J15" s="12"/>
      <c r="K15" s="12"/>
      <c r="L15" s="21"/>
      <c r="M15" s="21"/>
      <c r="N15" s="21"/>
      <c r="O15" s="19">
        <f t="shared" si="5"/>
        <v>0</v>
      </c>
      <c r="P15" s="20">
        <f t="shared" si="6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52"/>
      <c r="D16" s="12"/>
      <c r="E16" s="12">
        <v>0</v>
      </c>
      <c r="F16" s="12">
        <v>0</v>
      </c>
      <c r="G16" s="68"/>
      <c r="H16" s="12"/>
      <c r="I16" s="12">
        <v>0</v>
      </c>
      <c r="J16" s="12"/>
      <c r="K16" s="12"/>
      <c r="L16" s="21"/>
      <c r="M16" s="21"/>
      <c r="N16" s="21"/>
      <c r="O16" s="19">
        <f t="shared" si="5"/>
        <v>0</v>
      </c>
      <c r="P16" s="20">
        <f t="shared" si="6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2</v>
      </c>
      <c r="D17" s="12"/>
      <c r="E17" s="12">
        <v>0</v>
      </c>
      <c r="F17" s="12">
        <v>0</v>
      </c>
      <c r="G17" s="67">
        <v>1</v>
      </c>
      <c r="H17" s="12"/>
      <c r="I17" s="12">
        <v>0</v>
      </c>
      <c r="J17" s="12"/>
      <c r="K17" s="12"/>
      <c r="L17" s="21"/>
      <c r="M17" s="21"/>
      <c r="N17" s="21"/>
      <c r="O17" s="19">
        <f t="shared" si="5"/>
        <v>3</v>
      </c>
      <c r="P17" s="20">
        <f t="shared" si="6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4</v>
      </c>
      <c r="E18" s="32">
        <v>0</v>
      </c>
      <c r="F18" s="32">
        <v>3</v>
      </c>
      <c r="G18" s="70">
        <f aca="true" t="shared" si="11" ref="G18:H18">SUM(G19:G21)</f>
        <v>0</v>
      </c>
      <c r="H18" s="32">
        <f t="shared" si="11"/>
        <v>0</v>
      </c>
      <c r="I18" s="33">
        <v>0</v>
      </c>
      <c r="J18" s="32"/>
      <c r="K18" s="32"/>
      <c r="L18" s="21"/>
      <c r="M18" s="21"/>
      <c r="N18" s="21"/>
      <c r="O18" s="19">
        <f t="shared" si="5"/>
        <v>0</v>
      </c>
      <c r="P18" s="20">
        <f t="shared" si="6"/>
        <v>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52"/>
      <c r="D19" s="12"/>
      <c r="E19" s="12">
        <v>0</v>
      </c>
      <c r="F19" s="12">
        <v>0</v>
      </c>
      <c r="G19" s="68"/>
      <c r="H19" s="12"/>
      <c r="I19" s="12">
        <v>0</v>
      </c>
      <c r="J19" s="12"/>
      <c r="K19" s="12"/>
      <c r="L19" s="21"/>
      <c r="M19" s="21"/>
      <c r="N19" s="21"/>
      <c r="O19" s="19">
        <f t="shared" si="5"/>
        <v>0</v>
      </c>
      <c r="P19" s="20">
        <f t="shared" si="6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52"/>
      <c r="D20" s="12">
        <v>4</v>
      </c>
      <c r="E20" s="12">
        <v>0</v>
      </c>
      <c r="F20" s="12">
        <v>3</v>
      </c>
      <c r="G20" s="68"/>
      <c r="H20" s="12"/>
      <c r="I20" s="12">
        <v>0</v>
      </c>
      <c r="J20" s="12"/>
      <c r="K20" s="12"/>
      <c r="L20" s="21"/>
      <c r="M20" s="21"/>
      <c r="N20" s="21"/>
      <c r="O20" s="19">
        <f t="shared" si="5"/>
        <v>0</v>
      </c>
      <c r="P20" s="20">
        <f t="shared" si="6"/>
        <v>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52"/>
      <c r="D21" s="12"/>
      <c r="E21" s="12">
        <v>0</v>
      </c>
      <c r="F21" s="12">
        <v>0</v>
      </c>
      <c r="G21" s="68"/>
      <c r="H21" s="12"/>
      <c r="I21" s="12">
        <v>0</v>
      </c>
      <c r="J21" s="12"/>
      <c r="K21" s="12"/>
      <c r="L21" s="21"/>
      <c r="M21" s="21"/>
      <c r="N21" s="21"/>
      <c r="O21" s="19">
        <f t="shared" si="5"/>
        <v>0</v>
      </c>
      <c r="P21" s="20">
        <f t="shared" si="6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3">
        <f>C23+C29+C35</f>
        <v>25</v>
      </c>
      <c r="D22" s="33"/>
      <c r="E22" s="32">
        <f aca="true" t="shared" si="12" ref="E22">E23+E29</f>
        <v>4</v>
      </c>
      <c r="F22" s="32">
        <v>0</v>
      </c>
      <c r="G22" s="70">
        <f aca="true" t="shared" si="13" ref="G22:H22">SUM(G23,G29,G35)</f>
        <v>6</v>
      </c>
      <c r="H22" s="32">
        <f t="shared" si="13"/>
        <v>3</v>
      </c>
      <c r="I22" s="33">
        <f>SUM(I23,I35)</f>
        <v>3</v>
      </c>
      <c r="J22" s="33"/>
      <c r="K22" s="32">
        <f>K23+K29</f>
        <v>2</v>
      </c>
      <c r="L22" s="19"/>
      <c r="M22" s="19"/>
      <c r="N22" s="19"/>
      <c r="O22" s="19">
        <f t="shared" si="5"/>
        <v>40</v>
      </c>
      <c r="P22" s="20">
        <f t="shared" si="6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SUM(C25:C28)</f>
        <v>12</v>
      </c>
      <c r="D23" s="32"/>
      <c r="E23" s="32">
        <f aca="true" t="shared" si="14" ref="E23">E25</f>
        <v>4</v>
      </c>
      <c r="F23" s="32">
        <v>0</v>
      </c>
      <c r="G23" s="70">
        <f aca="true" t="shared" si="15" ref="G23:H23">SUM(G24:G28)</f>
        <v>6</v>
      </c>
      <c r="H23" s="32">
        <f t="shared" si="15"/>
        <v>0</v>
      </c>
      <c r="I23" s="33">
        <f aca="true" t="shared" si="16" ref="I23">SUM(I24:I28)</f>
        <v>3</v>
      </c>
      <c r="J23" s="32"/>
      <c r="K23" s="32">
        <f>K25</f>
        <v>2</v>
      </c>
      <c r="L23" s="21"/>
      <c r="M23" s="21"/>
      <c r="N23" s="21"/>
      <c r="O23" s="19">
        <f t="shared" si="5"/>
        <v>27</v>
      </c>
      <c r="P23" s="20">
        <f t="shared" si="6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52"/>
      <c r="D24" s="12"/>
      <c r="E24" s="12">
        <v>0</v>
      </c>
      <c r="F24" s="12">
        <v>0</v>
      </c>
      <c r="G24" s="68"/>
      <c r="H24" s="12"/>
      <c r="I24" s="12">
        <v>0</v>
      </c>
      <c r="J24" s="12"/>
      <c r="K24" s="12"/>
      <c r="L24" s="21"/>
      <c r="M24" s="21"/>
      <c r="N24" s="21"/>
      <c r="O24" s="19">
        <f t="shared" si="5"/>
        <v>0</v>
      </c>
      <c r="P24" s="20">
        <f t="shared" si="6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52">
        <v>12</v>
      </c>
      <c r="D25" s="12"/>
      <c r="E25" s="12">
        <v>4</v>
      </c>
      <c r="F25" s="12">
        <v>0</v>
      </c>
      <c r="G25" s="67">
        <v>6</v>
      </c>
      <c r="H25" s="12"/>
      <c r="I25" s="12">
        <v>3</v>
      </c>
      <c r="J25" s="12"/>
      <c r="K25" s="12">
        <v>2</v>
      </c>
      <c r="L25" s="21"/>
      <c r="M25" s="21"/>
      <c r="N25" s="21"/>
      <c r="O25" s="19">
        <f t="shared" si="5"/>
        <v>27</v>
      </c>
      <c r="P25" s="20">
        <f t="shared" si="6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52"/>
      <c r="D26" s="12"/>
      <c r="E26" s="12">
        <v>0</v>
      </c>
      <c r="F26" s="12">
        <v>0</v>
      </c>
      <c r="G26" s="68"/>
      <c r="H26" s="12"/>
      <c r="I26" s="12">
        <v>0</v>
      </c>
      <c r="J26" s="12"/>
      <c r="K26" s="12"/>
      <c r="L26" s="21"/>
      <c r="M26" s="21"/>
      <c r="N26" s="21"/>
      <c r="O26" s="19">
        <f t="shared" si="5"/>
        <v>0</v>
      </c>
      <c r="P26" s="20">
        <f t="shared" si="6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52"/>
      <c r="D27" s="12"/>
      <c r="E27" s="12">
        <v>0</v>
      </c>
      <c r="F27" s="12">
        <v>0</v>
      </c>
      <c r="G27" s="68"/>
      <c r="H27" s="12"/>
      <c r="I27" s="12">
        <v>0</v>
      </c>
      <c r="J27" s="12"/>
      <c r="K27" s="12"/>
      <c r="L27" s="21"/>
      <c r="M27" s="21"/>
      <c r="N27" s="21"/>
      <c r="O27" s="19">
        <f t="shared" si="5"/>
        <v>0</v>
      </c>
      <c r="P27" s="20">
        <f t="shared" si="6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52"/>
      <c r="D28" s="12"/>
      <c r="E28" s="12">
        <v>0</v>
      </c>
      <c r="F28" s="12">
        <v>0</v>
      </c>
      <c r="G28" s="68"/>
      <c r="H28" s="12"/>
      <c r="I28" s="12">
        <v>0</v>
      </c>
      <c r="J28" s="12"/>
      <c r="K28" s="12"/>
      <c r="L28" s="21"/>
      <c r="M28" s="21"/>
      <c r="N28" s="21"/>
      <c r="O28" s="19">
        <f t="shared" si="5"/>
        <v>0</v>
      </c>
      <c r="P28" s="20">
        <f t="shared" si="6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13</v>
      </c>
      <c r="D29" s="32"/>
      <c r="E29" s="32">
        <f aca="true" t="shared" si="17" ref="E29">E30+E31</f>
        <v>0</v>
      </c>
      <c r="F29" s="32">
        <v>0</v>
      </c>
      <c r="G29" s="70">
        <f aca="true" t="shared" si="18" ref="G29:H29">SUM(G30:G34)</f>
        <v>0</v>
      </c>
      <c r="H29" s="32">
        <f t="shared" si="18"/>
        <v>0</v>
      </c>
      <c r="I29" s="33">
        <f>SUM(I30:I34)</f>
        <v>2</v>
      </c>
      <c r="J29" s="32"/>
      <c r="K29" s="32">
        <v>0</v>
      </c>
      <c r="L29" s="21"/>
      <c r="M29" s="21"/>
      <c r="N29" s="21"/>
      <c r="O29" s="19">
        <f t="shared" si="5"/>
        <v>15</v>
      </c>
      <c r="P29" s="20">
        <f t="shared" si="6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52"/>
      <c r="D30" s="12"/>
      <c r="E30" s="12">
        <v>0</v>
      </c>
      <c r="F30" s="12">
        <v>0</v>
      </c>
      <c r="G30" s="68"/>
      <c r="H30" s="12"/>
      <c r="I30" s="12">
        <v>0</v>
      </c>
      <c r="J30" s="12"/>
      <c r="K30" s="12">
        <v>0</v>
      </c>
      <c r="L30" s="21"/>
      <c r="M30" s="21"/>
      <c r="N30" s="21"/>
      <c r="O30" s="19">
        <f t="shared" si="5"/>
        <v>0</v>
      </c>
      <c r="P30" s="20">
        <f t="shared" si="6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52">
        <v>13</v>
      </c>
      <c r="D31" s="12"/>
      <c r="E31" s="12">
        <v>0</v>
      </c>
      <c r="F31" s="12">
        <v>0</v>
      </c>
      <c r="G31" s="68"/>
      <c r="H31" s="12"/>
      <c r="I31" s="12">
        <v>2</v>
      </c>
      <c r="J31" s="12"/>
      <c r="K31" s="12">
        <v>0</v>
      </c>
      <c r="L31" s="21"/>
      <c r="M31" s="21"/>
      <c r="N31" s="21"/>
      <c r="O31" s="19">
        <f t="shared" si="5"/>
        <v>15</v>
      </c>
      <c r="P31" s="20">
        <f t="shared" si="6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52"/>
      <c r="D32" s="12"/>
      <c r="E32" s="12">
        <v>0</v>
      </c>
      <c r="F32" s="12">
        <v>0</v>
      </c>
      <c r="G32" s="68"/>
      <c r="H32" s="12"/>
      <c r="I32" s="12">
        <v>0</v>
      </c>
      <c r="J32" s="12"/>
      <c r="K32" s="12"/>
      <c r="L32" s="21"/>
      <c r="M32" s="21"/>
      <c r="N32" s="21"/>
      <c r="O32" s="19">
        <f t="shared" si="5"/>
        <v>0</v>
      </c>
      <c r="P32" s="20">
        <f t="shared" si="6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52"/>
      <c r="D33" s="12"/>
      <c r="E33" s="12">
        <v>0</v>
      </c>
      <c r="F33" s="12">
        <v>0</v>
      </c>
      <c r="G33" s="68"/>
      <c r="H33" s="12"/>
      <c r="I33" s="12">
        <v>0</v>
      </c>
      <c r="J33" s="12"/>
      <c r="K33" s="12"/>
      <c r="L33" s="21"/>
      <c r="M33" s="21"/>
      <c r="N33" s="21"/>
      <c r="O33" s="19">
        <f t="shared" si="5"/>
        <v>0</v>
      </c>
      <c r="P33" s="20">
        <f t="shared" si="6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52"/>
      <c r="D34" s="12"/>
      <c r="E34" s="12">
        <v>0</v>
      </c>
      <c r="F34" s="12">
        <v>0</v>
      </c>
      <c r="G34" s="68"/>
      <c r="H34" s="12"/>
      <c r="I34" s="12">
        <v>0</v>
      </c>
      <c r="J34" s="12"/>
      <c r="K34" s="12"/>
      <c r="L34" s="21"/>
      <c r="M34" s="21"/>
      <c r="N34" s="21"/>
      <c r="O34" s="19">
        <f t="shared" si="5"/>
        <v>0</v>
      </c>
      <c r="P34" s="20">
        <f t="shared" si="6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70">
        <f aca="true" t="shared" si="19" ref="G35:H35">SUM(G36:G38)</f>
        <v>0</v>
      </c>
      <c r="H35" s="32">
        <f t="shared" si="19"/>
        <v>3</v>
      </c>
      <c r="I35" s="33">
        <v>0</v>
      </c>
      <c r="J35" s="32"/>
      <c r="K35" s="32"/>
      <c r="L35" s="21"/>
      <c r="M35" s="21"/>
      <c r="N35" s="21"/>
      <c r="O35" s="19">
        <f t="shared" si="5"/>
        <v>0</v>
      </c>
      <c r="P35" s="20">
        <f t="shared" si="6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52"/>
      <c r="D36" s="12"/>
      <c r="E36" s="12">
        <v>0</v>
      </c>
      <c r="F36" s="12">
        <v>0</v>
      </c>
      <c r="G36" s="68"/>
      <c r="H36" s="71">
        <v>3</v>
      </c>
      <c r="I36" s="12">
        <v>0</v>
      </c>
      <c r="J36" s="12"/>
      <c r="K36" s="12"/>
      <c r="L36" s="21"/>
      <c r="M36" s="21"/>
      <c r="N36" s="21"/>
      <c r="O36" s="19">
        <f t="shared" si="5"/>
        <v>0</v>
      </c>
      <c r="P36" s="20">
        <f t="shared" si="6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52"/>
      <c r="E37" s="12">
        <v>0</v>
      </c>
      <c r="F37" s="12">
        <v>0</v>
      </c>
      <c r="G37" s="68"/>
      <c r="H37" s="12"/>
      <c r="I37" s="12">
        <v>0</v>
      </c>
      <c r="J37" s="12"/>
      <c r="K37" s="12"/>
      <c r="L37" s="21"/>
      <c r="M37" s="21"/>
      <c r="N37" s="21"/>
      <c r="O37" s="19">
        <f t="shared" si="5"/>
        <v>0</v>
      </c>
      <c r="P37" s="20">
        <f t="shared" si="6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52"/>
      <c r="D38" s="12"/>
      <c r="E38" s="12">
        <v>0</v>
      </c>
      <c r="F38" s="12">
        <v>0</v>
      </c>
      <c r="G38" s="68"/>
      <c r="H38" s="12"/>
      <c r="I38" s="12">
        <v>0</v>
      </c>
      <c r="J38" s="12"/>
      <c r="K38" s="12"/>
      <c r="L38" s="21"/>
      <c r="M38" s="21"/>
      <c r="N38" s="21"/>
      <c r="O38" s="19">
        <f t="shared" si="5"/>
        <v>0</v>
      </c>
      <c r="P38" s="20">
        <f t="shared" si="6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2"/>
      <c r="D39" s="12"/>
      <c r="E39" s="12">
        <v>0</v>
      </c>
      <c r="F39" s="12">
        <v>0</v>
      </c>
      <c r="G39" s="68"/>
      <c r="H39" s="12"/>
      <c r="I39" s="12">
        <v>0</v>
      </c>
      <c r="J39" s="12"/>
      <c r="K39" s="12"/>
      <c r="L39" s="19"/>
      <c r="M39" s="19"/>
      <c r="N39" s="19"/>
      <c r="O39" s="19">
        <f t="shared" si="5"/>
        <v>0</v>
      </c>
      <c r="P39" s="20">
        <f t="shared" si="6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2">
        <v>13</v>
      </c>
      <c r="D40" s="12"/>
      <c r="E40" s="32">
        <v>0</v>
      </c>
      <c r="F40" s="32">
        <v>0</v>
      </c>
      <c r="G40" s="67">
        <v>29</v>
      </c>
      <c r="H40" s="12"/>
      <c r="I40" s="12">
        <v>3</v>
      </c>
      <c r="J40" s="12"/>
      <c r="K40" s="12"/>
      <c r="L40" s="19"/>
      <c r="M40" s="19"/>
      <c r="N40" s="19"/>
      <c r="O40" s="19">
        <f t="shared" si="5"/>
        <v>45</v>
      </c>
      <c r="P40" s="20">
        <f t="shared" si="6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2"/>
      <c r="D41" s="12"/>
      <c r="E41" s="12">
        <v>0</v>
      </c>
      <c r="F41" s="12">
        <v>0</v>
      </c>
      <c r="G41" s="54"/>
      <c r="H41" s="12"/>
      <c r="I41" s="12">
        <v>0</v>
      </c>
      <c r="J41" s="12"/>
      <c r="K41" s="12"/>
      <c r="L41" s="19"/>
      <c r="M41" s="19"/>
      <c r="N41" s="19"/>
      <c r="O41" s="19">
        <f t="shared" si="5"/>
        <v>0</v>
      </c>
      <c r="P41" s="20">
        <f t="shared" si="6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2"/>
      <c r="D42" s="12"/>
      <c r="E42" s="12">
        <v>0</v>
      </c>
      <c r="F42" s="12">
        <v>0</v>
      </c>
      <c r="G42" s="54"/>
      <c r="H42" s="12"/>
      <c r="I42" s="12">
        <v>0</v>
      </c>
      <c r="J42" s="12"/>
      <c r="K42" s="12"/>
      <c r="L42" s="19"/>
      <c r="M42" s="19"/>
      <c r="N42" s="19"/>
      <c r="O42" s="19">
        <f t="shared" si="5"/>
        <v>0</v>
      </c>
      <c r="P42" s="20">
        <f t="shared" si="6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54"/>
      <c r="H43" s="12"/>
      <c r="I43" s="12">
        <v>0</v>
      </c>
      <c r="J43" s="12"/>
      <c r="K43" s="12"/>
      <c r="L43" s="19"/>
      <c r="M43" s="19"/>
      <c r="N43" s="19"/>
      <c r="O43" s="19">
        <f t="shared" si="5"/>
        <v>0</v>
      </c>
      <c r="P43" s="20">
        <f t="shared" si="6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54"/>
      <c r="H44" s="12"/>
      <c r="I44" s="12">
        <v>0</v>
      </c>
      <c r="J44" s="12"/>
      <c r="K44" s="12"/>
      <c r="L44" s="19"/>
      <c r="M44" s="19"/>
      <c r="N44" s="19"/>
      <c r="O44" s="19">
        <f t="shared" si="5"/>
        <v>0</v>
      </c>
      <c r="P44" s="20">
        <f t="shared" si="6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C4+C40</f>
        <v>195</v>
      </c>
      <c r="D45" s="32">
        <f>D20</f>
        <v>4</v>
      </c>
      <c r="E45" s="32">
        <f aca="true" t="shared" si="20" ref="E45">E40+E4</f>
        <v>80</v>
      </c>
      <c r="F45" s="32">
        <v>3</v>
      </c>
      <c r="G45" s="32">
        <f aca="true" t="shared" si="21" ref="G45:H45">SUM(G4,G39:G44)</f>
        <v>63</v>
      </c>
      <c r="H45" s="32">
        <f t="shared" si="21"/>
        <v>3</v>
      </c>
      <c r="I45" s="33">
        <f>SUM(I4,I40)</f>
        <v>15</v>
      </c>
      <c r="J45" s="40"/>
      <c r="K45" s="33">
        <f>K4+K40</f>
        <v>195</v>
      </c>
      <c r="L45" s="23"/>
      <c r="M45" s="23"/>
      <c r="N45" s="23"/>
      <c r="O45" s="23">
        <f t="shared" si="5"/>
        <v>548</v>
      </c>
      <c r="P45" s="24">
        <f t="shared" si="6"/>
        <v>10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Y127"/>
  <sheetViews>
    <sheetView tabSelected="1" zoomScale="80" zoomScaleNormal="80" workbookViewId="0" topLeftCell="A1">
      <pane xSplit="2" ySplit="3" topLeftCell="C7" activePane="bottomRight" state="frozen"/>
      <selection pane="topRight" activeCell="C1" sqref="C1"/>
      <selection pane="bottomLeft" activeCell="A4" sqref="A4"/>
      <selection pane="bottomRight" activeCell="H41" sqref="H41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5" customWidth="1"/>
    <col min="12" max="16" width="15.421875" style="5" customWidth="1"/>
    <col min="17" max="16384" width="9.140625" style="5" customWidth="1"/>
  </cols>
  <sheetData>
    <row r="1" ht="15">
      <c r="A1" s="18" t="s">
        <v>97</v>
      </c>
    </row>
    <row r="2" spans="1:16" s="7" customFormat="1" ht="15" customHeight="1">
      <c r="A2" s="8"/>
      <c r="B2" s="9"/>
      <c r="C2" s="63" t="s">
        <v>69</v>
      </c>
      <c r="D2" s="63"/>
      <c r="E2" s="63" t="s">
        <v>70</v>
      </c>
      <c r="F2" s="63"/>
      <c r="G2" s="63" t="s">
        <v>71</v>
      </c>
      <c r="H2" s="63"/>
      <c r="I2" s="63" t="s">
        <v>72</v>
      </c>
      <c r="J2" s="63"/>
      <c r="K2" s="63" t="s">
        <v>73</v>
      </c>
      <c r="L2" s="63"/>
      <c r="M2" s="65" t="s">
        <v>89</v>
      </c>
      <c r="N2" s="66"/>
      <c r="O2" s="63" t="s">
        <v>85</v>
      </c>
      <c r="P2" s="64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>C5+C22</f>
        <v>246</v>
      </c>
      <c r="D4" s="32"/>
      <c r="E4" s="19">
        <v>70</v>
      </c>
      <c r="F4" s="32">
        <v>0</v>
      </c>
      <c r="G4" s="32"/>
      <c r="H4" s="32"/>
      <c r="I4" s="37">
        <f>SUM(I5,I22,I29)</f>
        <v>22</v>
      </c>
      <c r="J4" s="32">
        <v>0</v>
      </c>
      <c r="K4" s="19">
        <v>35</v>
      </c>
      <c r="L4" s="19"/>
      <c r="M4" s="19"/>
      <c r="N4" s="19"/>
      <c r="O4" s="19">
        <f>C4+E4+G4+I4+K4+M4</f>
        <v>373</v>
      </c>
      <c r="P4" s="20">
        <f>D4+F4+H4+J4+L4+N4</f>
        <v>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C6+C12+C18</f>
        <v>224</v>
      </c>
      <c r="D5" s="32"/>
      <c r="E5" s="19">
        <v>68</v>
      </c>
      <c r="F5" s="32">
        <v>0</v>
      </c>
      <c r="G5" s="32"/>
      <c r="H5" s="32"/>
      <c r="I5" s="37">
        <f>SUM(I12,I6)</f>
        <v>14</v>
      </c>
      <c r="J5" s="32">
        <v>0</v>
      </c>
      <c r="K5" s="19">
        <v>35</v>
      </c>
      <c r="L5" s="19"/>
      <c r="M5" s="19"/>
      <c r="N5" s="19"/>
      <c r="O5" s="19">
        <f aca="true" t="shared" si="0" ref="O5:O45">C5+E5+G5+I5+K5+M5</f>
        <v>341</v>
      </c>
      <c r="P5" s="20">
        <f aca="true" t="shared" si="1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192</v>
      </c>
      <c r="D6" s="32"/>
      <c r="E6" s="21">
        <v>62</v>
      </c>
      <c r="F6" s="32">
        <v>0</v>
      </c>
      <c r="G6" s="32"/>
      <c r="H6" s="32"/>
      <c r="I6" s="37">
        <f>SUM(I7:I11)</f>
        <v>13</v>
      </c>
      <c r="J6" s="32">
        <v>0</v>
      </c>
      <c r="K6" s="21">
        <v>35</v>
      </c>
      <c r="L6" s="21"/>
      <c r="M6" s="21"/>
      <c r="N6" s="21"/>
      <c r="O6" s="19">
        <f t="shared" si="0"/>
        <v>302</v>
      </c>
      <c r="P6" s="20">
        <f t="shared" si="1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150</v>
      </c>
      <c r="D7" s="12"/>
      <c r="E7" s="21">
        <v>28</v>
      </c>
      <c r="F7" s="12">
        <v>0</v>
      </c>
      <c r="G7" s="12">
        <v>30</v>
      </c>
      <c r="H7" s="12">
        <v>3</v>
      </c>
      <c r="I7" s="12">
        <v>10</v>
      </c>
      <c r="J7" s="12">
        <v>0</v>
      </c>
      <c r="K7" s="21">
        <v>35</v>
      </c>
      <c r="L7" s="21"/>
      <c r="M7" s="21"/>
      <c r="N7" s="21"/>
      <c r="O7" s="19">
        <f t="shared" si="0"/>
        <v>253</v>
      </c>
      <c r="P7" s="20">
        <f t="shared" si="1"/>
        <v>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12"/>
      <c r="D8" s="12"/>
      <c r="E8" s="21">
        <v>0</v>
      </c>
      <c r="F8" s="12">
        <v>0</v>
      </c>
      <c r="G8" s="12">
        <v>22</v>
      </c>
      <c r="H8" s="12"/>
      <c r="I8" s="12">
        <v>0</v>
      </c>
      <c r="J8" s="12">
        <v>0</v>
      </c>
      <c r="K8" s="21"/>
      <c r="L8" s="21"/>
      <c r="M8" s="21"/>
      <c r="N8" s="21"/>
      <c r="O8" s="19">
        <f t="shared" si="0"/>
        <v>22</v>
      </c>
      <c r="P8" s="20">
        <f t="shared" si="1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41</v>
      </c>
      <c r="D9" s="12"/>
      <c r="E9" s="21">
        <v>4</v>
      </c>
      <c r="F9" s="12">
        <v>0</v>
      </c>
      <c r="G9" s="12">
        <v>16</v>
      </c>
      <c r="H9" s="12"/>
      <c r="I9" s="12">
        <v>0</v>
      </c>
      <c r="J9" s="12">
        <v>2</v>
      </c>
      <c r="K9" s="21">
        <v>0</v>
      </c>
      <c r="L9" s="21"/>
      <c r="M9" s="21"/>
      <c r="N9" s="21"/>
      <c r="O9" s="19">
        <f t="shared" si="0"/>
        <v>61</v>
      </c>
      <c r="P9" s="20">
        <f t="shared" si="1"/>
        <v>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12"/>
      <c r="D10" s="12"/>
      <c r="E10" s="21">
        <v>30</v>
      </c>
      <c r="F10" s="12">
        <v>0</v>
      </c>
      <c r="G10" s="12">
        <v>16</v>
      </c>
      <c r="H10" s="12"/>
      <c r="I10" s="12">
        <v>3</v>
      </c>
      <c r="J10" s="12">
        <v>0</v>
      </c>
      <c r="K10" s="21"/>
      <c r="L10" s="21"/>
      <c r="M10" s="21"/>
      <c r="N10" s="21"/>
      <c r="O10" s="19">
        <f t="shared" si="0"/>
        <v>49</v>
      </c>
      <c r="P10" s="20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12">
        <v>1</v>
      </c>
      <c r="D11" s="12"/>
      <c r="E11" s="21">
        <v>0</v>
      </c>
      <c r="F11" s="12">
        <v>0</v>
      </c>
      <c r="G11" s="12"/>
      <c r="H11" s="12"/>
      <c r="I11" s="12">
        <v>0</v>
      </c>
      <c r="J11" s="12">
        <v>0</v>
      </c>
      <c r="K11" s="21"/>
      <c r="L11" s="21"/>
      <c r="M11" s="21"/>
      <c r="N11" s="21"/>
      <c r="O11" s="19">
        <f t="shared" si="0"/>
        <v>1</v>
      </c>
      <c r="P11" s="20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2">
        <f>SUM(C13:C17)</f>
        <v>32</v>
      </c>
      <c r="D12" s="32"/>
      <c r="E12" s="21">
        <v>6</v>
      </c>
      <c r="F12" s="32">
        <v>0</v>
      </c>
      <c r="G12" s="32">
        <v>6</v>
      </c>
      <c r="H12" s="32"/>
      <c r="I12" s="39">
        <f>SUM(I13:I16)</f>
        <v>1</v>
      </c>
      <c r="J12" s="32">
        <f>SUM(J13:J17)</f>
        <v>0</v>
      </c>
      <c r="K12" s="21">
        <v>0</v>
      </c>
      <c r="L12" s="21"/>
      <c r="M12" s="21"/>
      <c r="N12" s="21"/>
      <c r="O12" s="19">
        <f t="shared" si="0"/>
        <v>45</v>
      </c>
      <c r="P12" s="20">
        <f t="shared" si="1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12"/>
      <c r="D13" s="12"/>
      <c r="E13" s="21">
        <v>0</v>
      </c>
      <c r="F13" s="12">
        <v>0</v>
      </c>
      <c r="G13" s="12"/>
      <c r="H13" s="12"/>
      <c r="I13" s="12">
        <v>0</v>
      </c>
      <c r="J13" s="12">
        <v>0</v>
      </c>
      <c r="K13" s="21">
        <v>0</v>
      </c>
      <c r="L13" s="21"/>
      <c r="M13" s="21"/>
      <c r="N13" s="21"/>
      <c r="O13" s="19">
        <f t="shared" si="0"/>
        <v>0</v>
      </c>
      <c r="P13" s="20">
        <f t="shared" si="1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28</v>
      </c>
      <c r="D14" s="12"/>
      <c r="E14" s="21">
        <v>6</v>
      </c>
      <c r="F14" s="12">
        <v>0</v>
      </c>
      <c r="G14" s="12">
        <v>3</v>
      </c>
      <c r="H14" s="12"/>
      <c r="I14" s="12">
        <v>1</v>
      </c>
      <c r="J14" s="12">
        <v>0</v>
      </c>
      <c r="K14" s="21">
        <v>0</v>
      </c>
      <c r="L14" s="21"/>
      <c r="M14" s="21"/>
      <c r="N14" s="21"/>
      <c r="O14" s="19">
        <f t="shared" si="0"/>
        <v>38</v>
      </c>
      <c r="P14" s="20">
        <f t="shared" si="1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12"/>
      <c r="D15" s="12"/>
      <c r="E15" s="21">
        <v>0</v>
      </c>
      <c r="F15" s="12">
        <v>0</v>
      </c>
      <c r="G15" s="12"/>
      <c r="H15" s="12"/>
      <c r="I15" s="12">
        <v>0</v>
      </c>
      <c r="J15" s="12">
        <v>0</v>
      </c>
      <c r="K15" s="21"/>
      <c r="L15" s="21"/>
      <c r="M15" s="21"/>
      <c r="N15" s="21"/>
      <c r="O15" s="19">
        <f t="shared" si="0"/>
        <v>0</v>
      </c>
      <c r="P15" s="20">
        <f t="shared" si="1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12"/>
      <c r="D16" s="12"/>
      <c r="E16" s="21">
        <v>0</v>
      </c>
      <c r="F16" s="12">
        <v>0</v>
      </c>
      <c r="G16" s="12"/>
      <c r="H16" s="12"/>
      <c r="I16" s="12">
        <v>0</v>
      </c>
      <c r="J16" s="12">
        <v>0</v>
      </c>
      <c r="K16" s="21"/>
      <c r="L16" s="21"/>
      <c r="M16" s="21"/>
      <c r="N16" s="21"/>
      <c r="O16" s="19">
        <f t="shared" si="0"/>
        <v>0</v>
      </c>
      <c r="P16" s="20">
        <f t="shared" si="1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4</v>
      </c>
      <c r="D17" s="12"/>
      <c r="E17" s="21">
        <v>0</v>
      </c>
      <c r="F17" s="12">
        <v>0</v>
      </c>
      <c r="G17" s="12">
        <v>3</v>
      </c>
      <c r="H17" s="12"/>
      <c r="I17" s="12">
        <v>0</v>
      </c>
      <c r="J17" s="12">
        <v>0</v>
      </c>
      <c r="K17" s="21">
        <v>0</v>
      </c>
      <c r="L17" s="21"/>
      <c r="M17" s="21"/>
      <c r="N17" s="21"/>
      <c r="O17" s="19">
        <f t="shared" si="0"/>
        <v>7</v>
      </c>
      <c r="P17" s="20">
        <f t="shared" si="1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2"/>
      <c r="D18" s="32"/>
      <c r="E18" s="21">
        <v>0</v>
      </c>
      <c r="F18" s="32">
        <v>0</v>
      </c>
      <c r="G18" s="32"/>
      <c r="H18" s="32"/>
      <c r="I18" s="33">
        <v>0</v>
      </c>
      <c r="J18" s="32">
        <f>SUM(J19:J21)</f>
        <v>0</v>
      </c>
      <c r="K18" s="21"/>
      <c r="L18" s="21"/>
      <c r="M18" s="21"/>
      <c r="N18" s="21"/>
      <c r="O18" s="19">
        <f t="shared" si="0"/>
        <v>0</v>
      </c>
      <c r="P18" s="20">
        <f t="shared" si="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12"/>
      <c r="D19" s="12"/>
      <c r="E19" s="21">
        <v>0</v>
      </c>
      <c r="F19" s="12">
        <v>0</v>
      </c>
      <c r="G19" s="12"/>
      <c r="H19" s="12"/>
      <c r="I19" s="12">
        <v>0</v>
      </c>
      <c r="J19" s="12">
        <f>0</f>
        <v>0</v>
      </c>
      <c r="K19" s="21"/>
      <c r="L19" s="21"/>
      <c r="M19" s="21"/>
      <c r="N19" s="21"/>
      <c r="O19" s="19">
        <f t="shared" si="0"/>
        <v>0</v>
      </c>
      <c r="P19" s="20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12"/>
      <c r="D20" s="12"/>
      <c r="E20" s="21">
        <v>0</v>
      </c>
      <c r="F20" s="12">
        <v>0</v>
      </c>
      <c r="G20" s="12"/>
      <c r="H20" s="12"/>
      <c r="I20" s="12">
        <v>0</v>
      </c>
      <c r="J20" s="12">
        <f>0</f>
        <v>0</v>
      </c>
      <c r="K20" s="21"/>
      <c r="L20" s="21"/>
      <c r="M20" s="21"/>
      <c r="N20" s="21"/>
      <c r="O20" s="19">
        <f t="shared" si="0"/>
        <v>0</v>
      </c>
      <c r="P20" s="20">
        <f t="shared" si="1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12"/>
      <c r="D21" s="12"/>
      <c r="E21" s="21">
        <v>0</v>
      </c>
      <c r="F21" s="12">
        <v>0</v>
      </c>
      <c r="G21" s="12"/>
      <c r="H21" s="12"/>
      <c r="I21" s="12">
        <v>0</v>
      </c>
      <c r="J21" s="12">
        <f>0</f>
        <v>0</v>
      </c>
      <c r="K21" s="21"/>
      <c r="L21" s="21"/>
      <c r="M21" s="21"/>
      <c r="N21" s="21"/>
      <c r="O21" s="19">
        <f t="shared" si="0"/>
        <v>0</v>
      </c>
      <c r="P21" s="20">
        <f t="shared" si="1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2">
        <f>C23+C29</f>
        <v>22</v>
      </c>
      <c r="D22" s="32"/>
      <c r="E22" s="19">
        <v>2</v>
      </c>
      <c r="F22" s="32">
        <v>0</v>
      </c>
      <c r="G22" s="32">
        <v>8</v>
      </c>
      <c r="H22" s="32">
        <v>3</v>
      </c>
      <c r="I22" s="33">
        <f>SUM(I23,I35)</f>
        <v>3</v>
      </c>
      <c r="J22" s="33">
        <f aca="true" t="shared" si="2" ref="J22">J23+J35</f>
        <v>0</v>
      </c>
      <c r="K22" s="19">
        <v>0</v>
      </c>
      <c r="L22" s="19"/>
      <c r="M22" s="19"/>
      <c r="N22" s="19"/>
      <c r="O22" s="19">
        <f t="shared" si="0"/>
        <v>35</v>
      </c>
      <c r="P22" s="20">
        <f t="shared" si="1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2">
        <f>SUM(C24:C28)</f>
        <v>14</v>
      </c>
      <c r="D23" s="32"/>
      <c r="E23" s="21">
        <v>2</v>
      </c>
      <c r="F23" s="32">
        <v>0</v>
      </c>
      <c r="G23" s="32">
        <v>8</v>
      </c>
      <c r="H23" s="32"/>
      <c r="I23" s="33">
        <f aca="true" t="shared" si="3" ref="I23:J23">SUM(I24:I28)</f>
        <v>3</v>
      </c>
      <c r="J23" s="32">
        <f t="shared" si="3"/>
        <v>0</v>
      </c>
      <c r="K23" s="21">
        <v>0</v>
      </c>
      <c r="L23" s="21"/>
      <c r="M23" s="21"/>
      <c r="N23" s="21"/>
      <c r="O23" s="19">
        <f t="shared" si="0"/>
        <v>27</v>
      </c>
      <c r="P23" s="20">
        <f t="shared" si="1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12"/>
      <c r="D24" s="12"/>
      <c r="E24" s="21">
        <v>0</v>
      </c>
      <c r="F24" s="12">
        <v>0</v>
      </c>
      <c r="G24" s="12"/>
      <c r="H24" s="12"/>
      <c r="I24" s="12">
        <v>0</v>
      </c>
      <c r="J24" s="12">
        <v>0</v>
      </c>
      <c r="K24" s="21"/>
      <c r="L24" s="21"/>
      <c r="M24" s="21"/>
      <c r="N24" s="21"/>
      <c r="O24" s="19">
        <f t="shared" si="0"/>
        <v>0</v>
      </c>
      <c r="P24" s="20">
        <f t="shared" si="1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14</v>
      </c>
      <c r="D25" s="12"/>
      <c r="E25" s="21">
        <v>2</v>
      </c>
      <c r="F25" s="12">
        <v>0</v>
      </c>
      <c r="G25" s="12">
        <v>8</v>
      </c>
      <c r="H25" s="12"/>
      <c r="I25" s="12">
        <v>3</v>
      </c>
      <c r="J25" s="12">
        <v>0</v>
      </c>
      <c r="K25" s="21">
        <v>0</v>
      </c>
      <c r="L25" s="21"/>
      <c r="M25" s="21"/>
      <c r="N25" s="21"/>
      <c r="O25" s="19">
        <f t="shared" si="0"/>
        <v>27</v>
      </c>
      <c r="P25" s="20">
        <f t="shared" si="1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12"/>
      <c r="D26" s="12"/>
      <c r="E26" s="21">
        <v>0</v>
      </c>
      <c r="F26" s="12">
        <v>0</v>
      </c>
      <c r="G26" s="12"/>
      <c r="H26" s="12"/>
      <c r="I26" s="12">
        <v>0</v>
      </c>
      <c r="J26" s="12">
        <v>0</v>
      </c>
      <c r="K26" s="21"/>
      <c r="L26" s="21"/>
      <c r="M26" s="21"/>
      <c r="N26" s="21"/>
      <c r="O26" s="19">
        <f t="shared" si="0"/>
        <v>0</v>
      </c>
      <c r="P26" s="20">
        <f t="shared" si="1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12"/>
      <c r="D27" s="12"/>
      <c r="E27" s="21">
        <v>0</v>
      </c>
      <c r="F27" s="12">
        <v>0</v>
      </c>
      <c r="G27" s="12"/>
      <c r="H27" s="12"/>
      <c r="I27" s="12">
        <v>0</v>
      </c>
      <c r="J27" s="12">
        <v>0</v>
      </c>
      <c r="K27" s="21"/>
      <c r="L27" s="21"/>
      <c r="M27" s="21"/>
      <c r="N27" s="21"/>
      <c r="O27" s="19">
        <f t="shared" si="0"/>
        <v>0</v>
      </c>
      <c r="P27" s="20">
        <f t="shared" si="1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12"/>
      <c r="D28" s="12"/>
      <c r="E28" s="21">
        <v>0</v>
      </c>
      <c r="F28" s="12">
        <v>0</v>
      </c>
      <c r="G28" s="12"/>
      <c r="H28" s="12"/>
      <c r="I28" s="12">
        <v>0</v>
      </c>
      <c r="J28" s="12">
        <v>0</v>
      </c>
      <c r="K28" s="21"/>
      <c r="L28" s="21"/>
      <c r="M28" s="21"/>
      <c r="N28" s="21"/>
      <c r="O28" s="19">
        <f t="shared" si="0"/>
        <v>0</v>
      </c>
      <c r="P28" s="20">
        <f t="shared" si="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2">
        <f>SUM(C30:C34)</f>
        <v>8</v>
      </c>
      <c r="D29" s="32"/>
      <c r="E29" s="21">
        <v>0</v>
      </c>
      <c r="F29" s="32">
        <v>0</v>
      </c>
      <c r="G29" s="32"/>
      <c r="H29" s="32"/>
      <c r="I29" s="33">
        <f>SUM(I30:I34)</f>
        <v>5</v>
      </c>
      <c r="J29" s="32">
        <f>SUM(J30:J34)</f>
        <v>0</v>
      </c>
      <c r="K29" s="21">
        <v>0</v>
      </c>
      <c r="L29" s="21"/>
      <c r="M29" s="21"/>
      <c r="N29" s="21"/>
      <c r="O29" s="19">
        <f t="shared" si="0"/>
        <v>13</v>
      </c>
      <c r="P29" s="20">
        <f t="shared" si="1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12"/>
      <c r="D30" s="12"/>
      <c r="E30" s="21">
        <v>0</v>
      </c>
      <c r="F30" s="12">
        <v>0</v>
      </c>
      <c r="G30" s="12"/>
      <c r="H30" s="12"/>
      <c r="I30" s="12">
        <v>0</v>
      </c>
      <c r="J30" s="12">
        <v>0</v>
      </c>
      <c r="K30" s="21">
        <v>0</v>
      </c>
      <c r="L30" s="21"/>
      <c r="M30" s="21"/>
      <c r="N30" s="21"/>
      <c r="O30" s="19">
        <f t="shared" si="0"/>
        <v>0</v>
      </c>
      <c r="P30" s="20">
        <f t="shared" si="1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12">
        <v>7</v>
      </c>
      <c r="D31" s="12"/>
      <c r="E31" s="21">
        <v>0</v>
      </c>
      <c r="F31" s="12">
        <v>0</v>
      </c>
      <c r="G31" s="12"/>
      <c r="H31" s="12"/>
      <c r="I31" s="12">
        <v>5</v>
      </c>
      <c r="J31" s="12">
        <v>0</v>
      </c>
      <c r="K31" s="21">
        <v>0</v>
      </c>
      <c r="L31" s="21"/>
      <c r="M31" s="21"/>
      <c r="N31" s="21"/>
      <c r="O31" s="19">
        <f t="shared" si="0"/>
        <v>12</v>
      </c>
      <c r="P31" s="20">
        <f t="shared" si="1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12"/>
      <c r="D32" s="12"/>
      <c r="E32" s="21">
        <v>0</v>
      </c>
      <c r="F32" s="12">
        <v>0</v>
      </c>
      <c r="G32" s="12"/>
      <c r="H32" s="12"/>
      <c r="I32" s="12">
        <v>0</v>
      </c>
      <c r="J32" s="12">
        <v>0</v>
      </c>
      <c r="K32" s="21"/>
      <c r="L32" s="21"/>
      <c r="M32" s="21"/>
      <c r="N32" s="21"/>
      <c r="O32" s="19">
        <f t="shared" si="0"/>
        <v>0</v>
      </c>
      <c r="P32" s="20">
        <f t="shared" si="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12"/>
      <c r="D33" s="12"/>
      <c r="E33" s="21">
        <v>0</v>
      </c>
      <c r="F33" s="12">
        <v>0</v>
      </c>
      <c r="G33" s="12"/>
      <c r="H33" s="12"/>
      <c r="I33" s="12">
        <v>0</v>
      </c>
      <c r="J33" s="12">
        <v>0</v>
      </c>
      <c r="K33" s="21"/>
      <c r="L33" s="21"/>
      <c r="M33" s="21"/>
      <c r="N33" s="21"/>
      <c r="O33" s="19">
        <f t="shared" si="0"/>
        <v>0</v>
      </c>
      <c r="P33" s="20">
        <f t="shared" si="1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12">
        <v>1</v>
      </c>
      <c r="D34" s="12"/>
      <c r="E34" s="21">
        <v>0</v>
      </c>
      <c r="F34" s="12">
        <v>0</v>
      </c>
      <c r="G34" s="12"/>
      <c r="H34" s="12"/>
      <c r="I34" s="12">
        <v>0</v>
      </c>
      <c r="J34" s="12">
        <v>0</v>
      </c>
      <c r="K34" s="21">
        <v>0</v>
      </c>
      <c r="L34" s="21"/>
      <c r="M34" s="21"/>
      <c r="N34" s="21"/>
      <c r="O34" s="19">
        <f t="shared" si="0"/>
        <v>1</v>
      </c>
      <c r="P34" s="20">
        <f t="shared" si="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2"/>
      <c r="D35" s="32"/>
      <c r="E35" s="21">
        <v>0</v>
      </c>
      <c r="F35" s="32">
        <v>0</v>
      </c>
      <c r="G35" s="32"/>
      <c r="H35" s="32">
        <v>3</v>
      </c>
      <c r="I35" s="33">
        <v>0</v>
      </c>
      <c r="J35" s="32">
        <f>SUM(J36:J38)</f>
        <v>0</v>
      </c>
      <c r="K35" s="21"/>
      <c r="L35" s="21"/>
      <c r="M35" s="21"/>
      <c r="N35" s="21"/>
      <c r="O35" s="19">
        <f t="shared" si="0"/>
        <v>0</v>
      </c>
      <c r="P35" s="20">
        <f t="shared" si="1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21">
        <v>0</v>
      </c>
      <c r="F36" s="12">
        <v>0</v>
      </c>
      <c r="G36" s="12"/>
      <c r="H36" s="12">
        <v>3</v>
      </c>
      <c r="I36" s="12">
        <v>0</v>
      </c>
      <c r="J36" s="12">
        <v>0</v>
      </c>
      <c r="K36" s="21"/>
      <c r="L36" s="21"/>
      <c r="M36" s="21"/>
      <c r="N36" s="21"/>
      <c r="O36" s="19">
        <f t="shared" si="0"/>
        <v>0</v>
      </c>
      <c r="P36" s="20">
        <f t="shared" si="1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>
        <v>4</v>
      </c>
      <c r="E37" s="21">
        <v>0</v>
      </c>
      <c r="F37" s="12">
        <v>0</v>
      </c>
      <c r="G37" s="12"/>
      <c r="H37" s="12"/>
      <c r="I37" s="12">
        <v>0</v>
      </c>
      <c r="J37" s="12">
        <v>0</v>
      </c>
      <c r="K37" s="21"/>
      <c r="L37" s="21"/>
      <c r="M37" s="21"/>
      <c r="N37" s="21"/>
      <c r="O37" s="19">
        <f t="shared" si="0"/>
        <v>0</v>
      </c>
      <c r="P37" s="20">
        <f t="shared" si="1"/>
        <v>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21">
        <v>0</v>
      </c>
      <c r="F38" s="12">
        <v>0</v>
      </c>
      <c r="G38" s="12"/>
      <c r="H38" s="12"/>
      <c r="I38" s="12">
        <v>0</v>
      </c>
      <c r="J38" s="12">
        <v>0</v>
      </c>
      <c r="K38" s="21"/>
      <c r="L38" s="21"/>
      <c r="M38" s="21"/>
      <c r="N38" s="21"/>
      <c r="O38" s="19">
        <f t="shared" si="0"/>
        <v>0</v>
      </c>
      <c r="P38" s="20">
        <f t="shared" si="1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12"/>
      <c r="D39" s="12"/>
      <c r="E39" s="19">
        <v>0</v>
      </c>
      <c r="F39" s="12">
        <v>0</v>
      </c>
      <c r="G39" s="12"/>
      <c r="H39" s="12"/>
      <c r="I39" s="12">
        <v>0</v>
      </c>
      <c r="J39" s="12">
        <v>0</v>
      </c>
      <c r="K39" s="19"/>
      <c r="L39" s="19"/>
      <c r="M39" s="19"/>
      <c r="N39" s="19"/>
      <c r="O39" s="19">
        <f t="shared" si="0"/>
        <v>0</v>
      </c>
      <c r="P39" s="20">
        <f t="shared" si="1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12">
        <v>5</v>
      </c>
      <c r="D40" s="12"/>
      <c r="E40" s="19">
        <v>2</v>
      </c>
      <c r="F40" s="32">
        <v>0</v>
      </c>
      <c r="G40" s="12">
        <v>21</v>
      </c>
      <c r="H40" s="12"/>
      <c r="I40" s="12">
        <v>7</v>
      </c>
      <c r="J40" s="12">
        <v>0</v>
      </c>
      <c r="K40" s="19">
        <v>0</v>
      </c>
      <c r="L40" s="19"/>
      <c r="M40" s="19"/>
      <c r="N40" s="19"/>
      <c r="O40" s="19">
        <f t="shared" si="0"/>
        <v>35</v>
      </c>
      <c r="P40" s="20">
        <f t="shared" si="1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12"/>
      <c r="D41" s="12"/>
      <c r="E41" s="19">
        <v>0</v>
      </c>
      <c r="F41" s="12">
        <v>0</v>
      </c>
      <c r="G41" s="12"/>
      <c r="H41" s="12"/>
      <c r="I41" s="12">
        <v>0</v>
      </c>
      <c r="J41" s="12">
        <v>0</v>
      </c>
      <c r="K41" s="19"/>
      <c r="L41" s="19"/>
      <c r="M41" s="19"/>
      <c r="N41" s="19"/>
      <c r="O41" s="19">
        <f t="shared" si="0"/>
        <v>0</v>
      </c>
      <c r="P41" s="20">
        <f t="shared" si="1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12"/>
      <c r="D42" s="12"/>
      <c r="E42" s="19">
        <v>0</v>
      </c>
      <c r="F42" s="12">
        <v>0</v>
      </c>
      <c r="G42" s="12"/>
      <c r="H42" s="12"/>
      <c r="I42" s="12">
        <v>0</v>
      </c>
      <c r="J42" s="12">
        <v>0</v>
      </c>
      <c r="K42" s="19"/>
      <c r="L42" s="19"/>
      <c r="M42" s="19"/>
      <c r="N42" s="19"/>
      <c r="O42" s="19">
        <f t="shared" si="0"/>
        <v>0</v>
      </c>
      <c r="P42" s="20">
        <f t="shared" si="1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9">
        <v>0</v>
      </c>
      <c r="F43" s="12">
        <v>0</v>
      </c>
      <c r="G43" s="12"/>
      <c r="H43" s="12"/>
      <c r="I43" s="12">
        <v>0</v>
      </c>
      <c r="J43" s="12">
        <v>0</v>
      </c>
      <c r="K43" s="19"/>
      <c r="L43" s="19"/>
      <c r="M43" s="19"/>
      <c r="N43" s="19"/>
      <c r="O43" s="19">
        <f t="shared" si="0"/>
        <v>0</v>
      </c>
      <c r="P43" s="20">
        <f t="shared" si="1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9">
        <v>0</v>
      </c>
      <c r="F44" s="12">
        <v>0</v>
      </c>
      <c r="G44" s="12"/>
      <c r="H44" s="12"/>
      <c r="I44" s="12">
        <v>0</v>
      </c>
      <c r="J44" s="12">
        <v>0</v>
      </c>
      <c r="K44" s="19"/>
      <c r="L44" s="19"/>
      <c r="M44" s="19"/>
      <c r="N44" s="19"/>
      <c r="O44" s="19">
        <f t="shared" si="0"/>
        <v>0</v>
      </c>
      <c r="P44" s="20">
        <f t="shared" si="1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C29+C40+C23+C12+C6</f>
        <v>251</v>
      </c>
      <c r="D45" s="32">
        <f>D37</f>
        <v>4</v>
      </c>
      <c r="E45" s="23">
        <v>72</v>
      </c>
      <c r="F45" s="32">
        <v>0</v>
      </c>
      <c r="G45" s="32">
        <v>51</v>
      </c>
      <c r="H45" s="32">
        <v>3</v>
      </c>
      <c r="I45" s="40">
        <f>SUM(I4,I40)</f>
        <v>29</v>
      </c>
      <c r="J45" s="40">
        <f>J4+SUM(J39:J44)</f>
        <v>0</v>
      </c>
      <c r="K45" s="23">
        <v>35</v>
      </c>
      <c r="L45" s="23"/>
      <c r="M45" s="23"/>
      <c r="N45" s="23"/>
      <c r="O45" s="23">
        <f t="shared" si="0"/>
        <v>438</v>
      </c>
      <c r="P45" s="24">
        <f t="shared" si="1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2024-06-10T13:26:20Z</dcterms:modified>
  <cp:category/>
  <cp:version/>
  <cp:contentType/>
  <cp:contentStatus/>
</cp:coreProperties>
</file>