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9040" windowHeight="15840" firstSheet="2" activeTab="7"/>
  </bookViews>
  <sheets>
    <sheet name="BPP2024" sheetId="1" r:id="rId1"/>
    <sheet name="BPP 2023" sheetId="2" r:id="rId2"/>
    <sheet name="Broj_dogovori_2024" sheetId="3" r:id="rId3"/>
    <sheet name="Broj_dogovori 2023" sheetId="4" r:id="rId4"/>
    <sheet name="BIS 2024" sheetId="5" r:id="rId5"/>
    <sheet name="BIS 2023" sheetId="9" r:id="rId6"/>
    <sheet name="Broj steti_2024" sheetId="11" r:id="rId7"/>
    <sheet name="Broj_steti 2023" sheetId="10" r:id="rId8"/>
  </sheets>
  <definedNames>
    <definedName name="_xlnm.Print_Area" localSheetId="5">'BIS 2023'!$A$1:$P$45</definedName>
    <definedName name="_xlnm.Print_Area" localSheetId="4">'BIS 2024'!$A$1:$P$45</definedName>
    <definedName name="_xlnm.Print_Area" localSheetId="1">'BPP 2023'!$A$1:$I$44</definedName>
    <definedName name="_xlnm.Print_Area" localSheetId="0">'BPP2024'!$A$1:$I$44</definedName>
    <definedName name="_xlnm.Print_Area" localSheetId="6">'Broj steti_2024'!$A$1:$P$45</definedName>
    <definedName name="_xlnm.Print_Area" localSheetId="3">'Broj_dogovori 2023'!$A$1:$I$44</definedName>
    <definedName name="_xlnm.Print_Area" localSheetId="2">'Broj_dogovori_2024'!$A$1:$I$44</definedName>
    <definedName name="_xlnm.Print_Area" localSheetId="7">'Broj_steti 2023'!$A$1:$P$45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<sst xmlns="http://schemas.openxmlformats.org/spreadsheetml/2006/main" count="928" uniqueCount="104">
  <si>
    <t>април</t>
  </si>
  <si>
    <t>19</t>
  </si>
  <si>
    <t>1901</t>
  </si>
  <si>
    <t>190101</t>
  </si>
  <si>
    <t>19010101</t>
  </si>
  <si>
    <t>19010102</t>
  </si>
  <si>
    <t>19010103</t>
  </si>
  <si>
    <t>19010104</t>
  </si>
  <si>
    <t>19010105</t>
  </si>
  <si>
    <t>190102</t>
  </si>
  <si>
    <t>19010201</t>
  </si>
  <si>
    <t>19010202</t>
  </si>
  <si>
    <t>19010203</t>
  </si>
  <si>
    <t>19010204</t>
  </si>
  <si>
    <t>19010205</t>
  </si>
  <si>
    <t>190103</t>
  </si>
  <si>
    <t>19010301</t>
  </si>
  <si>
    <t>19010302</t>
  </si>
  <si>
    <t>19010399</t>
  </si>
  <si>
    <t>1902</t>
  </si>
  <si>
    <t>190201</t>
  </si>
  <si>
    <t>19020101</t>
  </si>
  <si>
    <t>19020102</t>
  </si>
  <si>
    <t>19020103</t>
  </si>
  <si>
    <t>19020104</t>
  </si>
  <si>
    <t>19020105</t>
  </si>
  <si>
    <t>190202</t>
  </si>
  <si>
    <t>19020201</t>
  </si>
  <si>
    <t>19020202</t>
  </si>
  <si>
    <t>19020203</t>
  </si>
  <si>
    <t>19020204</t>
  </si>
  <si>
    <t>19020205</t>
  </si>
  <si>
    <t>190203</t>
  </si>
  <si>
    <t>19020301</t>
  </si>
  <si>
    <t>19020302</t>
  </si>
  <si>
    <t>19020399</t>
  </si>
  <si>
    <t>20</t>
  </si>
  <si>
    <t>21</t>
  </si>
  <si>
    <t>22</t>
  </si>
  <si>
    <t>23</t>
  </si>
  <si>
    <t>24</t>
  </si>
  <si>
    <t>25</t>
  </si>
  <si>
    <t>0000</t>
  </si>
  <si>
    <t>Кроација живот</t>
  </si>
  <si>
    <t>Граве</t>
  </si>
  <si>
    <t>Винер живот</t>
  </si>
  <si>
    <t>Уника живот</t>
  </si>
  <si>
    <t>Триглав живот</t>
  </si>
  <si>
    <t>јануари</t>
  </si>
  <si>
    <t>февруари</t>
  </si>
  <si>
    <t>март</t>
  </si>
  <si>
    <t>мај</t>
  </si>
  <si>
    <t>јуни</t>
  </si>
  <si>
    <t>јули</t>
  </si>
  <si>
    <t>август</t>
  </si>
  <si>
    <t>септември</t>
  </si>
  <si>
    <t>октомври</t>
  </si>
  <si>
    <t>ноември</t>
  </si>
  <si>
    <t>декември</t>
  </si>
  <si>
    <t>Sigurimi total i jetës</t>
  </si>
  <si>
    <t>(me pjesëmarrje në fitim)</t>
  </si>
  <si>
    <t>Sigurimi i jetës</t>
  </si>
  <si>
    <t>Sigurimi themelor total i jetës</t>
  </si>
  <si>
    <t>Sigurimi i përzier</t>
  </si>
  <si>
    <t>Vdekje (me një kohëzgjatje të caktuar)</t>
  </si>
  <si>
    <t>Mbijetesa</t>
  </si>
  <si>
    <t>Sigurimi i përzier me TBS</t>
  </si>
  <si>
    <t>Vdekje (përjetësisht)</t>
  </si>
  <si>
    <t xml:space="preserve"> Sigurim të përgjithshme shtesë</t>
  </si>
  <si>
    <t>Sigurimi i fatkeqësisë (vdekje)</t>
  </si>
  <si>
    <t>Sigurimi i fatkeqësisë (invaliditet)</t>
  </si>
  <si>
    <t>Sigurimi shëndetësor (suplementar ZDZO)</t>
  </si>
  <si>
    <t>Sigurimi shëndetësor (privat  ZDZO)</t>
  </si>
  <si>
    <t>Sigurimi shëndetësor (tjetër)</t>
  </si>
  <si>
    <t>Sigurimi i përgjithshëm i aunitetit</t>
  </si>
  <si>
    <t>Anuitet personal me një kohëzgjatje të caktuar</t>
  </si>
  <si>
    <t>Aunitete të tjera</t>
  </si>
  <si>
    <t>Aunitet i përjetshëm</t>
  </si>
  <si>
    <t>Martesë dhe lindje</t>
  </si>
  <si>
    <t>Sigurimi i jetës kur rreziku nga investimet mbartet në kurriz të të siguruarit</t>
  </si>
  <si>
    <t>Tontinë</t>
  </si>
  <si>
    <t>Fonde për kapital</t>
  </si>
  <si>
    <t>Pensione nga shtylla e dytë</t>
  </si>
  <si>
    <t>Pensione nga shtylla e  tretë</t>
  </si>
  <si>
    <t>GHITHSEJ</t>
  </si>
  <si>
    <t>Kroacija Jetë</t>
  </si>
  <si>
    <t>Grave</t>
  </si>
  <si>
    <t>Viner Jetë</t>
  </si>
  <si>
    <t>Unika Jetë</t>
  </si>
  <si>
    <t>Triglav Jetë</t>
  </si>
  <si>
    <t>Prva Zhivot</t>
  </si>
  <si>
    <t>Totali jetë</t>
  </si>
  <si>
    <t>Viner jetë</t>
  </si>
  <si>
    <t xml:space="preserve">shuma individuale </t>
  </si>
  <si>
    <t>anuitet</t>
  </si>
  <si>
    <t>shuma individuale</t>
  </si>
  <si>
    <t xml:space="preserve">Primi i shkruar bruto, në mijëra denarë, të shoqërive të sigurimeve jetë, maj 2024 </t>
  </si>
  <si>
    <t xml:space="preserve">Primi i shkruar bruto, në mijëra denarë, të shoqërive të sigurimeve jetë, maj 2023 </t>
  </si>
  <si>
    <t>Numri i kontratave të lidhura të shoqërive të jetës, maj 2024</t>
  </si>
  <si>
    <t>Numri i kontratave të lidhura të shoqërive të jetës, maj 2023</t>
  </si>
  <si>
    <t>Dëme të paguara bruto, në mijëra denarë, për shoqëritë e sigurimeve të jetës, maj 2024</t>
  </si>
  <si>
    <t>Dëme të paguara bruto, në mijëra denarë, për shoqëritë e sigurimeve të jetës, maj 2023</t>
  </si>
  <si>
    <t>Numri i dëmeve të paguara  për shoqëritë e sigurimeve të jetës, maj 2024</t>
  </si>
  <si>
    <t>Numri i dëmeve të paguara  për shoqëritë e sigurimeve të jetës, maj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</si>
</sst>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yyyy\-mm\-dd"/>
  </numFmts>
  <fonts count="9"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8"/>
      <name val="MS Sans Serif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/>
      <top style="thin">
        <color indexed="65"/>
      </top>
      <bottom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thin"/>
    </border>
    <border>
      <left/>
      <right style="thin"/>
      <top style="thin"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6" fillId="0" borderId="0">
      <alignment/>
      <protection/>
    </xf>
    <xf numFmtId="49" fontId="6" fillId="0" borderId="0">
      <alignment/>
      <protection/>
    </xf>
    <xf numFmtId="165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</cellStyleXfs>
  <cellXfs count="75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3" fontId="3" fillId="0" borderId="3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 wrapText="1"/>
    </xf>
    <xf numFmtId="3" fontId="2" fillId="4" borderId="3" xfId="0" applyNumberFormat="1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vertical="center" wrapText="1"/>
    </xf>
    <xf numFmtId="4" fontId="2" fillId="3" borderId="3" xfId="0" applyNumberFormat="1" applyFont="1" applyFill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3" fontId="2" fillId="3" borderId="3" xfId="0" applyNumberFormat="1" applyFont="1" applyFill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3" fontId="2" fillId="4" borderId="3" xfId="0" applyNumberFormat="1" applyFont="1" applyFill="1" applyBorder="1" applyAlignment="1">
      <alignment wrapText="1"/>
    </xf>
    <xf numFmtId="3" fontId="2" fillId="3" borderId="10" xfId="0" applyNumberFormat="1" applyFont="1" applyFill="1" applyBorder="1" applyAlignment="1">
      <alignment vertical="center" wrapText="1"/>
    </xf>
    <xf numFmtId="3" fontId="2" fillId="3" borderId="11" xfId="0" applyNumberFormat="1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 wrapText="1"/>
    </xf>
    <xf numFmtId="3" fontId="2" fillId="3" borderId="12" xfId="0" applyNumberFormat="1" applyFont="1" applyFill="1" applyBorder="1" applyAlignment="1">
      <alignment vertical="center" wrapText="1"/>
    </xf>
    <xf numFmtId="3" fontId="2" fillId="5" borderId="3" xfId="0" applyNumberFormat="1" applyFont="1" applyFill="1" applyBorder="1" applyAlignment="1">
      <alignment vertical="center" wrapText="1"/>
    </xf>
    <xf numFmtId="164" fontId="2" fillId="3" borderId="3" xfId="18" applyNumberFormat="1" applyFont="1" applyFill="1" applyBorder="1" applyAlignment="1">
      <alignment vertical="center" wrapText="1"/>
    </xf>
    <xf numFmtId="164" fontId="0" fillId="0" borderId="13" xfId="18" applyNumberFormat="1" applyFont="1" applyBorder="1"/>
    <xf numFmtId="164" fontId="2" fillId="0" borderId="3" xfId="18" applyNumberFormat="1" applyFont="1" applyBorder="1" applyAlignment="1">
      <alignment vertical="center" wrapText="1"/>
    </xf>
    <xf numFmtId="164" fontId="0" fillId="0" borderId="0" xfId="18" applyNumberFormat="1" applyFont="1"/>
    <xf numFmtId="164" fontId="2" fillId="0" borderId="0" xfId="18" applyNumberFormat="1" applyFont="1" applyAlignment="1">
      <alignment vertical="center" wrapText="1"/>
    </xf>
    <xf numFmtId="164" fontId="2" fillId="4" borderId="3" xfId="18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3" fontId="2" fillId="7" borderId="3" xfId="0" applyNumberFormat="1" applyFont="1" applyFill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0" fontId="5" fillId="0" borderId="0" xfId="0" applyFont="1"/>
    <xf numFmtId="4" fontId="5" fillId="0" borderId="0" xfId="0" applyNumberFormat="1" applyFont="1"/>
    <xf numFmtId="3" fontId="5" fillId="0" borderId="0" xfId="0" applyNumberFormat="1" applyFont="1"/>
    <xf numFmtId="3" fontId="2" fillId="0" borderId="0" xfId="0" applyNumberFormat="1" applyFont="1"/>
    <xf numFmtId="4" fontId="2" fillId="6" borderId="3" xfId="0" applyNumberFormat="1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3" fillId="3" borderId="3" xfId="0" applyNumberFormat="1" applyFont="1" applyFill="1" applyBorder="1" applyAlignment="1">
      <alignment vertical="center" wrapText="1"/>
    </xf>
    <xf numFmtId="4" fontId="5" fillId="6" borderId="3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2" fillId="7" borderId="3" xfId="0" applyNumberFormat="1" applyFont="1" applyFill="1" applyBorder="1" applyAlignment="1">
      <alignment vertical="center" wrapText="1"/>
    </xf>
    <xf numFmtId="3" fontId="2" fillId="3" borderId="3" xfId="0" applyNumberFormat="1" applyFont="1" applyFill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qt33" xfId="20"/>
    <cellStyle name="aqt34" xfId="21"/>
    <cellStyle name="aqt8" xfId="22"/>
    <cellStyle name="aqt32" xfId="23"/>
    <cellStyle name="aqt13" xfId="24"/>
    <cellStyle name="aqt21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6"/>
  <sheetViews>
    <sheetView zoomScale="80" zoomScaleNormal="80" workbookViewId="0" topLeftCell="A1"/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6" width="15.421875" style="5" customWidth="1"/>
    <col min="7" max="7" width="15.421875" style="50" customWidth="1"/>
    <col min="8" max="9" width="15.421875" style="5" customWidth="1"/>
    <col min="10" max="16384" width="9.140625" style="5" customWidth="1"/>
  </cols>
  <sheetData>
    <row r="1" ht="15">
      <c r="A1" s="14" t="s">
        <v>96</v>
      </c>
    </row>
    <row r="2" spans="1:9" s="7" customFormat="1" ht="15">
      <c r="A2" s="8"/>
      <c r="B2" s="9"/>
      <c r="C2" s="58" t="s">
        <v>85</v>
      </c>
      <c r="D2" s="58" t="s">
        <v>86</v>
      </c>
      <c r="E2" s="58" t="s">
        <v>87</v>
      </c>
      <c r="F2" s="58" t="s">
        <v>88</v>
      </c>
      <c r="G2" s="58" t="s">
        <v>89</v>
      </c>
      <c r="H2" s="59" t="s">
        <v>90</v>
      </c>
      <c r="I2" s="59" t="s">
        <v>91</v>
      </c>
    </row>
    <row r="3" spans="1:39" s="1" customFormat="1" ht="15">
      <c r="A3" s="69" t="s">
        <v>59</v>
      </c>
      <c r="B3" s="10" t="s">
        <v>1</v>
      </c>
      <c r="C3" s="27">
        <f aca="true" t="shared" si="0" ref="C3">C4+C21</f>
        <v>17680</v>
      </c>
      <c r="D3" s="27">
        <f>D4+D21</f>
        <v>5742.910403333332</v>
      </c>
      <c r="E3" s="27">
        <f aca="true" t="shared" si="1" ref="E3">E4+E21</f>
        <v>1333</v>
      </c>
      <c r="F3" s="32">
        <f>SUM(F4,F21,F28)</f>
        <v>6329</v>
      </c>
      <c r="G3" s="30">
        <f>G4+G21</f>
        <v>61525.9215555385</v>
      </c>
      <c r="H3" s="30">
        <f>H4+H21</f>
        <v>1334.05</v>
      </c>
      <c r="I3" s="16">
        <f>SUM(C3:H3)</f>
        <v>93944.88195887183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69" t="s">
        <v>60</v>
      </c>
      <c r="B4" s="10" t="s">
        <v>2</v>
      </c>
      <c r="C4" s="27">
        <f>C5+C11</f>
        <v>4350</v>
      </c>
      <c r="D4" s="27">
        <f>D5+D11+D17</f>
        <v>5686.502243333332</v>
      </c>
      <c r="E4" s="27">
        <f aca="true" t="shared" si="2" ref="E4">SUM(E5,E17,E11)</f>
        <v>650</v>
      </c>
      <c r="F4" s="32">
        <f>SUM(F11,F5)</f>
        <v>0</v>
      </c>
      <c r="G4" s="30">
        <f>G5+G11</f>
        <v>21838.137534812002</v>
      </c>
      <c r="H4" s="30">
        <f>H5+H11</f>
        <v>0</v>
      </c>
      <c r="I4" s="16">
        <f aca="true" t="shared" si="3" ref="I4:I44">SUM(C4:H4)</f>
        <v>32524.639778145334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70" t="s">
        <v>61</v>
      </c>
      <c r="B5" s="13" t="s">
        <v>3</v>
      </c>
      <c r="C5" s="27">
        <f>SUM(C6:C10)</f>
        <v>4330</v>
      </c>
      <c r="D5" s="27">
        <f aca="true" t="shared" si="4" ref="D5">SUM(D6:D9)</f>
        <v>4841.9845399999995</v>
      </c>
      <c r="E5" s="27">
        <f aca="true" t="shared" si="5" ref="E5">SUM(E6:E10)</f>
        <v>594</v>
      </c>
      <c r="F5" s="32">
        <f>SUM(F6:F10)</f>
        <v>0</v>
      </c>
      <c r="G5" s="30">
        <f>G6+G8</f>
        <v>21636.369038084</v>
      </c>
      <c r="H5" s="30">
        <f>SUM(H6:H10)</f>
        <v>0</v>
      </c>
      <c r="I5" s="18">
        <f t="shared" si="3"/>
        <v>31402.353578084003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70" t="s">
        <v>62</v>
      </c>
      <c r="B6" s="13" t="s">
        <v>4</v>
      </c>
      <c r="C6" s="42">
        <v>4120</v>
      </c>
      <c r="D6" s="11">
        <v>233.80902000000003</v>
      </c>
      <c r="E6" s="11">
        <v>450</v>
      </c>
      <c r="F6" s="11">
        <v>0</v>
      </c>
      <c r="G6" s="54">
        <v>21314.109709220003</v>
      </c>
      <c r="H6" s="31"/>
      <c r="I6" s="18">
        <f t="shared" si="3"/>
        <v>26117.918729220004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70" t="s">
        <v>63</v>
      </c>
      <c r="B7" s="13" t="s">
        <v>5</v>
      </c>
      <c r="C7" s="43">
        <v>0</v>
      </c>
      <c r="D7" s="11">
        <v>111.68567999999999</v>
      </c>
      <c r="E7" s="11"/>
      <c r="F7" s="33">
        <v>0</v>
      </c>
      <c r="G7" s="54"/>
      <c r="H7" s="31"/>
      <c r="I7" s="18">
        <f t="shared" si="3"/>
        <v>111.68567999999999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70" t="s">
        <v>64</v>
      </c>
      <c r="B8" s="13" t="s">
        <v>6</v>
      </c>
      <c r="C8" s="42">
        <v>169</v>
      </c>
      <c r="D8" s="11">
        <v>1575.6390699999997</v>
      </c>
      <c r="E8" s="11"/>
      <c r="F8" s="11">
        <v>0</v>
      </c>
      <c r="G8" s="54">
        <v>322.259328864</v>
      </c>
      <c r="H8" s="31"/>
      <c r="I8" s="18">
        <f t="shared" si="3"/>
        <v>2066.898398864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70" t="s">
        <v>65</v>
      </c>
      <c r="B9" s="13" t="s">
        <v>7</v>
      </c>
      <c r="C9" s="43">
        <v>0</v>
      </c>
      <c r="D9" s="11">
        <v>2920.8507699999996</v>
      </c>
      <c r="E9" s="11">
        <v>144</v>
      </c>
      <c r="F9" s="11">
        <v>0</v>
      </c>
      <c r="G9" s="31"/>
      <c r="H9" s="31"/>
      <c r="I9" s="18">
        <f t="shared" si="3"/>
        <v>3064.8507699999996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70" t="s">
        <v>66</v>
      </c>
      <c r="B10" s="13" t="s">
        <v>8</v>
      </c>
      <c r="C10" s="43">
        <v>41</v>
      </c>
      <c r="D10" s="11">
        <v>0</v>
      </c>
      <c r="E10" s="11"/>
      <c r="F10" s="33">
        <v>0</v>
      </c>
      <c r="G10" s="31"/>
      <c r="H10" s="31"/>
      <c r="I10" s="18">
        <f t="shared" si="3"/>
        <v>41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70" t="s">
        <v>67</v>
      </c>
      <c r="B11" s="13" t="s">
        <v>9</v>
      </c>
      <c r="C11" s="28">
        <f>C12+C13+C14+C15+C16</f>
        <v>20</v>
      </c>
      <c r="D11" s="27">
        <f>SUM(D12:D16)</f>
        <v>450.9952033333331</v>
      </c>
      <c r="E11" s="48">
        <f aca="true" t="shared" si="6" ref="E11">SUM(E12:E16)</f>
        <v>56</v>
      </c>
      <c r="F11" s="34">
        <f>SUM(F16,F13)</f>
        <v>0</v>
      </c>
      <c r="G11" s="30">
        <f>SUM(G12:G16)</f>
        <v>201.76849672799997</v>
      </c>
      <c r="H11" s="30">
        <f>SUM(H12:H16)</f>
        <v>0</v>
      </c>
      <c r="I11" s="18">
        <f t="shared" si="3"/>
        <v>728.7637000613331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70" t="s">
        <v>68</v>
      </c>
      <c r="B12" s="13" t="s">
        <v>10</v>
      </c>
      <c r="C12" s="44">
        <v>3</v>
      </c>
      <c r="D12" s="11">
        <v>120.20308190476187</v>
      </c>
      <c r="E12" s="11">
        <v>8</v>
      </c>
      <c r="F12" s="33">
        <v>0</v>
      </c>
      <c r="G12" s="54">
        <v>15.423772031999999</v>
      </c>
      <c r="H12" s="31"/>
      <c r="I12" s="18">
        <f t="shared" si="3"/>
        <v>146.62685393676185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70" t="s">
        <v>69</v>
      </c>
      <c r="B13" s="13" t="s">
        <v>11</v>
      </c>
      <c r="C13" s="44">
        <v>10</v>
      </c>
      <c r="D13" s="11">
        <v>269.2121099999998</v>
      </c>
      <c r="E13" s="11">
        <v>24</v>
      </c>
      <c r="F13" s="11">
        <v>0</v>
      </c>
      <c r="G13" s="54">
        <v>160.79356212</v>
      </c>
      <c r="H13" s="31"/>
      <c r="I13" s="18">
        <f t="shared" si="3"/>
        <v>464.0056721199998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70" t="s">
        <v>70</v>
      </c>
      <c r="B14" s="13" t="s">
        <v>12</v>
      </c>
      <c r="C14" s="43">
        <v>0</v>
      </c>
      <c r="D14" s="11">
        <v>0</v>
      </c>
      <c r="E14" s="11"/>
      <c r="F14" s="33">
        <v>0</v>
      </c>
      <c r="G14" s="57"/>
      <c r="H14" s="31"/>
      <c r="I14" s="18">
        <f t="shared" si="3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70" t="s">
        <v>71</v>
      </c>
      <c r="B15" s="13" t="s">
        <v>13</v>
      </c>
      <c r="C15" s="43">
        <v>0</v>
      </c>
      <c r="D15" s="11">
        <v>0</v>
      </c>
      <c r="E15" s="11"/>
      <c r="F15" s="33">
        <v>0</v>
      </c>
      <c r="G15" s="57"/>
      <c r="H15" s="31"/>
      <c r="I15" s="18">
        <f t="shared" si="3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70" t="s">
        <v>72</v>
      </c>
      <c r="B16" s="13" t="s">
        <v>14</v>
      </c>
      <c r="C16" s="43">
        <v>7</v>
      </c>
      <c r="D16" s="11">
        <v>61.580011428571424</v>
      </c>
      <c r="E16" s="11">
        <v>24</v>
      </c>
      <c r="F16" s="11">
        <v>0</v>
      </c>
      <c r="G16" s="54">
        <v>25.551162576</v>
      </c>
      <c r="H16" s="31"/>
      <c r="I16" s="18">
        <f t="shared" si="3"/>
        <v>118.13117400457142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70" t="s">
        <v>73</v>
      </c>
      <c r="B17" s="13" t="s">
        <v>15</v>
      </c>
      <c r="C17" s="41">
        <v>0</v>
      </c>
      <c r="D17" s="27">
        <v>393.5225</v>
      </c>
      <c r="E17" s="27">
        <f aca="true" t="shared" si="7" ref="E17">SUM(E18:E20)</f>
        <v>0</v>
      </c>
      <c r="F17" s="34">
        <v>0</v>
      </c>
      <c r="G17" s="30"/>
      <c r="H17" s="30">
        <f>SUM(H18:H20)</f>
        <v>0</v>
      </c>
      <c r="I17" s="18">
        <f t="shared" si="3"/>
        <v>393.5225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70" t="s">
        <v>74</v>
      </c>
      <c r="B18" s="13" t="s">
        <v>16</v>
      </c>
      <c r="C18" s="43">
        <v>0</v>
      </c>
      <c r="D18" s="11">
        <v>0</v>
      </c>
      <c r="E18" s="11"/>
      <c r="F18" s="33">
        <v>0</v>
      </c>
      <c r="G18" s="31"/>
      <c r="H18" s="31"/>
      <c r="I18" s="18">
        <f t="shared" si="3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70" t="s">
        <v>75</v>
      </c>
      <c r="B19" s="13" t="s">
        <v>17</v>
      </c>
      <c r="C19" s="43"/>
      <c r="D19" s="11">
        <v>393.5225</v>
      </c>
      <c r="E19" s="11"/>
      <c r="F19" s="33">
        <v>0</v>
      </c>
      <c r="G19" s="31"/>
      <c r="H19" s="31"/>
      <c r="I19" s="18">
        <f t="shared" si="3"/>
        <v>393.5225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71" t="s">
        <v>76</v>
      </c>
      <c r="B20" s="13" t="s">
        <v>18</v>
      </c>
      <c r="C20" s="43">
        <v>0</v>
      </c>
      <c r="D20" s="11">
        <v>0</v>
      </c>
      <c r="E20" s="11"/>
      <c r="F20" s="33">
        <v>0</v>
      </c>
      <c r="G20" s="31"/>
      <c r="H20" s="31"/>
      <c r="I20" s="18">
        <f t="shared" si="3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72" t="s">
        <v>60</v>
      </c>
      <c r="B21" s="10" t="s">
        <v>19</v>
      </c>
      <c r="C21" s="41">
        <f>C22+C28</f>
        <v>13330</v>
      </c>
      <c r="D21" s="27">
        <f>D22+D28</f>
        <v>56.40816</v>
      </c>
      <c r="E21" s="27">
        <f aca="true" t="shared" si="8" ref="E21">SUM(E22,E28,E34)</f>
        <v>683</v>
      </c>
      <c r="F21" s="28">
        <f>SUM(F22,F34)</f>
        <v>5950</v>
      </c>
      <c r="G21" s="30">
        <f>G22+G28</f>
        <v>39687.784020726496</v>
      </c>
      <c r="H21" s="30">
        <f>H22+H28</f>
        <v>1334.05</v>
      </c>
      <c r="I21" s="16">
        <f t="shared" si="3"/>
        <v>61041.2421807265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70" t="s">
        <v>62</v>
      </c>
      <c r="B22" s="13" t="s">
        <v>20</v>
      </c>
      <c r="C22" s="28">
        <f>SUM(C23:C27)</f>
        <v>12222</v>
      </c>
      <c r="D22" s="27">
        <f>D24</f>
        <v>56.40816</v>
      </c>
      <c r="E22" s="27">
        <f aca="true" t="shared" si="9" ref="E22">SUM(E23:E27)</f>
        <v>683</v>
      </c>
      <c r="F22" s="28">
        <f aca="true" t="shared" si="10" ref="F22">SUM(F23:F27)</f>
        <v>5950</v>
      </c>
      <c r="G22" s="30">
        <f>G24</f>
        <v>39687.784020726496</v>
      </c>
      <c r="H22" s="27">
        <f>SUM(H23:H27)</f>
        <v>482.99</v>
      </c>
      <c r="I22" s="18">
        <f t="shared" si="3"/>
        <v>59082.18218072649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70" t="s">
        <v>63</v>
      </c>
      <c r="B23" s="13" t="s">
        <v>21</v>
      </c>
      <c r="C23" s="43">
        <v>0</v>
      </c>
      <c r="D23" s="11">
        <v>0</v>
      </c>
      <c r="E23" s="11"/>
      <c r="F23" s="33">
        <v>0</v>
      </c>
      <c r="G23" s="31"/>
      <c r="H23" s="31"/>
      <c r="I23" s="18">
        <f t="shared" si="3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70" t="s">
        <v>64</v>
      </c>
      <c r="B24" s="13" t="s">
        <v>22</v>
      </c>
      <c r="C24" s="45">
        <v>12222</v>
      </c>
      <c r="D24" s="11">
        <v>56.40816</v>
      </c>
      <c r="E24" s="11">
        <v>683</v>
      </c>
      <c r="F24" s="11">
        <v>5950</v>
      </c>
      <c r="G24" s="31">
        <v>39687.784020726496</v>
      </c>
      <c r="H24" s="31">
        <v>482.99</v>
      </c>
      <c r="I24" s="18">
        <f t="shared" si="3"/>
        <v>59082.18218072649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70" t="s">
        <v>65</v>
      </c>
      <c r="B25" s="13" t="s">
        <v>23</v>
      </c>
      <c r="C25" s="43">
        <v>0</v>
      </c>
      <c r="D25" s="11">
        <v>0</v>
      </c>
      <c r="E25" s="11"/>
      <c r="F25" s="33">
        <v>0</v>
      </c>
      <c r="G25" s="31"/>
      <c r="H25" s="31"/>
      <c r="I25" s="18">
        <f t="shared" si="3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70" t="s">
        <v>66</v>
      </c>
      <c r="B26" s="13" t="s">
        <v>24</v>
      </c>
      <c r="C26" s="43">
        <v>0</v>
      </c>
      <c r="D26" s="11">
        <v>0</v>
      </c>
      <c r="E26" s="11"/>
      <c r="F26" s="33">
        <v>0</v>
      </c>
      <c r="G26" s="31"/>
      <c r="H26" s="31"/>
      <c r="I26" s="18">
        <f t="shared" si="3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70" t="s">
        <v>67</v>
      </c>
      <c r="B27" s="13" t="s">
        <v>25</v>
      </c>
      <c r="C27" s="43">
        <v>0</v>
      </c>
      <c r="D27" s="11">
        <v>0</v>
      </c>
      <c r="E27" s="11"/>
      <c r="F27" s="33">
        <v>0</v>
      </c>
      <c r="G27" s="31"/>
      <c r="H27" s="31"/>
      <c r="I27" s="18">
        <f t="shared" si="3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70" t="s">
        <v>68</v>
      </c>
      <c r="B28" s="13" t="s">
        <v>26</v>
      </c>
      <c r="C28" s="28">
        <f>SUM(C29:C33)</f>
        <v>1108</v>
      </c>
      <c r="D28" s="27">
        <f>D29+D30</f>
        <v>0</v>
      </c>
      <c r="E28" s="27">
        <f>SUM(E29:E33)</f>
        <v>0</v>
      </c>
      <c r="F28" s="28">
        <f>SUM(F29:F33)</f>
        <v>379</v>
      </c>
      <c r="G28" s="30">
        <f>SUM(G29:G33)</f>
        <v>0</v>
      </c>
      <c r="H28" s="30">
        <f>SUM(H29:H33)</f>
        <v>851.06</v>
      </c>
      <c r="I28" s="18">
        <f t="shared" si="3"/>
        <v>2338.06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70" t="s">
        <v>69</v>
      </c>
      <c r="B29" s="13" t="s">
        <v>27</v>
      </c>
      <c r="C29" s="44">
        <v>83</v>
      </c>
      <c r="D29" s="11">
        <v>0</v>
      </c>
      <c r="E29" s="11"/>
      <c r="F29" s="11">
        <v>0</v>
      </c>
      <c r="G29" s="31">
        <v>0</v>
      </c>
      <c r="H29" s="31">
        <v>80.3</v>
      </c>
      <c r="I29" s="18">
        <f t="shared" si="3"/>
        <v>163.3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70" t="s">
        <v>70</v>
      </c>
      <c r="B30" s="13" t="s">
        <v>28</v>
      </c>
      <c r="C30" s="44">
        <v>947</v>
      </c>
      <c r="D30" s="11">
        <v>0</v>
      </c>
      <c r="E30" s="11"/>
      <c r="F30" s="11">
        <v>275</v>
      </c>
      <c r="G30" s="31">
        <v>0</v>
      </c>
      <c r="H30" s="31">
        <v>299.91999999999996</v>
      </c>
      <c r="I30" s="18">
        <f t="shared" si="3"/>
        <v>1521.92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70" t="s">
        <v>71</v>
      </c>
      <c r="B31" s="13" t="s">
        <v>29</v>
      </c>
      <c r="C31" s="43">
        <v>0</v>
      </c>
      <c r="D31" s="11">
        <v>0</v>
      </c>
      <c r="E31" s="11"/>
      <c r="F31" s="33">
        <v>0</v>
      </c>
      <c r="G31" s="31"/>
      <c r="H31" s="31"/>
      <c r="I31" s="18">
        <f t="shared" si="3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70" t="s">
        <v>72</v>
      </c>
      <c r="B32" s="13" t="s">
        <v>30</v>
      </c>
      <c r="C32" s="43">
        <v>0</v>
      </c>
      <c r="D32" s="11">
        <v>0</v>
      </c>
      <c r="E32" s="11"/>
      <c r="F32" s="33">
        <v>0</v>
      </c>
      <c r="G32" s="31"/>
      <c r="H32" s="31"/>
      <c r="I32" s="18">
        <f t="shared" si="3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70" t="s">
        <v>73</v>
      </c>
      <c r="B33" s="13" t="s">
        <v>31</v>
      </c>
      <c r="C33" s="43">
        <v>78</v>
      </c>
      <c r="D33" s="11">
        <v>0</v>
      </c>
      <c r="E33" s="11"/>
      <c r="F33" s="11">
        <v>104</v>
      </c>
      <c r="G33" s="31">
        <v>0</v>
      </c>
      <c r="H33" s="31">
        <v>470.84</v>
      </c>
      <c r="I33" s="18">
        <f t="shared" si="3"/>
        <v>652.8399999999999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70" t="s">
        <v>74</v>
      </c>
      <c r="B34" s="13" t="s">
        <v>32</v>
      </c>
      <c r="C34" s="46">
        <v>0</v>
      </c>
      <c r="D34" s="27">
        <v>0</v>
      </c>
      <c r="E34" s="27">
        <f aca="true" t="shared" si="11" ref="E34">SUM(E35:E37)</f>
        <v>0</v>
      </c>
      <c r="F34" s="34">
        <v>0</v>
      </c>
      <c r="G34" s="30"/>
      <c r="H34" s="30">
        <f>SUM(H35:H37)</f>
        <v>0</v>
      </c>
      <c r="I34" s="18">
        <f t="shared" si="3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71" t="s">
        <v>77</v>
      </c>
      <c r="B35" s="13" t="s">
        <v>33</v>
      </c>
      <c r="C35" s="43">
        <v>0</v>
      </c>
      <c r="D35" s="11">
        <v>0</v>
      </c>
      <c r="E35" s="11"/>
      <c r="F35" s="33">
        <v>0</v>
      </c>
      <c r="G35" s="31"/>
      <c r="H35" s="31"/>
      <c r="I35" s="18">
        <f t="shared" si="3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70" t="s">
        <v>75</v>
      </c>
      <c r="B36" s="13" t="s">
        <v>34</v>
      </c>
      <c r="C36" s="43">
        <v>0</v>
      </c>
      <c r="D36" s="11">
        <v>0</v>
      </c>
      <c r="E36" s="11"/>
      <c r="F36" s="33">
        <v>0</v>
      </c>
      <c r="G36" s="31"/>
      <c r="H36" s="31"/>
      <c r="I36" s="18">
        <f t="shared" si="3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71" t="s">
        <v>76</v>
      </c>
      <c r="B37" s="13" t="s">
        <v>35</v>
      </c>
      <c r="C37" s="43">
        <v>0</v>
      </c>
      <c r="D37" s="11">
        <v>0</v>
      </c>
      <c r="E37" s="11"/>
      <c r="F37" s="33">
        <v>0</v>
      </c>
      <c r="G37" s="31"/>
      <c r="H37" s="31"/>
      <c r="I37" s="18">
        <f t="shared" si="3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69" t="s">
        <v>78</v>
      </c>
      <c r="B38" s="10" t="s">
        <v>36</v>
      </c>
      <c r="C38" s="43">
        <v>0</v>
      </c>
      <c r="D38" s="11">
        <v>0</v>
      </c>
      <c r="E38" s="11"/>
      <c r="F38" s="33">
        <v>0</v>
      </c>
      <c r="G38" s="31"/>
      <c r="H38" s="31"/>
      <c r="I38" s="16">
        <f t="shared" si="3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5.5">
      <c r="A39" s="72" t="s">
        <v>79</v>
      </c>
      <c r="B39" s="10" t="s">
        <v>37</v>
      </c>
      <c r="C39" s="42">
        <v>5252</v>
      </c>
      <c r="D39" s="27">
        <v>3635.546510000001</v>
      </c>
      <c r="E39" s="11">
        <v>13375</v>
      </c>
      <c r="F39" s="11">
        <v>1874</v>
      </c>
      <c r="G39" s="31">
        <v>6869.948493296</v>
      </c>
      <c r="H39" s="31">
        <v>1209.29</v>
      </c>
      <c r="I39" s="16">
        <f t="shared" si="3"/>
        <v>32215.785003296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72" t="s">
        <v>80</v>
      </c>
      <c r="B40" s="10" t="s">
        <v>38</v>
      </c>
      <c r="C40" s="43">
        <v>0</v>
      </c>
      <c r="D40" s="11">
        <v>0</v>
      </c>
      <c r="E40" s="11"/>
      <c r="F40" s="33">
        <v>0</v>
      </c>
      <c r="G40" s="31"/>
      <c r="H40" s="31"/>
      <c r="I40" s="16">
        <f t="shared" si="3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72" t="s">
        <v>81</v>
      </c>
      <c r="B41" s="10" t="s">
        <v>39</v>
      </c>
      <c r="C41" s="43">
        <v>0</v>
      </c>
      <c r="D41" s="11">
        <v>0</v>
      </c>
      <c r="E41" s="11"/>
      <c r="F41" s="11">
        <v>0</v>
      </c>
      <c r="G41" s="31"/>
      <c r="H41" s="31"/>
      <c r="I41" s="16">
        <f t="shared" si="3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72" t="s">
        <v>82</v>
      </c>
      <c r="B42" s="10" t="s">
        <v>40</v>
      </c>
      <c r="C42" s="43">
        <v>0</v>
      </c>
      <c r="D42" s="11">
        <v>0</v>
      </c>
      <c r="E42" s="11"/>
      <c r="F42" s="11">
        <v>0</v>
      </c>
      <c r="G42" s="31"/>
      <c r="H42" s="31"/>
      <c r="I42" s="16">
        <f t="shared" si="3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72" t="s">
        <v>83</v>
      </c>
      <c r="B43" s="10" t="s">
        <v>41</v>
      </c>
      <c r="C43" s="43">
        <v>0</v>
      </c>
      <c r="D43" s="11">
        <v>0</v>
      </c>
      <c r="E43" s="11"/>
      <c r="F43" s="11">
        <v>0</v>
      </c>
      <c r="G43" s="31"/>
      <c r="H43" s="31"/>
      <c r="I43" s="16">
        <f t="shared" si="3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5">
      <c r="A44" s="73" t="s">
        <v>84</v>
      </c>
      <c r="B44" s="12" t="s">
        <v>42</v>
      </c>
      <c r="C44" s="27">
        <f>C5+C11+C22+C28+C39</f>
        <v>22932</v>
      </c>
      <c r="D44" s="27">
        <f>D39+D3</f>
        <v>9378.456913333333</v>
      </c>
      <c r="E44" s="27">
        <f aca="true" t="shared" si="12" ref="E44">SUM(E3,E38:E43)</f>
        <v>14708</v>
      </c>
      <c r="F44" s="40">
        <f>SUM(F3,F39)</f>
        <v>8203</v>
      </c>
      <c r="G44" s="55">
        <f>G3+G39</f>
        <v>68395.8700488345</v>
      </c>
      <c r="H44" s="56">
        <f>H5+H11+H22+H28+H39</f>
        <v>2543.34</v>
      </c>
      <c r="I44" s="20">
        <f t="shared" si="3"/>
        <v>126160.66696216783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4:39" s="1" customFormat="1" ht="15">
      <c r="D45" s="5"/>
      <c r="E45" s="5"/>
      <c r="F45" s="5"/>
      <c r="G45" s="51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51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50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43</v>
      </c>
      <c r="D73" s="5"/>
      <c r="E73" s="5"/>
      <c r="F73" s="5"/>
      <c r="G73" s="5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44</v>
      </c>
      <c r="D74" s="5"/>
      <c r="E74" s="5"/>
      <c r="F74" s="5"/>
      <c r="G74" s="5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45</v>
      </c>
      <c r="D75" s="5"/>
      <c r="E75" s="5"/>
      <c r="F75" s="5"/>
      <c r="G75" s="5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46</v>
      </c>
      <c r="D76" s="5"/>
      <c r="E76" s="5"/>
      <c r="F76" s="5"/>
      <c r="G76" s="5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47</v>
      </c>
      <c r="D77" s="5"/>
      <c r="E77" s="5"/>
      <c r="F77" s="5"/>
      <c r="G77" s="5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5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5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5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50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50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50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50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50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50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50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50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50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50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50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50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50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50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50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50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50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50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50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50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50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50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50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50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50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50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50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50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50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50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50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50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50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50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48</v>
      </c>
      <c r="D115" s="5"/>
      <c r="E115" s="5"/>
      <c r="F115" s="5"/>
      <c r="G115" s="50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49</v>
      </c>
      <c r="D116" s="5"/>
      <c r="E116" s="5"/>
      <c r="F116" s="5"/>
      <c r="G116" s="50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50</v>
      </c>
      <c r="D117" s="5"/>
      <c r="E117" s="5"/>
      <c r="F117" s="5"/>
      <c r="G117" s="50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50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51</v>
      </c>
      <c r="D119" s="5"/>
      <c r="E119" s="5"/>
      <c r="F119" s="5"/>
      <c r="G119" s="50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52</v>
      </c>
      <c r="D120" s="5"/>
      <c r="E120" s="5"/>
      <c r="F120" s="5"/>
      <c r="G120" s="50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53</v>
      </c>
      <c r="D121" s="5"/>
      <c r="E121" s="5"/>
      <c r="F121" s="5"/>
      <c r="G121" s="50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54</v>
      </c>
      <c r="D122" s="5"/>
      <c r="E122" s="5"/>
      <c r="F122" s="5"/>
      <c r="G122" s="50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55</v>
      </c>
      <c r="D123" s="5"/>
      <c r="E123" s="5"/>
      <c r="F123" s="5"/>
      <c r="G123" s="50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56</v>
      </c>
      <c r="D124" s="5"/>
      <c r="E124" s="5"/>
      <c r="F124" s="5"/>
      <c r="G124" s="50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57</v>
      </c>
      <c r="D125" s="5"/>
      <c r="E125" s="5"/>
      <c r="F125" s="5"/>
      <c r="G125" s="50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58</v>
      </c>
      <c r="D126" s="5"/>
      <c r="E126" s="5"/>
      <c r="F126" s="5"/>
      <c r="G126" s="50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6"/>
  <sheetViews>
    <sheetView zoomScale="80" zoomScaleNormal="80" workbookViewId="0" topLeftCell="A1"/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6" width="15.421875" style="5" customWidth="1"/>
    <col min="7" max="7" width="15.421875" style="50" customWidth="1"/>
    <col min="8" max="9" width="15.421875" style="5" customWidth="1"/>
    <col min="10" max="16384" width="9.140625" style="5" customWidth="1"/>
  </cols>
  <sheetData>
    <row r="1" ht="15">
      <c r="A1" s="14" t="s">
        <v>97</v>
      </c>
    </row>
    <row r="2" spans="1:9" s="7" customFormat="1" ht="15">
      <c r="A2" s="8"/>
      <c r="B2" s="9"/>
      <c r="C2" s="58" t="s">
        <v>85</v>
      </c>
      <c r="D2" s="58" t="s">
        <v>86</v>
      </c>
      <c r="E2" s="58" t="s">
        <v>87</v>
      </c>
      <c r="F2" s="58" t="s">
        <v>88</v>
      </c>
      <c r="G2" s="58" t="s">
        <v>89</v>
      </c>
      <c r="H2" s="59" t="s">
        <v>90</v>
      </c>
      <c r="I2" s="59" t="s">
        <v>91</v>
      </c>
    </row>
    <row r="3" spans="1:39" s="1" customFormat="1" ht="15">
      <c r="A3" s="69" t="s">
        <v>59</v>
      </c>
      <c r="B3" s="10" t="s">
        <v>1</v>
      </c>
      <c r="C3" s="27">
        <f>C4+C21</f>
        <v>20479</v>
      </c>
      <c r="D3" s="15">
        <v>11125</v>
      </c>
      <c r="E3" s="27">
        <f aca="true" t="shared" si="0" ref="E3">E4+E21</f>
        <v>3302</v>
      </c>
      <c r="F3" s="32">
        <f>SUM(F4,F21,F28)</f>
        <v>18543</v>
      </c>
      <c r="G3" s="15">
        <v>32316.159999999996</v>
      </c>
      <c r="H3" s="24"/>
      <c r="I3" s="16">
        <f>SUM(C3:H3)</f>
        <v>85765.16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69" t="s">
        <v>60</v>
      </c>
      <c r="B4" s="10" t="s">
        <v>2</v>
      </c>
      <c r="C4" s="27">
        <f>C5+C11+C17</f>
        <v>7018</v>
      </c>
      <c r="D4" s="15">
        <v>11072</v>
      </c>
      <c r="E4" s="27">
        <f aca="true" t="shared" si="1" ref="E4">SUM(E5,E17,E11)</f>
        <v>1214</v>
      </c>
      <c r="F4" s="32">
        <f>SUM(F11,F5)</f>
        <v>250</v>
      </c>
      <c r="G4" s="15">
        <v>18891.94</v>
      </c>
      <c r="H4" s="24"/>
      <c r="I4" s="16">
        <f aca="true" t="shared" si="2" ref="I4:I44">SUM(C4:H4)</f>
        <v>38445.94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70" t="s">
        <v>61</v>
      </c>
      <c r="B5" s="13" t="s">
        <v>3</v>
      </c>
      <c r="C5" s="27">
        <f>SUM(C6:C10)</f>
        <v>6962</v>
      </c>
      <c r="D5" s="17">
        <v>10572</v>
      </c>
      <c r="E5" s="27">
        <f aca="true" t="shared" si="3" ref="E5">SUM(E6:E10)</f>
        <v>1127</v>
      </c>
      <c r="F5" s="32">
        <f>SUM(F6:F10)</f>
        <v>241</v>
      </c>
      <c r="G5" s="17">
        <v>18205</v>
      </c>
      <c r="H5" s="25"/>
      <c r="I5" s="18">
        <f t="shared" si="2"/>
        <v>37107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70" t="s">
        <v>62</v>
      </c>
      <c r="B6" s="13" t="s">
        <v>4</v>
      </c>
      <c r="C6" s="11">
        <v>6771</v>
      </c>
      <c r="D6" s="17">
        <v>8172</v>
      </c>
      <c r="E6" s="11">
        <v>197</v>
      </c>
      <c r="F6" s="11">
        <v>95</v>
      </c>
      <c r="G6" s="17">
        <v>18143.55</v>
      </c>
      <c r="H6" s="25"/>
      <c r="I6" s="18">
        <f t="shared" si="2"/>
        <v>33378.55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70" t="s">
        <v>63</v>
      </c>
      <c r="B7" s="13" t="s">
        <v>5</v>
      </c>
      <c r="C7" s="11"/>
      <c r="D7" s="17">
        <v>0</v>
      </c>
      <c r="E7" s="11"/>
      <c r="F7" s="33">
        <v>0</v>
      </c>
      <c r="G7" s="17"/>
      <c r="H7" s="25"/>
      <c r="I7" s="18">
        <f t="shared" si="2"/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70" t="s">
        <v>64</v>
      </c>
      <c r="B8" s="13" t="s">
        <v>6</v>
      </c>
      <c r="C8" s="11">
        <v>158</v>
      </c>
      <c r="D8" s="17">
        <v>1360</v>
      </c>
      <c r="E8" s="11"/>
      <c r="F8" s="11">
        <v>7</v>
      </c>
      <c r="G8" s="17">
        <v>61.45</v>
      </c>
      <c r="H8" s="25"/>
      <c r="I8" s="18">
        <f t="shared" si="2"/>
        <v>1586.45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70" t="s">
        <v>65</v>
      </c>
      <c r="B9" s="13" t="s">
        <v>7</v>
      </c>
      <c r="C9" s="11"/>
      <c r="D9" s="17">
        <v>1040</v>
      </c>
      <c r="E9" s="11">
        <v>930</v>
      </c>
      <c r="F9" s="11">
        <v>139</v>
      </c>
      <c r="G9" s="17"/>
      <c r="H9" s="25"/>
      <c r="I9" s="18">
        <f t="shared" si="2"/>
        <v>2109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70" t="s">
        <v>66</v>
      </c>
      <c r="B10" s="13" t="s">
        <v>8</v>
      </c>
      <c r="C10" s="11">
        <v>33</v>
      </c>
      <c r="D10" s="17">
        <v>0</v>
      </c>
      <c r="E10" s="11"/>
      <c r="F10" s="33">
        <v>0</v>
      </c>
      <c r="G10" s="17"/>
      <c r="H10" s="25"/>
      <c r="I10" s="18">
        <f t="shared" si="2"/>
        <v>33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70" t="s">
        <v>67</v>
      </c>
      <c r="B11" s="13" t="s">
        <v>9</v>
      </c>
      <c r="C11" s="27">
        <v>56</v>
      </c>
      <c r="D11" s="17">
        <v>500</v>
      </c>
      <c r="E11" s="48">
        <f aca="true" t="shared" si="4" ref="E11">SUM(E12:E16)</f>
        <v>87</v>
      </c>
      <c r="F11" s="34">
        <f>SUM(F16,F13)</f>
        <v>9</v>
      </c>
      <c r="G11" s="17">
        <v>686.94</v>
      </c>
      <c r="H11" s="25"/>
      <c r="I11" s="18">
        <f t="shared" si="2"/>
        <v>1338.94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70" t="s">
        <v>68</v>
      </c>
      <c r="B12" s="13" t="s">
        <v>10</v>
      </c>
      <c r="C12" s="11">
        <v>27.171565750000003</v>
      </c>
      <c r="D12" s="17">
        <v>117</v>
      </c>
      <c r="E12" s="11">
        <v>27</v>
      </c>
      <c r="F12" s="33">
        <v>0</v>
      </c>
      <c r="G12" s="17">
        <v>70.69</v>
      </c>
      <c r="H12" s="25"/>
      <c r="I12" s="18">
        <f t="shared" si="2"/>
        <v>241.86156575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70" t="s">
        <v>69</v>
      </c>
      <c r="B13" s="13" t="s">
        <v>11</v>
      </c>
      <c r="C13" s="11">
        <v>35</v>
      </c>
      <c r="D13" s="17">
        <v>373</v>
      </c>
      <c r="E13" s="11">
        <v>58</v>
      </c>
      <c r="F13" s="11">
        <v>6</v>
      </c>
      <c r="G13" s="17">
        <v>406.69</v>
      </c>
      <c r="H13" s="25"/>
      <c r="I13" s="18">
        <f t="shared" si="2"/>
        <v>878.69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70" t="s">
        <v>70</v>
      </c>
      <c r="B14" s="13" t="s">
        <v>12</v>
      </c>
      <c r="C14" s="11"/>
      <c r="D14" s="17">
        <v>0</v>
      </c>
      <c r="E14" s="11"/>
      <c r="F14" s="33">
        <v>0</v>
      </c>
      <c r="G14" s="17"/>
      <c r="H14" s="25"/>
      <c r="I14" s="18">
        <f t="shared" si="2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70" t="s">
        <v>71</v>
      </c>
      <c r="B15" s="13" t="s">
        <v>13</v>
      </c>
      <c r="C15" s="11"/>
      <c r="D15" s="17">
        <v>0</v>
      </c>
      <c r="E15" s="11"/>
      <c r="F15" s="33">
        <v>0</v>
      </c>
      <c r="G15" s="17"/>
      <c r="H15" s="25"/>
      <c r="I15" s="18">
        <f t="shared" si="2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70" t="s">
        <v>72</v>
      </c>
      <c r="B16" s="13" t="s">
        <v>14</v>
      </c>
      <c r="C16" s="11">
        <v>21</v>
      </c>
      <c r="D16" s="17">
        <v>10</v>
      </c>
      <c r="E16" s="11">
        <v>2</v>
      </c>
      <c r="F16" s="11">
        <v>3</v>
      </c>
      <c r="G16" s="17">
        <v>209.56</v>
      </c>
      <c r="H16" s="25"/>
      <c r="I16" s="18">
        <f t="shared" si="2"/>
        <v>245.56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70" t="s">
        <v>73</v>
      </c>
      <c r="B17" s="13" t="s">
        <v>15</v>
      </c>
      <c r="C17" s="27">
        <v>0</v>
      </c>
      <c r="D17" s="17">
        <v>0</v>
      </c>
      <c r="E17" s="27">
        <f aca="true" t="shared" si="5" ref="E17">SUM(E18:E20)</f>
        <v>0</v>
      </c>
      <c r="F17" s="34">
        <v>0</v>
      </c>
      <c r="G17" s="17"/>
      <c r="H17" s="25"/>
      <c r="I17" s="18">
        <f t="shared" si="2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70" t="s">
        <v>74</v>
      </c>
      <c r="B18" s="13" t="s">
        <v>16</v>
      </c>
      <c r="C18" s="11"/>
      <c r="D18" s="17">
        <v>0</v>
      </c>
      <c r="E18" s="11"/>
      <c r="F18" s="33">
        <v>0</v>
      </c>
      <c r="G18" s="17"/>
      <c r="H18" s="25"/>
      <c r="I18" s="18">
        <f t="shared" si="2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70" t="s">
        <v>75</v>
      </c>
      <c r="B19" s="13" t="s">
        <v>17</v>
      </c>
      <c r="C19" s="11"/>
      <c r="D19" s="17">
        <v>0</v>
      </c>
      <c r="E19" s="11"/>
      <c r="F19" s="33">
        <v>0</v>
      </c>
      <c r="G19" s="17"/>
      <c r="H19" s="25"/>
      <c r="I19" s="18">
        <f t="shared" si="2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71" t="s">
        <v>76</v>
      </c>
      <c r="B20" s="13" t="s">
        <v>18</v>
      </c>
      <c r="C20" s="11"/>
      <c r="D20" s="17">
        <v>0</v>
      </c>
      <c r="E20" s="11"/>
      <c r="F20" s="33">
        <v>0</v>
      </c>
      <c r="G20" s="17"/>
      <c r="H20" s="25"/>
      <c r="I20" s="18">
        <f t="shared" si="2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72" t="s">
        <v>60</v>
      </c>
      <c r="B21" s="10" t="s">
        <v>19</v>
      </c>
      <c r="C21" s="27">
        <f>C22+C28+C34</f>
        <v>13461</v>
      </c>
      <c r="D21" s="15">
        <v>53</v>
      </c>
      <c r="E21" s="27">
        <f aca="true" t="shared" si="6" ref="E21">SUM(E22,E28,E34)</f>
        <v>2088</v>
      </c>
      <c r="F21" s="28">
        <f>SUM(F22,F34)</f>
        <v>17519</v>
      </c>
      <c r="G21" s="15">
        <v>13424.22</v>
      </c>
      <c r="H21" s="24"/>
      <c r="I21" s="16">
        <f t="shared" si="2"/>
        <v>46545.22</v>
      </c>
      <c r="J21" s="5"/>
      <c r="K21" s="53"/>
      <c r="L21" s="53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70" t="s">
        <v>62</v>
      </c>
      <c r="B22" s="13" t="s">
        <v>20</v>
      </c>
      <c r="C22" s="27">
        <f>SUM(C23:C27)</f>
        <v>12227</v>
      </c>
      <c r="D22" s="17">
        <v>53</v>
      </c>
      <c r="E22" s="27">
        <f aca="true" t="shared" si="7" ref="E22">SUM(E23:E27)</f>
        <v>2088</v>
      </c>
      <c r="F22" s="28">
        <f aca="true" t="shared" si="8" ref="F22">SUM(F23:F27)</f>
        <v>17519</v>
      </c>
      <c r="G22" s="17">
        <v>13424.22</v>
      </c>
      <c r="H22" s="25"/>
      <c r="I22" s="18">
        <f t="shared" si="2"/>
        <v>45311.22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70" t="s">
        <v>63</v>
      </c>
      <c r="B23" s="13" t="s">
        <v>21</v>
      </c>
      <c r="C23" s="11"/>
      <c r="D23" s="17">
        <v>0</v>
      </c>
      <c r="E23" s="11"/>
      <c r="F23" s="33">
        <v>0</v>
      </c>
      <c r="G23" s="17"/>
      <c r="H23" s="25"/>
      <c r="I23" s="18">
        <f t="shared" si="2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70" t="s">
        <v>64</v>
      </c>
      <c r="B24" s="13" t="s">
        <v>22</v>
      </c>
      <c r="C24" s="11">
        <v>12227</v>
      </c>
      <c r="D24" s="17">
        <v>53</v>
      </c>
      <c r="E24" s="11">
        <v>2088</v>
      </c>
      <c r="F24" s="11">
        <v>17519</v>
      </c>
      <c r="G24" s="17">
        <v>13424.22</v>
      </c>
      <c r="H24" s="25"/>
      <c r="I24" s="18">
        <f t="shared" si="2"/>
        <v>45311.22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70" t="s">
        <v>65</v>
      </c>
      <c r="B25" s="13" t="s">
        <v>23</v>
      </c>
      <c r="C25" s="11"/>
      <c r="D25" s="17">
        <v>0</v>
      </c>
      <c r="E25" s="11"/>
      <c r="F25" s="33">
        <v>0</v>
      </c>
      <c r="G25" s="17"/>
      <c r="H25" s="25"/>
      <c r="I25" s="18">
        <f t="shared" si="2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70" t="s">
        <v>66</v>
      </c>
      <c r="B26" s="13" t="s">
        <v>24</v>
      </c>
      <c r="C26" s="11"/>
      <c r="D26" s="17">
        <v>0</v>
      </c>
      <c r="E26" s="11"/>
      <c r="F26" s="33">
        <v>0</v>
      </c>
      <c r="G26" s="17"/>
      <c r="H26" s="25"/>
      <c r="I26" s="18">
        <f t="shared" si="2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70" t="s">
        <v>67</v>
      </c>
      <c r="B27" s="13" t="s">
        <v>25</v>
      </c>
      <c r="C27" s="11"/>
      <c r="D27" s="17">
        <v>0</v>
      </c>
      <c r="E27" s="11"/>
      <c r="F27" s="33">
        <v>0</v>
      </c>
      <c r="G27" s="17"/>
      <c r="H27" s="25"/>
      <c r="I27" s="18">
        <f t="shared" si="2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70" t="s">
        <v>68</v>
      </c>
      <c r="B28" s="13" t="s">
        <v>26</v>
      </c>
      <c r="C28" s="27">
        <v>1234</v>
      </c>
      <c r="D28" s="17">
        <v>0</v>
      </c>
      <c r="E28" s="27">
        <f>SUM(E29:E33)</f>
        <v>0</v>
      </c>
      <c r="F28" s="28">
        <f>SUM(F29:F33)</f>
        <v>774</v>
      </c>
      <c r="G28" s="17">
        <v>0</v>
      </c>
      <c r="H28" s="25"/>
      <c r="I28" s="18">
        <f t="shared" si="2"/>
        <v>2008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70" t="s">
        <v>69</v>
      </c>
      <c r="B29" s="13" t="s">
        <v>27</v>
      </c>
      <c r="C29" s="11">
        <v>32</v>
      </c>
      <c r="D29" s="17">
        <v>0</v>
      </c>
      <c r="E29" s="11"/>
      <c r="F29" s="11">
        <v>70</v>
      </c>
      <c r="G29" s="17">
        <v>0</v>
      </c>
      <c r="H29" s="25"/>
      <c r="I29" s="18">
        <f t="shared" si="2"/>
        <v>102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70" t="s">
        <v>70</v>
      </c>
      <c r="B30" s="13" t="s">
        <v>28</v>
      </c>
      <c r="C30" s="11">
        <v>1114</v>
      </c>
      <c r="D30" s="17">
        <v>0</v>
      </c>
      <c r="E30" s="11"/>
      <c r="F30" s="11">
        <v>586</v>
      </c>
      <c r="G30" s="17">
        <v>0</v>
      </c>
      <c r="H30" s="25"/>
      <c r="I30" s="18">
        <f t="shared" si="2"/>
        <v>1700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70" t="s">
        <v>71</v>
      </c>
      <c r="B31" s="13" t="s">
        <v>29</v>
      </c>
      <c r="C31" s="11"/>
      <c r="D31" s="17">
        <v>0</v>
      </c>
      <c r="E31" s="11"/>
      <c r="F31" s="33">
        <v>0</v>
      </c>
      <c r="G31" s="17"/>
      <c r="H31" s="25"/>
      <c r="I31" s="18">
        <f t="shared" si="2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70" t="s">
        <v>72</v>
      </c>
      <c r="B32" s="13" t="s">
        <v>30</v>
      </c>
      <c r="C32" s="11"/>
      <c r="D32" s="17">
        <v>0</v>
      </c>
      <c r="E32" s="11"/>
      <c r="F32" s="33">
        <v>0</v>
      </c>
      <c r="G32" s="17"/>
      <c r="H32" s="25"/>
      <c r="I32" s="18">
        <f t="shared" si="2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70" t="s">
        <v>73</v>
      </c>
      <c r="B33" s="13" t="s">
        <v>31</v>
      </c>
      <c r="C33" s="11">
        <v>120</v>
      </c>
      <c r="D33" s="17">
        <v>0</v>
      </c>
      <c r="E33" s="11"/>
      <c r="F33" s="11">
        <v>118</v>
      </c>
      <c r="G33" s="17">
        <v>0</v>
      </c>
      <c r="H33" s="25"/>
      <c r="I33" s="18">
        <f t="shared" si="2"/>
        <v>238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70" t="s">
        <v>74</v>
      </c>
      <c r="B34" s="13" t="s">
        <v>32</v>
      </c>
      <c r="C34" s="27">
        <v>0</v>
      </c>
      <c r="D34" s="17">
        <v>0</v>
      </c>
      <c r="E34" s="27">
        <f aca="true" t="shared" si="9" ref="E34">SUM(E35:E37)</f>
        <v>0</v>
      </c>
      <c r="F34" s="34">
        <v>0</v>
      </c>
      <c r="G34" s="17"/>
      <c r="H34" s="25"/>
      <c r="I34" s="18">
        <f t="shared" si="2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71" t="s">
        <v>77</v>
      </c>
      <c r="B35" s="13" t="s">
        <v>33</v>
      </c>
      <c r="C35" s="11"/>
      <c r="D35" s="17">
        <v>0</v>
      </c>
      <c r="E35" s="11"/>
      <c r="F35" s="33">
        <v>0</v>
      </c>
      <c r="G35" s="17"/>
      <c r="H35" s="25"/>
      <c r="I35" s="18">
        <f t="shared" si="2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70" t="s">
        <v>75</v>
      </c>
      <c r="B36" s="13" t="s">
        <v>34</v>
      </c>
      <c r="C36" s="11"/>
      <c r="D36" s="17">
        <v>0</v>
      </c>
      <c r="E36" s="11"/>
      <c r="F36" s="33">
        <v>0</v>
      </c>
      <c r="G36" s="17"/>
      <c r="H36" s="25"/>
      <c r="I36" s="18">
        <f t="shared" si="2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71" t="s">
        <v>76</v>
      </c>
      <c r="B37" s="13" t="s">
        <v>35</v>
      </c>
      <c r="C37" s="11"/>
      <c r="D37" s="17">
        <v>0</v>
      </c>
      <c r="E37" s="11"/>
      <c r="F37" s="33">
        <v>0</v>
      </c>
      <c r="G37" s="17"/>
      <c r="H37" s="25"/>
      <c r="I37" s="18">
        <f t="shared" si="2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69" t="s">
        <v>78</v>
      </c>
      <c r="B38" s="10" t="s">
        <v>36</v>
      </c>
      <c r="C38" s="11"/>
      <c r="D38" s="15">
        <v>0</v>
      </c>
      <c r="E38" s="11"/>
      <c r="F38" s="33">
        <v>0</v>
      </c>
      <c r="G38" s="15"/>
      <c r="H38" s="24"/>
      <c r="I38" s="16">
        <f t="shared" si="2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5.5">
      <c r="A39" s="72" t="s">
        <v>79</v>
      </c>
      <c r="B39" s="10" t="s">
        <v>37</v>
      </c>
      <c r="C39" s="11">
        <v>4019</v>
      </c>
      <c r="D39" s="15">
        <v>642</v>
      </c>
      <c r="E39" s="11">
        <v>9436</v>
      </c>
      <c r="F39" s="11">
        <v>948</v>
      </c>
      <c r="G39" s="15">
        <v>6159.35</v>
      </c>
      <c r="H39" s="24"/>
      <c r="I39" s="16">
        <f t="shared" si="2"/>
        <v>21204.35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72" t="s">
        <v>80</v>
      </c>
      <c r="B40" s="10" t="s">
        <v>38</v>
      </c>
      <c r="C40" s="11"/>
      <c r="D40" s="15">
        <v>0</v>
      </c>
      <c r="E40" s="11"/>
      <c r="F40" s="33">
        <v>0</v>
      </c>
      <c r="G40" s="15"/>
      <c r="H40" s="24"/>
      <c r="I40" s="16">
        <f t="shared" si="2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72" t="s">
        <v>81</v>
      </c>
      <c r="B41" s="10" t="s">
        <v>39</v>
      </c>
      <c r="C41" s="11"/>
      <c r="D41" s="15">
        <v>0</v>
      </c>
      <c r="E41" s="11"/>
      <c r="F41" s="11">
        <v>0</v>
      </c>
      <c r="G41" s="15"/>
      <c r="H41" s="24"/>
      <c r="I41" s="16">
        <f t="shared" si="2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72" t="s">
        <v>82</v>
      </c>
      <c r="B42" s="10" t="s">
        <v>40</v>
      </c>
      <c r="C42" s="11"/>
      <c r="D42" s="15">
        <v>0</v>
      </c>
      <c r="E42" s="11"/>
      <c r="F42" s="11">
        <v>0</v>
      </c>
      <c r="G42" s="15"/>
      <c r="H42" s="24"/>
      <c r="I42" s="16">
        <f t="shared" si="2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72" t="s">
        <v>83</v>
      </c>
      <c r="B43" s="10" t="s">
        <v>41</v>
      </c>
      <c r="C43" s="11"/>
      <c r="D43" s="15">
        <v>0</v>
      </c>
      <c r="E43" s="11"/>
      <c r="F43" s="11">
        <v>0</v>
      </c>
      <c r="G43" s="15"/>
      <c r="H43" s="24"/>
      <c r="I43" s="16">
        <f t="shared" si="2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3.5" thickBot="1">
      <c r="A44" s="73" t="s">
        <v>84</v>
      </c>
      <c r="B44" s="12" t="s">
        <v>42</v>
      </c>
      <c r="C44" s="27">
        <f>C39+C21+C4</f>
        <v>24498</v>
      </c>
      <c r="D44" s="19">
        <v>11767</v>
      </c>
      <c r="E44" s="27">
        <f aca="true" t="shared" si="10" ref="E44">SUM(E3,E38:E43)</f>
        <v>12738</v>
      </c>
      <c r="F44" s="35">
        <f>SUM(F3,F39)</f>
        <v>19491</v>
      </c>
      <c r="G44" s="19">
        <v>38475.509999999995</v>
      </c>
      <c r="H44" s="26"/>
      <c r="I44" s="20">
        <f t="shared" si="2"/>
        <v>106969.51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3:39" s="1" customFormat="1" ht="15">
      <c r="C45" s="45"/>
      <c r="D45" s="5"/>
      <c r="E45" s="5"/>
      <c r="F45" s="5"/>
      <c r="G45" s="52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52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50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43</v>
      </c>
      <c r="D73" s="5"/>
      <c r="E73" s="5"/>
      <c r="F73" s="5"/>
      <c r="G73" s="5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44</v>
      </c>
      <c r="D74" s="5"/>
      <c r="E74" s="5"/>
      <c r="F74" s="5"/>
      <c r="G74" s="5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45</v>
      </c>
      <c r="D75" s="5"/>
      <c r="E75" s="5"/>
      <c r="F75" s="5"/>
      <c r="G75" s="5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46</v>
      </c>
      <c r="D76" s="5"/>
      <c r="E76" s="5"/>
      <c r="F76" s="5"/>
      <c r="G76" s="5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47</v>
      </c>
      <c r="D77" s="5"/>
      <c r="E77" s="5"/>
      <c r="F77" s="5"/>
      <c r="G77" s="5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5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5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5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50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50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50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50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50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50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50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50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50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50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50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50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50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50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50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50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50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50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50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50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50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50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50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50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50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50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50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50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50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50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50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50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50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50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48</v>
      </c>
      <c r="D115" s="5"/>
      <c r="E115" s="5"/>
      <c r="F115" s="5"/>
      <c r="G115" s="50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49</v>
      </c>
      <c r="D116" s="5"/>
      <c r="E116" s="5"/>
      <c r="F116" s="5"/>
      <c r="G116" s="50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50</v>
      </c>
      <c r="D117" s="5"/>
      <c r="E117" s="5"/>
      <c r="F117" s="5"/>
      <c r="G117" s="50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50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51</v>
      </c>
      <c r="D119" s="5"/>
      <c r="E119" s="5"/>
      <c r="F119" s="5"/>
      <c r="G119" s="50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52</v>
      </c>
      <c r="D120" s="5"/>
      <c r="E120" s="5"/>
      <c r="F120" s="5"/>
      <c r="G120" s="50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53</v>
      </c>
      <c r="D121" s="5"/>
      <c r="E121" s="5"/>
      <c r="F121" s="5"/>
      <c r="G121" s="50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54</v>
      </c>
      <c r="D122" s="5"/>
      <c r="E122" s="5"/>
      <c r="F122" s="5"/>
      <c r="G122" s="50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55</v>
      </c>
      <c r="D123" s="5"/>
      <c r="E123" s="5"/>
      <c r="F123" s="5"/>
      <c r="G123" s="50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56</v>
      </c>
      <c r="D124" s="5"/>
      <c r="E124" s="5"/>
      <c r="F124" s="5"/>
      <c r="G124" s="50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57</v>
      </c>
      <c r="D125" s="5"/>
      <c r="E125" s="5"/>
      <c r="F125" s="5"/>
      <c r="G125" s="50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58</v>
      </c>
      <c r="D126" s="5"/>
      <c r="E126" s="5"/>
      <c r="F126" s="5"/>
      <c r="G126" s="50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6"/>
  <sheetViews>
    <sheetView zoomScale="80" zoomScaleNormal="80" workbookViewId="0" topLeftCell="A1"/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6" width="15.421875" style="5" customWidth="1"/>
    <col min="7" max="7" width="15.421875" style="50" customWidth="1"/>
    <col min="8" max="9" width="15.421875" style="5" customWidth="1"/>
    <col min="10" max="16384" width="9.140625" style="5" customWidth="1"/>
  </cols>
  <sheetData>
    <row r="1" ht="15">
      <c r="A1" s="14" t="s">
        <v>98</v>
      </c>
    </row>
    <row r="2" spans="1:9" s="7" customFormat="1" ht="15">
      <c r="A2" s="8"/>
      <c r="B2" s="9"/>
      <c r="C2" s="58" t="s">
        <v>85</v>
      </c>
      <c r="D2" s="58" t="s">
        <v>86</v>
      </c>
      <c r="E2" s="58" t="s">
        <v>87</v>
      </c>
      <c r="F2" s="58" t="s">
        <v>88</v>
      </c>
      <c r="G2" s="58" t="s">
        <v>89</v>
      </c>
      <c r="H2" s="59" t="s">
        <v>90</v>
      </c>
      <c r="I2" s="59" t="s">
        <v>91</v>
      </c>
    </row>
    <row r="3" spans="1:39" s="1" customFormat="1" ht="15">
      <c r="A3" s="69" t="s">
        <v>59</v>
      </c>
      <c r="B3" s="10" t="s">
        <v>1</v>
      </c>
      <c r="C3" s="41">
        <f>C4+C21</f>
        <v>415</v>
      </c>
      <c r="D3" s="27">
        <f>D4+D21</f>
        <v>126</v>
      </c>
      <c r="E3" s="27">
        <f>E4+E21</f>
        <v>36</v>
      </c>
      <c r="F3" s="27">
        <f>SUM(F4,F21)</f>
        <v>683</v>
      </c>
      <c r="G3" s="27">
        <f>G4+G21</f>
        <v>13708</v>
      </c>
      <c r="H3" s="27">
        <f>H4+H21</f>
        <v>93</v>
      </c>
      <c r="I3" s="16">
        <f>SUM(C3:H3)</f>
        <v>15061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69" t="s">
        <v>60</v>
      </c>
      <c r="B4" s="10" t="s">
        <v>2</v>
      </c>
      <c r="C4" s="41">
        <f>C5+C17</f>
        <v>46</v>
      </c>
      <c r="D4" s="27">
        <f>D5+D17</f>
        <v>124</v>
      </c>
      <c r="E4" s="27">
        <f>SUM(E5,E17)</f>
        <v>10</v>
      </c>
      <c r="F4" s="27">
        <f>SUM(F5)</f>
        <v>0</v>
      </c>
      <c r="G4" s="27">
        <f>G5</f>
        <v>110</v>
      </c>
      <c r="H4" s="27">
        <f>H5+H17</f>
        <v>0</v>
      </c>
      <c r="I4" s="16">
        <f aca="true" t="shared" si="0" ref="I4:I44">SUM(C4:H4)</f>
        <v>290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70" t="s">
        <v>61</v>
      </c>
      <c r="B5" s="13" t="s">
        <v>3</v>
      </c>
      <c r="C5" s="41">
        <f aca="true" t="shared" si="1" ref="C5">C6+C7+C8+C9+C10</f>
        <v>46</v>
      </c>
      <c r="D5" s="27">
        <f>SUM(D6:D9)</f>
        <v>122</v>
      </c>
      <c r="E5" s="27">
        <f>SUM(E6:E10)</f>
        <v>10</v>
      </c>
      <c r="F5" s="27">
        <f>SUM(F6:F10)</f>
        <v>0</v>
      </c>
      <c r="G5" s="27">
        <f>G6+G8</f>
        <v>110</v>
      </c>
      <c r="H5" s="27">
        <f>SUM(H6:H10)</f>
        <v>0</v>
      </c>
      <c r="I5" s="18">
        <f t="shared" si="0"/>
        <v>288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70" t="s">
        <v>62</v>
      </c>
      <c r="B6" s="13" t="s">
        <v>4</v>
      </c>
      <c r="C6" s="42">
        <v>35</v>
      </c>
      <c r="D6" s="11">
        <v>8</v>
      </c>
      <c r="E6" s="11">
        <v>5</v>
      </c>
      <c r="F6" s="11">
        <v>0</v>
      </c>
      <c r="G6" s="47">
        <v>93</v>
      </c>
      <c r="H6" s="11"/>
      <c r="I6" s="18">
        <f t="shared" si="0"/>
        <v>141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70" t="s">
        <v>63</v>
      </c>
      <c r="B7" s="13" t="s">
        <v>5</v>
      </c>
      <c r="C7" s="43">
        <v>0</v>
      </c>
      <c r="D7" s="11">
        <v>3</v>
      </c>
      <c r="E7" s="11"/>
      <c r="F7" s="11">
        <v>0</v>
      </c>
      <c r="G7" s="47"/>
      <c r="H7" s="11"/>
      <c r="I7" s="18">
        <f t="shared" si="0"/>
        <v>3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70" t="s">
        <v>64</v>
      </c>
      <c r="B8" s="13" t="s">
        <v>6</v>
      </c>
      <c r="C8" s="42">
        <v>8</v>
      </c>
      <c r="D8" s="11">
        <v>34</v>
      </c>
      <c r="E8" s="11"/>
      <c r="F8" s="11">
        <v>0</v>
      </c>
      <c r="G8" s="47">
        <v>17</v>
      </c>
      <c r="H8" s="11"/>
      <c r="I8" s="18">
        <f t="shared" si="0"/>
        <v>59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70" t="s">
        <v>65</v>
      </c>
      <c r="B9" s="13" t="s">
        <v>7</v>
      </c>
      <c r="C9" s="43">
        <v>0</v>
      </c>
      <c r="D9" s="11">
        <v>77</v>
      </c>
      <c r="E9" s="11">
        <v>5</v>
      </c>
      <c r="F9" s="11">
        <v>0</v>
      </c>
      <c r="G9" s="11"/>
      <c r="H9" s="11"/>
      <c r="I9" s="18">
        <f t="shared" si="0"/>
        <v>82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70" t="s">
        <v>66</v>
      </c>
      <c r="B10" s="13" t="s">
        <v>8</v>
      </c>
      <c r="C10" s="43">
        <v>3</v>
      </c>
      <c r="D10" s="11">
        <v>0</v>
      </c>
      <c r="E10" s="11"/>
      <c r="F10" s="11">
        <v>0</v>
      </c>
      <c r="G10" s="11"/>
      <c r="H10" s="11"/>
      <c r="I10" s="18">
        <f t="shared" si="0"/>
        <v>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70" t="s">
        <v>67</v>
      </c>
      <c r="B11" s="13" t="s">
        <v>9</v>
      </c>
      <c r="C11" s="46">
        <v>32</v>
      </c>
      <c r="D11" s="27">
        <f>D12</f>
        <v>196</v>
      </c>
      <c r="E11" s="11">
        <v>10</v>
      </c>
      <c r="F11" s="28">
        <f>SUM(F16,F13)</f>
        <v>0</v>
      </c>
      <c r="G11" s="27">
        <f>G13</f>
        <v>59</v>
      </c>
      <c r="H11" s="27"/>
      <c r="I11" s="18">
        <f t="shared" si="0"/>
        <v>297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70" t="s">
        <v>68</v>
      </c>
      <c r="B12" s="13" t="s">
        <v>10</v>
      </c>
      <c r="C12" s="44">
        <v>18</v>
      </c>
      <c r="D12" s="11">
        <v>196</v>
      </c>
      <c r="E12" s="11">
        <v>8</v>
      </c>
      <c r="F12" s="11">
        <v>0</v>
      </c>
      <c r="G12" s="47">
        <v>41</v>
      </c>
      <c r="H12" s="11"/>
      <c r="I12" s="18">
        <f t="shared" si="0"/>
        <v>263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70" t="s">
        <v>69</v>
      </c>
      <c r="B13" s="13" t="s">
        <v>11</v>
      </c>
      <c r="C13" s="44">
        <v>11</v>
      </c>
      <c r="D13" s="11">
        <v>120</v>
      </c>
      <c r="E13" s="11">
        <v>9</v>
      </c>
      <c r="F13" s="11">
        <v>0</v>
      </c>
      <c r="G13" s="47">
        <v>59</v>
      </c>
      <c r="H13" s="11"/>
      <c r="I13" s="18">
        <f t="shared" si="0"/>
        <v>199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70" t="s">
        <v>70</v>
      </c>
      <c r="B14" s="13" t="s">
        <v>12</v>
      </c>
      <c r="C14" s="43">
        <v>0</v>
      </c>
      <c r="D14" s="11">
        <v>0</v>
      </c>
      <c r="E14" s="11"/>
      <c r="F14" s="11">
        <v>0</v>
      </c>
      <c r="G14" s="47"/>
      <c r="H14" s="11"/>
      <c r="I14" s="18">
        <f t="shared" si="0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70" t="s">
        <v>71</v>
      </c>
      <c r="B15" s="13" t="s">
        <v>13</v>
      </c>
      <c r="C15" s="43">
        <v>0</v>
      </c>
      <c r="D15" s="11">
        <v>0</v>
      </c>
      <c r="E15" s="11"/>
      <c r="F15" s="11">
        <v>0</v>
      </c>
      <c r="G15" s="47"/>
      <c r="H15" s="11"/>
      <c r="I15" s="18">
        <f t="shared" si="0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70" t="s">
        <v>72</v>
      </c>
      <c r="B16" s="13" t="s">
        <v>14</v>
      </c>
      <c r="C16" s="43">
        <v>30</v>
      </c>
      <c r="D16" s="11">
        <v>3</v>
      </c>
      <c r="E16" s="11">
        <v>3</v>
      </c>
      <c r="F16" s="11">
        <v>0</v>
      </c>
      <c r="G16" s="47">
        <v>8</v>
      </c>
      <c r="H16" s="11"/>
      <c r="I16" s="18">
        <f t="shared" si="0"/>
        <v>44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70" t="s">
        <v>73</v>
      </c>
      <c r="B17" s="13" t="s">
        <v>15</v>
      </c>
      <c r="C17" s="41">
        <f>SUM(C18:C20)</f>
        <v>0</v>
      </c>
      <c r="D17" s="27">
        <v>2</v>
      </c>
      <c r="E17" s="27">
        <f>SUM(E18:E20)</f>
        <v>0</v>
      </c>
      <c r="F17" s="28">
        <v>0</v>
      </c>
      <c r="G17" s="27"/>
      <c r="H17" s="28">
        <f>SUM(H18:H20)</f>
        <v>0</v>
      </c>
      <c r="I17" s="18">
        <f t="shared" si="0"/>
        <v>2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70" t="s">
        <v>74</v>
      </c>
      <c r="B18" s="13" t="s">
        <v>16</v>
      </c>
      <c r="C18" s="43"/>
      <c r="D18" s="11">
        <v>0</v>
      </c>
      <c r="E18" s="11"/>
      <c r="F18" s="11">
        <v>0</v>
      </c>
      <c r="G18" s="11"/>
      <c r="H18" s="11"/>
      <c r="I18" s="18">
        <f t="shared" si="0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70" t="s">
        <v>75</v>
      </c>
      <c r="B19" s="13" t="s">
        <v>17</v>
      </c>
      <c r="C19" s="43"/>
      <c r="D19" s="11">
        <v>2</v>
      </c>
      <c r="E19" s="11"/>
      <c r="F19" s="11">
        <v>0</v>
      </c>
      <c r="G19" s="11"/>
      <c r="H19" s="11"/>
      <c r="I19" s="18">
        <f t="shared" si="0"/>
        <v>2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71" t="s">
        <v>76</v>
      </c>
      <c r="B20" s="13" t="s">
        <v>18</v>
      </c>
      <c r="C20" s="43"/>
      <c r="D20" s="11">
        <v>0</v>
      </c>
      <c r="E20" s="11"/>
      <c r="F20" s="11">
        <v>0</v>
      </c>
      <c r="G20" s="11"/>
      <c r="H20" s="11"/>
      <c r="I20" s="18">
        <f t="shared" si="0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72" t="s">
        <v>60</v>
      </c>
      <c r="B21" s="10" t="s">
        <v>19</v>
      </c>
      <c r="C21" s="41">
        <f>C22</f>
        <v>369</v>
      </c>
      <c r="D21" s="27">
        <f>D22</f>
        <v>2</v>
      </c>
      <c r="E21" s="27">
        <f>SUM(E22,E28,E34)</f>
        <v>26</v>
      </c>
      <c r="F21" s="28">
        <f>SUM(F22,F34)</f>
        <v>683</v>
      </c>
      <c r="G21" s="27">
        <f>G22</f>
        <v>13598</v>
      </c>
      <c r="H21" s="27">
        <f>H22+H34</f>
        <v>93</v>
      </c>
      <c r="I21" s="16">
        <f t="shared" si="0"/>
        <v>14771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70" t="s">
        <v>62</v>
      </c>
      <c r="B22" s="13" t="s">
        <v>20</v>
      </c>
      <c r="C22" s="46">
        <f>C23+C24+C25+C26+C27</f>
        <v>369</v>
      </c>
      <c r="D22" s="27">
        <f>D24</f>
        <v>2</v>
      </c>
      <c r="E22" s="27">
        <f>SUM(E23:E27)</f>
        <v>26</v>
      </c>
      <c r="F22" s="28">
        <f>SUM(F23:F27)</f>
        <v>683</v>
      </c>
      <c r="G22" s="27">
        <f>SUM(G23:G27)</f>
        <v>13598</v>
      </c>
      <c r="H22" s="27">
        <f>SUM(H23:H27)</f>
        <v>93</v>
      </c>
      <c r="I22" s="18">
        <f t="shared" si="0"/>
        <v>14771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70" t="s">
        <v>63</v>
      </c>
      <c r="B23" s="13" t="s">
        <v>21</v>
      </c>
      <c r="C23" s="43">
        <v>0</v>
      </c>
      <c r="D23" s="11">
        <v>0</v>
      </c>
      <c r="E23" s="11"/>
      <c r="F23" s="11">
        <v>0</v>
      </c>
      <c r="G23" s="11"/>
      <c r="H23" s="11"/>
      <c r="I23" s="18">
        <f t="shared" si="0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70" t="s">
        <v>64</v>
      </c>
      <c r="B24" s="13" t="s">
        <v>22</v>
      </c>
      <c r="C24" s="45">
        <v>369</v>
      </c>
      <c r="D24" s="11">
        <v>2</v>
      </c>
      <c r="E24" s="11">
        <v>26</v>
      </c>
      <c r="F24" s="11">
        <v>683</v>
      </c>
      <c r="G24" s="11">
        <v>13598</v>
      </c>
      <c r="H24" s="11">
        <v>93</v>
      </c>
      <c r="I24" s="18">
        <f t="shared" si="0"/>
        <v>14771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70" t="s">
        <v>65</v>
      </c>
      <c r="B25" s="13" t="s">
        <v>23</v>
      </c>
      <c r="C25" s="43">
        <v>0</v>
      </c>
      <c r="D25" s="11">
        <v>0</v>
      </c>
      <c r="E25" s="11"/>
      <c r="F25" s="11">
        <v>0</v>
      </c>
      <c r="G25" s="11"/>
      <c r="H25" s="11"/>
      <c r="I25" s="18">
        <f t="shared" si="0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70" t="s">
        <v>66</v>
      </c>
      <c r="B26" s="13" t="s">
        <v>24</v>
      </c>
      <c r="C26" s="43">
        <v>0</v>
      </c>
      <c r="D26" s="11">
        <v>0</v>
      </c>
      <c r="E26" s="11"/>
      <c r="F26" s="11">
        <v>0</v>
      </c>
      <c r="G26" s="11"/>
      <c r="H26" s="11"/>
      <c r="I26" s="18">
        <f t="shared" si="0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70" t="s">
        <v>67</v>
      </c>
      <c r="B27" s="13" t="s">
        <v>25</v>
      </c>
      <c r="C27" s="43">
        <v>0</v>
      </c>
      <c r="D27" s="11">
        <v>0</v>
      </c>
      <c r="E27" s="11"/>
      <c r="F27" s="11">
        <v>0</v>
      </c>
      <c r="G27" s="11"/>
      <c r="H27" s="11"/>
      <c r="I27" s="18">
        <f t="shared" si="0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70" t="s">
        <v>68</v>
      </c>
      <c r="B28" s="13" t="s">
        <v>26</v>
      </c>
      <c r="C28" s="46">
        <v>119</v>
      </c>
      <c r="D28" s="27">
        <v>0</v>
      </c>
      <c r="E28" s="11"/>
      <c r="F28" s="28">
        <f>SUM(F29:F33)</f>
        <v>462</v>
      </c>
      <c r="G28" s="11">
        <v>0</v>
      </c>
      <c r="H28" s="27">
        <v>83</v>
      </c>
      <c r="I28" s="18">
        <f t="shared" si="0"/>
        <v>664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70" t="s">
        <v>69</v>
      </c>
      <c r="B29" s="13" t="s">
        <v>27</v>
      </c>
      <c r="C29" s="44">
        <v>21</v>
      </c>
      <c r="D29" s="11">
        <v>0</v>
      </c>
      <c r="E29" s="11"/>
      <c r="F29" s="11">
        <v>0</v>
      </c>
      <c r="G29" s="11">
        <v>0</v>
      </c>
      <c r="H29" s="1">
        <v>75</v>
      </c>
      <c r="I29" s="18">
        <f t="shared" si="0"/>
        <v>96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70" t="s">
        <v>70</v>
      </c>
      <c r="B30" s="13" t="s">
        <v>28</v>
      </c>
      <c r="C30" s="44">
        <v>63</v>
      </c>
      <c r="D30" s="11">
        <v>0</v>
      </c>
      <c r="E30" s="11"/>
      <c r="F30" s="11">
        <v>433</v>
      </c>
      <c r="G30" s="11">
        <v>0</v>
      </c>
      <c r="H30" s="11">
        <v>74</v>
      </c>
      <c r="I30" s="18">
        <f t="shared" si="0"/>
        <v>570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70" t="s">
        <v>71</v>
      </c>
      <c r="B31" s="13" t="s">
        <v>29</v>
      </c>
      <c r="C31" s="43">
        <v>0</v>
      </c>
      <c r="D31" s="11">
        <v>0</v>
      </c>
      <c r="E31" s="11"/>
      <c r="F31" s="11">
        <v>0</v>
      </c>
      <c r="G31" s="11"/>
      <c r="H31" s="11"/>
      <c r="I31" s="18">
        <f t="shared" si="0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70" t="s">
        <v>72</v>
      </c>
      <c r="B32" s="13" t="s">
        <v>30</v>
      </c>
      <c r="C32" s="43">
        <v>0</v>
      </c>
      <c r="D32" s="11">
        <v>0</v>
      </c>
      <c r="E32" s="11"/>
      <c r="F32" s="11">
        <v>0</v>
      </c>
      <c r="G32" s="11"/>
      <c r="H32" s="11"/>
      <c r="I32" s="18">
        <f t="shared" si="0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70" t="s">
        <v>73</v>
      </c>
      <c r="B33" s="13" t="s">
        <v>31</v>
      </c>
      <c r="C33" s="43">
        <v>48</v>
      </c>
      <c r="D33" s="11">
        <v>0</v>
      </c>
      <c r="E33" s="11"/>
      <c r="F33" s="11">
        <v>29</v>
      </c>
      <c r="G33" s="11">
        <v>0</v>
      </c>
      <c r="H33" s="11">
        <v>79</v>
      </c>
      <c r="I33" s="18">
        <f t="shared" si="0"/>
        <v>156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70" t="s">
        <v>74</v>
      </c>
      <c r="B34" s="13" t="s">
        <v>32</v>
      </c>
      <c r="C34" s="46"/>
      <c r="D34" s="27">
        <v>0</v>
      </c>
      <c r="E34" s="27">
        <f>SUM(E35:E37)</f>
        <v>0</v>
      </c>
      <c r="F34" s="27">
        <v>0</v>
      </c>
      <c r="G34" s="27"/>
      <c r="H34" s="27">
        <f>SUM(H35:H37)</f>
        <v>0</v>
      </c>
      <c r="I34" s="18">
        <f t="shared" si="0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71" t="s">
        <v>77</v>
      </c>
      <c r="B35" s="13" t="s">
        <v>33</v>
      </c>
      <c r="C35" s="43"/>
      <c r="D35" s="11">
        <v>0</v>
      </c>
      <c r="E35" s="11"/>
      <c r="F35" s="11">
        <v>0</v>
      </c>
      <c r="G35" s="11"/>
      <c r="H35" s="11"/>
      <c r="I35" s="18">
        <f t="shared" si="0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70" t="s">
        <v>75</v>
      </c>
      <c r="B36" s="13" t="s">
        <v>34</v>
      </c>
      <c r="C36" s="43"/>
      <c r="D36" s="11">
        <v>0</v>
      </c>
      <c r="E36" s="11"/>
      <c r="F36" s="11">
        <v>0</v>
      </c>
      <c r="G36" s="11"/>
      <c r="H36" s="11"/>
      <c r="I36" s="18">
        <f t="shared" si="0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71" t="s">
        <v>76</v>
      </c>
      <c r="B37" s="13" t="s">
        <v>35</v>
      </c>
      <c r="C37" s="43"/>
      <c r="D37" s="11">
        <v>0</v>
      </c>
      <c r="E37" s="11"/>
      <c r="F37" s="11">
        <v>0</v>
      </c>
      <c r="G37" s="11"/>
      <c r="H37" s="11"/>
      <c r="I37" s="18">
        <f t="shared" si="0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69" t="s">
        <v>78</v>
      </c>
      <c r="B38" s="10" t="s">
        <v>36</v>
      </c>
      <c r="C38" s="43"/>
      <c r="D38" s="11">
        <v>0</v>
      </c>
      <c r="E38" s="11"/>
      <c r="F38" s="11">
        <v>0</v>
      </c>
      <c r="G38" s="11"/>
      <c r="H38" s="11"/>
      <c r="I38" s="16">
        <f t="shared" si="0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5.5">
      <c r="A39" s="72" t="s">
        <v>79</v>
      </c>
      <c r="B39" s="10" t="s">
        <v>37</v>
      </c>
      <c r="C39" s="42">
        <v>63</v>
      </c>
      <c r="D39" s="27">
        <v>79</v>
      </c>
      <c r="E39" s="11">
        <v>197</v>
      </c>
      <c r="F39" s="11">
        <v>50</v>
      </c>
      <c r="G39" s="11">
        <v>27</v>
      </c>
      <c r="H39" s="11">
        <v>40</v>
      </c>
      <c r="I39" s="16">
        <f t="shared" si="0"/>
        <v>456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72" t="s">
        <v>80</v>
      </c>
      <c r="B40" s="10" t="s">
        <v>38</v>
      </c>
      <c r="C40" s="43"/>
      <c r="D40" s="11">
        <v>0</v>
      </c>
      <c r="E40" s="11"/>
      <c r="F40" s="11">
        <v>0</v>
      </c>
      <c r="G40" s="11"/>
      <c r="H40" s="11"/>
      <c r="I40" s="16">
        <f t="shared" si="0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72" t="s">
        <v>81</v>
      </c>
      <c r="B41" s="10" t="s">
        <v>39</v>
      </c>
      <c r="C41" s="43"/>
      <c r="D41" s="11">
        <v>0</v>
      </c>
      <c r="E41" s="11"/>
      <c r="F41" s="11">
        <v>0</v>
      </c>
      <c r="G41" s="11"/>
      <c r="H41" s="11"/>
      <c r="I41" s="16">
        <f t="shared" si="0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72" t="s">
        <v>82</v>
      </c>
      <c r="B42" s="10" t="s">
        <v>40</v>
      </c>
      <c r="C42" s="43"/>
      <c r="D42" s="11">
        <v>0</v>
      </c>
      <c r="E42" s="11"/>
      <c r="F42" s="11">
        <v>0</v>
      </c>
      <c r="G42" s="11"/>
      <c r="H42" s="11"/>
      <c r="I42" s="16">
        <f t="shared" si="0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72" t="s">
        <v>83</v>
      </c>
      <c r="B43" s="10" t="s">
        <v>41</v>
      </c>
      <c r="C43" s="43"/>
      <c r="D43" s="11">
        <v>0</v>
      </c>
      <c r="E43" s="11"/>
      <c r="F43" s="11">
        <v>0</v>
      </c>
      <c r="G43" s="11"/>
      <c r="H43" s="11"/>
      <c r="I43" s="16">
        <f t="shared" si="0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5">
      <c r="A44" s="73" t="s">
        <v>84</v>
      </c>
      <c r="B44" s="12" t="s">
        <v>42</v>
      </c>
      <c r="C44" s="41">
        <f>C39+C3</f>
        <v>478</v>
      </c>
      <c r="D44" s="27">
        <f>D39+D3</f>
        <v>205</v>
      </c>
      <c r="E44" s="27">
        <f>SUM(E3,E38:E43)</f>
        <v>233</v>
      </c>
      <c r="F44" s="40">
        <f>SUM(F3,F39)</f>
        <v>733</v>
      </c>
      <c r="G44" s="27">
        <f>G3+G39</f>
        <v>13735</v>
      </c>
      <c r="H44" s="29">
        <f>H39+H3</f>
        <v>133</v>
      </c>
      <c r="I44" s="20">
        <f t="shared" si="0"/>
        <v>15517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4:39" s="1" customFormat="1" ht="15">
      <c r="D45" s="5"/>
      <c r="E45" s="5"/>
      <c r="F45" s="5"/>
      <c r="G45" s="52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52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50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43</v>
      </c>
      <c r="D73" s="5"/>
      <c r="E73" s="5"/>
      <c r="F73" s="5"/>
      <c r="G73" s="5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44</v>
      </c>
      <c r="D74" s="5"/>
      <c r="E74" s="5"/>
      <c r="F74" s="5"/>
      <c r="G74" s="5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45</v>
      </c>
      <c r="D75" s="5"/>
      <c r="E75" s="5"/>
      <c r="F75" s="5"/>
      <c r="G75" s="5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46</v>
      </c>
      <c r="D76" s="5"/>
      <c r="E76" s="5"/>
      <c r="F76" s="5"/>
      <c r="G76" s="5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47</v>
      </c>
      <c r="D77" s="5"/>
      <c r="E77" s="5"/>
      <c r="F77" s="5"/>
      <c r="G77" s="5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5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5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5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50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50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50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50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50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50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50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50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50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50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50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50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50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50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50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50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50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50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50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50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50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50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50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50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50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50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50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50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50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50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50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50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50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50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48</v>
      </c>
      <c r="D115" s="5"/>
      <c r="E115" s="5"/>
      <c r="F115" s="5"/>
      <c r="G115" s="50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49</v>
      </c>
      <c r="D116" s="5"/>
      <c r="E116" s="5"/>
      <c r="F116" s="5"/>
      <c r="G116" s="50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50</v>
      </c>
      <c r="D117" s="5"/>
      <c r="E117" s="5"/>
      <c r="F117" s="5"/>
      <c r="G117" s="50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50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51</v>
      </c>
      <c r="D119" s="5"/>
      <c r="E119" s="5"/>
      <c r="F119" s="5"/>
      <c r="G119" s="50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52</v>
      </c>
      <c r="D120" s="5"/>
      <c r="E120" s="5"/>
      <c r="F120" s="5"/>
      <c r="G120" s="50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53</v>
      </c>
      <c r="D121" s="5"/>
      <c r="E121" s="5"/>
      <c r="F121" s="5"/>
      <c r="G121" s="50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54</v>
      </c>
      <c r="D122" s="5"/>
      <c r="E122" s="5"/>
      <c r="F122" s="5"/>
      <c r="G122" s="50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55</v>
      </c>
      <c r="D123" s="5"/>
      <c r="E123" s="5"/>
      <c r="F123" s="5"/>
      <c r="G123" s="50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56</v>
      </c>
      <c r="D124" s="5"/>
      <c r="E124" s="5"/>
      <c r="F124" s="5"/>
      <c r="G124" s="50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57</v>
      </c>
      <c r="D125" s="5"/>
      <c r="E125" s="5"/>
      <c r="F125" s="5"/>
      <c r="G125" s="50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58</v>
      </c>
      <c r="D126" s="5"/>
      <c r="E126" s="5"/>
      <c r="F126" s="5"/>
      <c r="G126" s="50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6"/>
  <sheetViews>
    <sheetView zoomScale="80" zoomScaleNormal="80" workbookViewId="0" topLeftCell="A1"/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6" width="15.421875" style="5" customWidth="1"/>
    <col min="7" max="7" width="15.421875" style="50" customWidth="1"/>
    <col min="8" max="9" width="15.421875" style="5" customWidth="1"/>
    <col min="10" max="16384" width="9.140625" style="5" customWidth="1"/>
  </cols>
  <sheetData>
    <row r="1" ht="15">
      <c r="A1" s="14" t="s">
        <v>99</v>
      </c>
    </row>
    <row r="2" spans="1:9" s="7" customFormat="1" ht="15">
      <c r="A2" s="8"/>
      <c r="B2" s="9"/>
      <c r="C2" s="58" t="s">
        <v>85</v>
      </c>
      <c r="D2" s="58" t="s">
        <v>86</v>
      </c>
      <c r="E2" s="58" t="s">
        <v>87</v>
      </c>
      <c r="F2" s="58" t="s">
        <v>88</v>
      </c>
      <c r="G2" s="58" t="s">
        <v>89</v>
      </c>
      <c r="H2" s="59" t="s">
        <v>90</v>
      </c>
      <c r="I2" s="59" t="s">
        <v>91</v>
      </c>
    </row>
    <row r="3" spans="1:39" s="1" customFormat="1" ht="15">
      <c r="A3" s="69" t="s">
        <v>59</v>
      </c>
      <c r="B3" s="10" t="s">
        <v>1</v>
      </c>
      <c r="C3" s="27">
        <f>C4+C21</f>
        <v>444</v>
      </c>
      <c r="D3" s="15">
        <v>221</v>
      </c>
      <c r="E3" s="27">
        <f>E4+E21</f>
        <v>139</v>
      </c>
      <c r="F3" s="27">
        <f>SUM(F4,F21)</f>
        <v>1166</v>
      </c>
      <c r="G3" s="15">
        <v>3209</v>
      </c>
      <c r="H3" s="24"/>
      <c r="I3" s="16">
        <f>SUM(C3:H3)</f>
        <v>5179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69" t="s">
        <v>60</v>
      </c>
      <c r="B4" s="10" t="s">
        <v>2</v>
      </c>
      <c r="C4" s="27">
        <f>C5</f>
        <v>56</v>
      </c>
      <c r="D4" s="15">
        <v>218</v>
      </c>
      <c r="E4" s="27">
        <f>SUM(E5,E17)</f>
        <v>32</v>
      </c>
      <c r="F4" s="27">
        <f>SUM(F5)</f>
        <v>10</v>
      </c>
      <c r="G4" s="15">
        <v>192</v>
      </c>
      <c r="H4" s="24"/>
      <c r="I4" s="16">
        <f aca="true" t="shared" si="0" ref="I4:I44">SUM(C4:H4)</f>
        <v>508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70" t="s">
        <v>61</v>
      </c>
      <c r="B5" s="13" t="s">
        <v>3</v>
      </c>
      <c r="C5" s="27">
        <f>SUM(C6:C10)</f>
        <v>56</v>
      </c>
      <c r="D5" s="17">
        <v>218</v>
      </c>
      <c r="E5" s="27">
        <f>SUM(E6:E10)</f>
        <v>32</v>
      </c>
      <c r="F5" s="27">
        <f>SUM(F6:F10)</f>
        <v>10</v>
      </c>
      <c r="G5" s="17">
        <v>192</v>
      </c>
      <c r="H5" s="25"/>
      <c r="I5" s="18">
        <f t="shared" si="0"/>
        <v>508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70" t="s">
        <v>62</v>
      </c>
      <c r="B6" s="13" t="s">
        <v>4</v>
      </c>
      <c r="C6" s="11">
        <v>45</v>
      </c>
      <c r="D6" s="17">
        <v>153</v>
      </c>
      <c r="E6" s="11">
        <v>10</v>
      </c>
      <c r="F6" s="11">
        <v>4</v>
      </c>
      <c r="G6" s="17">
        <v>187</v>
      </c>
      <c r="H6" s="25"/>
      <c r="I6" s="18">
        <f t="shared" si="0"/>
        <v>399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70" t="s">
        <v>63</v>
      </c>
      <c r="B7" s="13" t="s">
        <v>5</v>
      </c>
      <c r="C7" s="11"/>
      <c r="D7" s="17">
        <v>0</v>
      </c>
      <c r="E7" s="11"/>
      <c r="F7" s="11">
        <v>0</v>
      </c>
      <c r="G7" s="17"/>
      <c r="H7" s="25"/>
      <c r="I7" s="18">
        <f t="shared" si="0"/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70" t="s">
        <v>64</v>
      </c>
      <c r="B8" s="13" t="s">
        <v>6</v>
      </c>
      <c r="C8" s="11">
        <v>9</v>
      </c>
      <c r="D8" s="17">
        <v>37</v>
      </c>
      <c r="E8" s="11"/>
      <c r="F8" s="11">
        <v>1</v>
      </c>
      <c r="G8" s="17">
        <v>5</v>
      </c>
      <c r="H8" s="25"/>
      <c r="I8" s="18">
        <f t="shared" si="0"/>
        <v>52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70" t="s">
        <v>65</v>
      </c>
      <c r="B9" s="13" t="s">
        <v>7</v>
      </c>
      <c r="C9" s="11"/>
      <c r="D9" s="17">
        <v>28</v>
      </c>
      <c r="E9" s="11">
        <v>22</v>
      </c>
      <c r="F9" s="11">
        <v>5</v>
      </c>
      <c r="G9" s="17"/>
      <c r="H9" s="25"/>
      <c r="I9" s="18">
        <f t="shared" si="0"/>
        <v>55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70" t="s">
        <v>66</v>
      </c>
      <c r="B10" s="13" t="s">
        <v>8</v>
      </c>
      <c r="C10" s="11">
        <v>2</v>
      </c>
      <c r="D10" s="17">
        <v>0</v>
      </c>
      <c r="E10" s="11"/>
      <c r="F10" s="11">
        <v>0</v>
      </c>
      <c r="G10" s="17"/>
      <c r="H10" s="25"/>
      <c r="I10" s="18">
        <f t="shared" si="0"/>
        <v>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70" t="s">
        <v>67</v>
      </c>
      <c r="B11" s="13" t="s">
        <v>9</v>
      </c>
      <c r="C11" s="27">
        <v>28</v>
      </c>
      <c r="D11" s="17">
        <v>211</v>
      </c>
      <c r="E11" s="11">
        <v>29</v>
      </c>
      <c r="F11" s="28">
        <v>0</v>
      </c>
      <c r="G11" s="17">
        <v>184</v>
      </c>
      <c r="H11" s="25"/>
      <c r="I11" s="18">
        <f t="shared" si="0"/>
        <v>452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70" t="s">
        <v>68</v>
      </c>
      <c r="B12" s="13" t="s">
        <v>10</v>
      </c>
      <c r="C12" s="11">
        <v>22</v>
      </c>
      <c r="D12" s="17">
        <v>211</v>
      </c>
      <c r="E12" s="11">
        <v>26</v>
      </c>
      <c r="F12" s="11">
        <v>0</v>
      </c>
      <c r="G12" s="17">
        <v>184</v>
      </c>
      <c r="H12" s="25"/>
      <c r="I12" s="18">
        <f t="shared" si="0"/>
        <v>443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70" t="s">
        <v>69</v>
      </c>
      <c r="B13" s="13" t="s">
        <v>11</v>
      </c>
      <c r="C13" s="11">
        <v>28</v>
      </c>
      <c r="D13" s="17">
        <v>203</v>
      </c>
      <c r="E13" s="11">
        <v>21</v>
      </c>
      <c r="F13" s="11">
        <v>5</v>
      </c>
      <c r="G13" s="17">
        <v>184</v>
      </c>
      <c r="H13" s="25"/>
      <c r="I13" s="18">
        <f t="shared" si="0"/>
        <v>441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70" t="s">
        <v>70</v>
      </c>
      <c r="B14" s="13" t="s">
        <v>12</v>
      </c>
      <c r="C14" s="11"/>
      <c r="D14" s="17">
        <v>0</v>
      </c>
      <c r="E14" s="11"/>
      <c r="F14" s="11">
        <v>0</v>
      </c>
      <c r="G14" s="17"/>
      <c r="H14" s="25"/>
      <c r="I14" s="18">
        <f t="shared" si="0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70" t="s">
        <v>71</v>
      </c>
      <c r="B15" s="13" t="s">
        <v>13</v>
      </c>
      <c r="C15" s="11"/>
      <c r="D15" s="17">
        <v>0</v>
      </c>
      <c r="E15" s="11"/>
      <c r="F15" s="11">
        <v>0</v>
      </c>
      <c r="G15" s="17"/>
      <c r="H15" s="25"/>
      <c r="I15" s="18">
        <f t="shared" si="0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70" t="s">
        <v>72</v>
      </c>
      <c r="B16" s="13" t="s">
        <v>14</v>
      </c>
      <c r="C16" s="11"/>
      <c r="D16" s="17">
        <v>2</v>
      </c>
      <c r="E16" s="11">
        <v>3</v>
      </c>
      <c r="F16" s="11">
        <v>1</v>
      </c>
      <c r="G16" s="17">
        <v>139</v>
      </c>
      <c r="H16" s="25"/>
      <c r="I16" s="18">
        <f t="shared" si="0"/>
        <v>145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70" t="s">
        <v>73</v>
      </c>
      <c r="B17" s="13" t="s">
        <v>15</v>
      </c>
      <c r="C17" s="27"/>
      <c r="D17" s="17">
        <v>0</v>
      </c>
      <c r="E17" s="27">
        <f>SUM(E18:E20)</f>
        <v>0</v>
      </c>
      <c r="F17" s="28">
        <v>0</v>
      </c>
      <c r="G17" s="17"/>
      <c r="H17" s="25"/>
      <c r="I17" s="18">
        <f t="shared" si="0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70" t="s">
        <v>74</v>
      </c>
      <c r="B18" s="13" t="s">
        <v>16</v>
      </c>
      <c r="C18" s="11"/>
      <c r="D18" s="17">
        <v>0</v>
      </c>
      <c r="E18" s="11"/>
      <c r="F18" s="11">
        <v>0</v>
      </c>
      <c r="G18" s="17"/>
      <c r="H18" s="25"/>
      <c r="I18" s="18">
        <f t="shared" si="0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70" t="s">
        <v>75</v>
      </c>
      <c r="B19" s="13" t="s">
        <v>17</v>
      </c>
      <c r="C19" s="11"/>
      <c r="D19" s="17">
        <v>0</v>
      </c>
      <c r="E19" s="11"/>
      <c r="F19" s="11">
        <v>0</v>
      </c>
      <c r="G19" s="17"/>
      <c r="H19" s="25"/>
      <c r="I19" s="18">
        <f t="shared" si="0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71" t="s">
        <v>76</v>
      </c>
      <c r="B20" s="13" t="s">
        <v>18</v>
      </c>
      <c r="C20" s="11"/>
      <c r="D20" s="17">
        <v>0</v>
      </c>
      <c r="E20" s="11"/>
      <c r="F20" s="11">
        <v>0</v>
      </c>
      <c r="G20" s="17"/>
      <c r="H20" s="25"/>
      <c r="I20" s="18">
        <f t="shared" si="0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72" t="s">
        <v>60</v>
      </c>
      <c r="B21" s="10" t="s">
        <v>19</v>
      </c>
      <c r="C21" s="27">
        <f>C22</f>
        <v>388</v>
      </c>
      <c r="D21" s="15">
        <v>3</v>
      </c>
      <c r="E21" s="27">
        <f>SUM(E22,E28,E34)</f>
        <v>107</v>
      </c>
      <c r="F21" s="28">
        <f>SUM(F22,F34)</f>
        <v>1156</v>
      </c>
      <c r="G21" s="15">
        <v>3017</v>
      </c>
      <c r="H21" s="24"/>
      <c r="I21" s="16">
        <f t="shared" si="0"/>
        <v>4671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70" t="s">
        <v>62</v>
      </c>
      <c r="B22" s="13" t="s">
        <v>20</v>
      </c>
      <c r="C22" s="27">
        <f>C24</f>
        <v>388</v>
      </c>
      <c r="D22" s="17">
        <v>3</v>
      </c>
      <c r="E22" s="27">
        <f>SUM(E23:E27)</f>
        <v>107</v>
      </c>
      <c r="F22" s="28">
        <f>SUM(F23:F27)</f>
        <v>1156</v>
      </c>
      <c r="G22" s="17">
        <v>3017</v>
      </c>
      <c r="H22" s="25"/>
      <c r="I22" s="18">
        <f t="shared" si="0"/>
        <v>4671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70" t="s">
        <v>63</v>
      </c>
      <c r="B23" s="13" t="s">
        <v>21</v>
      </c>
      <c r="C23" s="11"/>
      <c r="D23" s="17">
        <v>0</v>
      </c>
      <c r="E23" s="11"/>
      <c r="F23" s="11">
        <v>0</v>
      </c>
      <c r="G23" s="17"/>
      <c r="H23" s="25"/>
      <c r="I23" s="18">
        <f t="shared" si="0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70" t="s">
        <v>64</v>
      </c>
      <c r="B24" s="13" t="s">
        <v>22</v>
      </c>
      <c r="C24" s="11">
        <v>388</v>
      </c>
      <c r="D24" s="17">
        <v>3</v>
      </c>
      <c r="E24" s="11">
        <v>107</v>
      </c>
      <c r="F24" s="11">
        <v>1156</v>
      </c>
      <c r="G24" s="17">
        <v>3017</v>
      </c>
      <c r="H24" s="25"/>
      <c r="I24" s="18">
        <f t="shared" si="0"/>
        <v>4671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70" t="s">
        <v>65</v>
      </c>
      <c r="B25" s="13" t="s">
        <v>23</v>
      </c>
      <c r="C25" s="11"/>
      <c r="D25" s="17">
        <v>0</v>
      </c>
      <c r="E25" s="11"/>
      <c r="F25" s="11">
        <v>0</v>
      </c>
      <c r="G25" s="17"/>
      <c r="H25" s="25"/>
      <c r="I25" s="18">
        <f t="shared" si="0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70" t="s">
        <v>66</v>
      </c>
      <c r="B26" s="13" t="s">
        <v>24</v>
      </c>
      <c r="C26" s="11"/>
      <c r="D26" s="17">
        <v>0</v>
      </c>
      <c r="E26" s="11"/>
      <c r="F26" s="11">
        <v>0</v>
      </c>
      <c r="G26" s="17"/>
      <c r="H26" s="25"/>
      <c r="I26" s="18">
        <f t="shared" si="0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70" t="s">
        <v>67</v>
      </c>
      <c r="B27" s="13" t="s">
        <v>25</v>
      </c>
      <c r="C27" s="11"/>
      <c r="D27" s="17">
        <v>0</v>
      </c>
      <c r="E27" s="11"/>
      <c r="F27" s="11">
        <v>0</v>
      </c>
      <c r="G27" s="17"/>
      <c r="H27" s="25"/>
      <c r="I27" s="18">
        <f t="shared" si="0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70" t="s">
        <v>68</v>
      </c>
      <c r="B28" s="13" t="s">
        <v>26</v>
      </c>
      <c r="C28" s="27">
        <v>69</v>
      </c>
      <c r="D28" s="17">
        <v>0</v>
      </c>
      <c r="E28" s="11"/>
      <c r="F28" s="28">
        <f>SUM(F29:F33)</f>
        <v>773</v>
      </c>
      <c r="G28" s="17">
        <v>0</v>
      </c>
      <c r="H28" s="25"/>
      <c r="I28" s="18">
        <f t="shared" si="0"/>
        <v>842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70" t="s">
        <v>69</v>
      </c>
      <c r="B29" s="13" t="s">
        <v>27</v>
      </c>
      <c r="C29" s="11">
        <v>33</v>
      </c>
      <c r="D29" s="17">
        <v>0</v>
      </c>
      <c r="E29" s="11"/>
      <c r="F29" s="11">
        <v>14</v>
      </c>
      <c r="G29" s="17">
        <v>0</v>
      </c>
      <c r="H29" s="25"/>
      <c r="I29" s="18">
        <f t="shared" si="0"/>
        <v>47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70" t="s">
        <v>70</v>
      </c>
      <c r="B30" s="13" t="s">
        <v>28</v>
      </c>
      <c r="C30" s="11">
        <v>64</v>
      </c>
      <c r="D30" s="17">
        <v>0</v>
      </c>
      <c r="E30" s="11"/>
      <c r="F30" s="11">
        <v>721</v>
      </c>
      <c r="G30" s="17">
        <v>0</v>
      </c>
      <c r="H30" s="25"/>
      <c r="I30" s="18">
        <f t="shared" si="0"/>
        <v>785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70" t="s">
        <v>71</v>
      </c>
      <c r="B31" s="13" t="s">
        <v>29</v>
      </c>
      <c r="C31" s="11"/>
      <c r="D31" s="17">
        <v>0</v>
      </c>
      <c r="E31" s="11"/>
      <c r="F31" s="11"/>
      <c r="G31" s="17"/>
      <c r="H31" s="25"/>
      <c r="I31" s="18">
        <f t="shared" si="0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70" t="s">
        <v>72</v>
      </c>
      <c r="B32" s="13" t="s">
        <v>30</v>
      </c>
      <c r="C32" s="11"/>
      <c r="D32" s="17">
        <v>0</v>
      </c>
      <c r="E32" s="11"/>
      <c r="F32" s="11">
        <v>0</v>
      </c>
      <c r="G32" s="17"/>
      <c r="H32" s="25"/>
      <c r="I32" s="18">
        <f t="shared" si="0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70" t="s">
        <v>73</v>
      </c>
      <c r="B33" s="13" t="s">
        <v>31</v>
      </c>
      <c r="C33" s="11"/>
      <c r="D33" s="17">
        <v>0</v>
      </c>
      <c r="E33" s="11"/>
      <c r="F33" s="11">
        <v>38</v>
      </c>
      <c r="G33" s="17">
        <v>0</v>
      </c>
      <c r="H33" s="25"/>
      <c r="I33" s="18">
        <f t="shared" si="0"/>
        <v>38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70" t="s">
        <v>74</v>
      </c>
      <c r="B34" s="13" t="s">
        <v>32</v>
      </c>
      <c r="C34" s="27">
        <v>0</v>
      </c>
      <c r="D34" s="17">
        <v>0</v>
      </c>
      <c r="E34" s="27">
        <f>SUM(E35:E37)</f>
        <v>0</v>
      </c>
      <c r="F34" s="27">
        <v>0</v>
      </c>
      <c r="G34" s="17"/>
      <c r="H34" s="25"/>
      <c r="I34" s="18">
        <f t="shared" si="0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71" t="s">
        <v>77</v>
      </c>
      <c r="B35" s="13" t="s">
        <v>33</v>
      </c>
      <c r="C35" s="11"/>
      <c r="D35" s="17">
        <v>0</v>
      </c>
      <c r="E35" s="11"/>
      <c r="F35" s="11">
        <v>0</v>
      </c>
      <c r="G35" s="17"/>
      <c r="H35" s="25"/>
      <c r="I35" s="18">
        <f t="shared" si="0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70" t="s">
        <v>75</v>
      </c>
      <c r="B36" s="13" t="s">
        <v>34</v>
      </c>
      <c r="C36" s="11"/>
      <c r="D36" s="17">
        <v>0</v>
      </c>
      <c r="E36" s="11"/>
      <c r="F36" s="11">
        <v>0</v>
      </c>
      <c r="G36" s="17"/>
      <c r="H36" s="25"/>
      <c r="I36" s="18">
        <f t="shared" si="0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71" t="s">
        <v>76</v>
      </c>
      <c r="B37" s="13" t="s">
        <v>35</v>
      </c>
      <c r="C37" s="11"/>
      <c r="D37" s="17">
        <v>0</v>
      </c>
      <c r="E37" s="11"/>
      <c r="F37" s="11">
        <v>0</v>
      </c>
      <c r="G37" s="17"/>
      <c r="H37" s="25"/>
      <c r="I37" s="18">
        <f t="shared" si="0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69" t="s">
        <v>78</v>
      </c>
      <c r="B38" s="10" t="s">
        <v>36</v>
      </c>
      <c r="C38" s="11"/>
      <c r="D38" s="15">
        <v>0</v>
      </c>
      <c r="E38" s="11"/>
      <c r="F38" s="11">
        <v>0</v>
      </c>
      <c r="G38" s="15"/>
      <c r="H38" s="24"/>
      <c r="I38" s="16">
        <f t="shared" si="0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5.5">
      <c r="A39" s="72" t="s">
        <v>79</v>
      </c>
      <c r="B39" s="10" t="s">
        <v>37</v>
      </c>
      <c r="C39" s="11">
        <v>69</v>
      </c>
      <c r="D39" s="15">
        <v>12</v>
      </c>
      <c r="E39" s="11">
        <v>129</v>
      </c>
      <c r="F39" s="11">
        <v>30</v>
      </c>
      <c r="G39" s="15">
        <v>16</v>
      </c>
      <c r="H39" s="24"/>
      <c r="I39" s="16">
        <f t="shared" si="0"/>
        <v>256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72" t="s">
        <v>80</v>
      </c>
      <c r="B40" s="10" t="s">
        <v>38</v>
      </c>
      <c r="C40" s="11"/>
      <c r="D40" s="15">
        <v>0</v>
      </c>
      <c r="E40" s="11"/>
      <c r="F40" s="11">
        <v>0</v>
      </c>
      <c r="G40" s="15"/>
      <c r="H40" s="24"/>
      <c r="I40" s="16">
        <f t="shared" si="0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72" t="s">
        <v>81</v>
      </c>
      <c r="B41" s="10" t="s">
        <v>39</v>
      </c>
      <c r="C41" s="11"/>
      <c r="D41" s="15">
        <v>0</v>
      </c>
      <c r="E41" s="11"/>
      <c r="F41" s="11">
        <v>0</v>
      </c>
      <c r="G41" s="15"/>
      <c r="H41" s="24"/>
      <c r="I41" s="16">
        <f t="shared" si="0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72" t="s">
        <v>82</v>
      </c>
      <c r="B42" s="10" t="s">
        <v>40</v>
      </c>
      <c r="C42" s="11"/>
      <c r="D42" s="15">
        <v>0</v>
      </c>
      <c r="E42" s="11"/>
      <c r="F42" s="11">
        <v>0</v>
      </c>
      <c r="G42" s="15"/>
      <c r="H42" s="24"/>
      <c r="I42" s="16">
        <f t="shared" si="0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72" t="s">
        <v>83</v>
      </c>
      <c r="B43" s="10" t="s">
        <v>41</v>
      </c>
      <c r="C43" s="11"/>
      <c r="D43" s="15">
        <v>0</v>
      </c>
      <c r="E43" s="11"/>
      <c r="F43" s="11">
        <v>0</v>
      </c>
      <c r="G43" s="15"/>
      <c r="H43" s="24"/>
      <c r="I43" s="16">
        <f t="shared" si="0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3.5" thickBot="1">
      <c r="A44" s="73" t="s">
        <v>84</v>
      </c>
      <c r="B44" s="12" t="s">
        <v>42</v>
      </c>
      <c r="C44" s="27">
        <f>C39+C3</f>
        <v>513</v>
      </c>
      <c r="D44" s="19">
        <v>233</v>
      </c>
      <c r="E44" s="27">
        <f>SUM(E3,E38:E43)</f>
        <v>268</v>
      </c>
      <c r="F44" s="35">
        <f>SUM(F3,F39)</f>
        <v>1196</v>
      </c>
      <c r="G44" s="19">
        <v>3225</v>
      </c>
      <c r="H44" s="26"/>
      <c r="I44" s="20">
        <f t="shared" si="0"/>
        <v>5435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4:39" s="1" customFormat="1" ht="15">
      <c r="D45" s="5"/>
      <c r="E45" s="5"/>
      <c r="F45" s="5"/>
      <c r="G45" s="52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52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50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43</v>
      </c>
      <c r="D73" s="5"/>
      <c r="E73" s="5"/>
      <c r="F73" s="5"/>
      <c r="G73" s="5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44</v>
      </c>
      <c r="D74" s="5"/>
      <c r="E74" s="5"/>
      <c r="F74" s="5"/>
      <c r="G74" s="5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45</v>
      </c>
      <c r="D75" s="5"/>
      <c r="E75" s="5"/>
      <c r="F75" s="5"/>
      <c r="G75" s="5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46</v>
      </c>
      <c r="D76" s="5"/>
      <c r="E76" s="5"/>
      <c r="F76" s="5"/>
      <c r="G76" s="5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47</v>
      </c>
      <c r="D77" s="5"/>
      <c r="E77" s="5"/>
      <c r="F77" s="5"/>
      <c r="G77" s="5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5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5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5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50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50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50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50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50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50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50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50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50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50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50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50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50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50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50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50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50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50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50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50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50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50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50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50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50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50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50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50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50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50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50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50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50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50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48</v>
      </c>
      <c r="D115" s="5"/>
      <c r="E115" s="5"/>
      <c r="F115" s="5"/>
      <c r="G115" s="50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49</v>
      </c>
      <c r="D116" s="5"/>
      <c r="E116" s="5"/>
      <c r="F116" s="5"/>
      <c r="G116" s="50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50</v>
      </c>
      <c r="D117" s="5"/>
      <c r="E117" s="5"/>
      <c r="F117" s="5"/>
      <c r="G117" s="50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50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51</v>
      </c>
      <c r="D119" s="5"/>
      <c r="E119" s="5"/>
      <c r="F119" s="5"/>
      <c r="G119" s="50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52</v>
      </c>
      <c r="D120" s="5"/>
      <c r="E120" s="5"/>
      <c r="F120" s="5"/>
      <c r="G120" s="50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53</v>
      </c>
      <c r="D121" s="5"/>
      <c r="E121" s="5"/>
      <c r="F121" s="5"/>
      <c r="G121" s="50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54</v>
      </c>
      <c r="D122" s="5"/>
      <c r="E122" s="5"/>
      <c r="F122" s="5"/>
      <c r="G122" s="50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55</v>
      </c>
      <c r="D123" s="5"/>
      <c r="E123" s="5"/>
      <c r="F123" s="5"/>
      <c r="G123" s="50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56</v>
      </c>
      <c r="D124" s="5"/>
      <c r="E124" s="5"/>
      <c r="F124" s="5"/>
      <c r="G124" s="50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57</v>
      </c>
      <c r="D125" s="5"/>
      <c r="E125" s="5"/>
      <c r="F125" s="5"/>
      <c r="G125" s="50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58</v>
      </c>
      <c r="D126" s="5"/>
      <c r="E126" s="5"/>
      <c r="F126" s="5"/>
      <c r="G126" s="50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7"/>
  <sheetViews>
    <sheetView zoomScale="80" zoomScaleNormal="80" workbookViewId="0" topLeftCell="A1"/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0" width="15.421875" style="5" customWidth="1"/>
    <col min="11" max="11" width="15.421875" style="50" customWidth="1"/>
    <col min="12" max="16" width="15.421875" style="5" customWidth="1"/>
    <col min="17" max="16384" width="9.140625" style="5" customWidth="1"/>
  </cols>
  <sheetData>
    <row r="1" ht="15">
      <c r="A1" s="14" t="s">
        <v>100</v>
      </c>
    </row>
    <row r="2" spans="1:16" s="7" customFormat="1" ht="15" customHeight="1">
      <c r="A2" s="8"/>
      <c r="B2" s="9"/>
      <c r="C2" s="67" t="s">
        <v>85</v>
      </c>
      <c r="D2" s="68"/>
      <c r="E2" s="67" t="s">
        <v>86</v>
      </c>
      <c r="F2" s="68"/>
      <c r="G2" s="67" t="s">
        <v>92</v>
      </c>
      <c r="H2" s="68"/>
      <c r="I2" s="67" t="s">
        <v>88</v>
      </c>
      <c r="J2" s="68"/>
      <c r="K2" s="67" t="s">
        <v>89</v>
      </c>
      <c r="L2" s="68"/>
      <c r="M2" s="67" t="s">
        <v>90</v>
      </c>
      <c r="N2" s="74"/>
      <c r="O2" s="65" t="s">
        <v>91</v>
      </c>
      <c r="P2" s="66"/>
    </row>
    <row r="3" spans="1:16" s="7" customFormat="1" ht="15">
      <c r="A3" s="21"/>
      <c r="B3" s="22"/>
      <c r="C3" s="22" t="s">
        <v>93</v>
      </c>
      <c r="D3" s="22" t="s">
        <v>94</v>
      </c>
      <c r="E3" s="22" t="s">
        <v>93</v>
      </c>
      <c r="F3" s="22" t="s">
        <v>94</v>
      </c>
      <c r="G3" s="22" t="s">
        <v>93</v>
      </c>
      <c r="H3" s="22" t="s">
        <v>94</v>
      </c>
      <c r="I3" s="22" t="s">
        <v>93</v>
      </c>
      <c r="J3" s="22" t="s">
        <v>94</v>
      </c>
      <c r="K3" s="22" t="s">
        <v>93</v>
      </c>
      <c r="L3" s="22" t="s">
        <v>94</v>
      </c>
      <c r="M3" s="22" t="s">
        <v>93</v>
      </c>
      <c r="N3" s="23" t="s">
        <v>94</v>
      </c>
      <c r="O3" s="22" t="s">
        <v>95</v>
      </c>
      <c r="P3" s="23" t="s">
        <v>94</v>
      </c>
    </row>
    <row r="4" spans="1:46" s="1" customFormat="1" ht="15">
      <c r="A4" s="69" t="s">
        <v>59</v>
      </c>
      <c r="B4" s="10" t="s">
        <v>1</v>
      </c>
      <c r="C4" s="27">
        <f aca="true" t="shared" si="0" ref="C4:E4">C5+C22</f>
        <v>25302</v>
      </c>
      <c r="D4" s="27">
        <f t="shared" si="0"/>
        <v>28</v>
      </c>
      <c r="E4" s="27">
        <f t="shared" si="0"/>
        <v>17260</v>
      </c>
      <c r="F4" s="27">
        <v>32</v>
      </c>
      <c r="G4" s="27">
        <f aca="true" t="shared" si="1" ref="G4:H4">G5+G22</f>
        <v>5747</v>
      </c>
      <c r="H4" s="27">
        <f t="shared" si="1"/>
        <v>16</v>
      </c>
      <c r="I4" s="32">
        <f>SUM(I5,I22,I29)</f>
        <v>2216</v>
      </c>
      <c r="J4" s="36"/>
      <c r="K4" s="30">
        <f>K5+K22</f>
        <v>18932.149</v>
      </c>
      <c r="L4" s="15"/>
      <c r="M4" s="15"/>
      <c r="N4" s="15"/>
      <c r="O4" s="15">
        <f>C4+E4+G4+I4+K4+M4</f>
        <v>69457.149</v>
      </c>
      <c r="P4" s="16">
        <f>D4+F4+H4+J4+L4+N4</f>
        <v>76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69" t="s">
        <v>60</v>
      </c>
      <c r="B5" s="10" t="s">
        <v>2</v>
      </c>
      <c r="C5" s="27">
        <f>C6+C12</f>
        <v>20714</v>
      </c>
      <c r="D5" s="27">
        <f>D6+D12+D18</f>
        <v>28</v>
      </c>
      <c r="E5" s="27">
        <f>E6+E12+E18</f>
        <v>16709</v>
      </c>
      <c r="F5" s="27">
        <v>32</v>
      </c>
      <c r="G5" s="27">
        <f aca="true" t="shared" si="2" ref="G5:H5">SUM(G6,G18,G12)</f>
        <v>4389</v>
      </c>
      <c r="H5" s="27">
        <f t="shared" si="2"/>
        <v>0</v>
      </c>
      <c r="I5" s="32">
        <f>SUM(I12,I6)</f>
        <v>1257</v>
      </c>
      <c r="J5" s="36"/>
      <c r="K5" s="30">
        <f>K6+K12</f>
        <v>18337.894</v>
      </c>
      <c r="L5" s="15"/>
      <c r="M5" s="15"/>
      <c r="N5" s="15"/>
      <c r="O5" s="15">
        <f aca="true" t="shared" si="3" ref="O5:O45">C5+E5+G5+I5+K5+M5</f>
        <v>61406.894</v>
      </c>
      <c r="P5" s="16">
        <f aca="true" t="shared" si="4" ref="P5:P45">D5+F5+H5+J5+L5+N5</f>
        <v>60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70" t="s">
        <v>61</v>
      </c>
      <c r="B6" s="13" t="s">
        <v>3</v>
      </c>
      <c r="C6" s="27">
        <f>SUM(C7:C11)</f>
        <v>20328</v>
      </c>
      <c r="D6" s="27"/>
      <c r="E6" s="27">
        <f aca="true" t="shared" si="5" ref="E6">SUM(E7:E10)</f>
        <v>15309</v>
      </c>
      <c r="F6" s="27">
        <v>0</v>
      </c>
      <c r="G6" s="27">
        <f aca="true" t="shared" si="6" ref="G6:H6">SUM(G7:G11)</f>
        <v>4313</v>
      </c>
      <c r="H6" s="27">
        <f t="shared" si="6"/>
        <v>0</v>
      </c>
      <c r="I6" s="32">
        <f>SUM(I7:I11)</f>
        <v>1257</v>
      </c>
      <c r="J6" s="36"/>
      <c r="K6" s="30">
        <f>K7</f>
        <v>18310.216</v>
      </c>
      <c r="L6" s="17"/>
      <c r="M6" s="17"/>
      <c r="N6" s="17"/>
      <c r="O6" s="15">
        <f t="shared" si="3"/>
        <v>59517.216</v>
      </c>
      <c r="P6" s="16">
        <f t="shared" si="4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70" t="s">
        <v>62</v>
      </c>
      <c r="B7" s="13" t="s">
        <v>4</v>
      </c>
      <c r="C7" s="47">
        <v>16858</v>
      </c>
      <c r="D7" s="11"/>
      <c r="E7" s="11">
        <v>10230</v>
      </c>
      <c r="F7" s="11">
        <v>0</v>
      </c>
      <c r="G7" s="60">
        <v>4313</v>
      </c>
      <c r="H7" s="11"/>
      <c r="I7" s="11">
        <v>1257</v>
      </c>
      <c r="J7" s="37"/>
      <c r="K7" s="54">
        <v>18310.216</v>
      </c>
      <c r="L7" s="17"/>
      <c r="M7" s="17"/>
      <c r="N7" s="17"/>
      <c r="O7" s="15">
        <f t="shared" si="3"/>
        <v>50968.216</v>
      </c>
      <c r="P7" s="16">
        <f t="shared" si="4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70" t="s">
        <v>63</v>
      </c>
      <c r="B8" s="13" t="s">
        <v>5</v>
      </c>
      <c r="C8" s="47"/>
      <c r="D8" s="11"/>
      <c r="E8" s="11">
        <v>0</v>
      </c>
      <c r="F8" s="11">
        <v>0</v>
      </c>
      <c r="G8" s="61"/>
      <c r="H8" s="11"/>
      <c r="I8" s="11">
        <v>0</v>
      </c>
      <c r="J8" s="37"/>
      <c r="K8" s="54"/>
      <c r="L8" s="17"/>
      <c r="M8" s="17"/>
      <c r="N8" s="17"/>
      <c r="O8" s="15">
        <f t="shared" si="3"/>
        <v>0</v>
      </c>
      <c r="P8" s="16">
        <f t="shared" si="4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70" t="s">
        <v>64</v>
      </c>
      <c r="B9" s="13" t="s">
        <v>6</v>
      </c>
      <c r="C9" s="47">
        <v>3332</v>
      </c>
      <c r="D9" s="11"/>
      <c r="E9" s="11">
        <v>424</v>
      </c>
      <c r="F9" s="11">
        <v>0</v>
      </c>
      <c r="G9" s="60"/>
      <c r="H9" s="11"/>
      <c r="I9" s="11">
        <v>0</v>
      </c>
      <c r="J9" s="37"/>
      <c r="K9" s="54"/>
      <c r="L9" s="17"/>
      <c r="M9" s="17"/>
      <c r="N9" s="17"/>
      <c r="O9" s="15">
        <f t="shared" si="3"/>
        <v>3756</v>
      </c>
      <c r="P9" s="16">
        <f t="shared" si="4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70" t="s">
        <v>65</v>
      </c>
      <c r="B10" s="13" t="s">
        <v>7</v>
      </c>
      <c r="C10" s="47"/>
      <c r="D10" s="11"/>
      <c r="E10" s="11">
        <v>4655</v>
      </c>
      <c r="F10" s="11">
        <v>0</v>
      </c>
      <c r="G10" s="61"/>
      <c r="H10" s="11"/>
      <c r="I10" s="11">
        <v>0</v>
      </c>
      <c r="J10" s="37"/>
      <c r="K10" s="31"/>
      <c r="L10" s="17"/>
      <c r="M10" s="17"/>
      <c r="N10" s="17"/>
      <c r="O10" s="15">
        <f t="shared" si="3"/>
        <v>4655</v>
      </c>
      <c r="P10" s="16">
        <f t="shared" si="4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70" t="s">
        <v>66</v>
      </c>
      <c r="B11" s="13" t="s">
        <v>8</v>
      </c>
      <c r="C11" s="47">
        <v>138</v>
      </c>
      <c r="D11" s="11"/>
      <c r="E11" s="11">
        <v>0</v>
      </c>
      <c r="F11" s="11">
        <v>0</v>
      </c>
      <c r="G11" s="61"/>
      <c r="H11" s="11"/>
      <c r="I11" s="11">
        <v>0</v>
      </c>
      <c r="J11" s="37"/>
      <c r="K11" s="31"/>
      <c r="L11" s="17"/>
      <c r="M11" s="17"/>
      <c r="N11" s="17"/>
      <c r="O11" s="15">
        <f t="shared" si="3"/>
        <v>138</v>
      </c>
      <c r="P11" s="16">
        <f t="shared" si="4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70" t="s">
        <v>67</v>
      </c>
      <c r="B12" s="13" t="s">
        <v>9</v>
      </c>
      <c r="C12" s="28">
        <f>C13+C14+C15+C16+C17</f>
        <v>386</v>
      </c>
      <c r="D12" s="27"/>
      <c r="E12" s="27">
        <f aca="true" t="shared" si="7" ref="E12">SUM(E13:E17)</f>
        <v>1400</v>
      </c>
      <c r="F12" s="27">
        <v>0</v>
      </c>
      <c r="G12" s="62">
        <f aca="true" t="shared" si="8" ref="G12:H12">SUM(G13:G17)</f>
        <v>76</v>
      </c>
      <c r="H12" s="48">
        <f t="shared" si="8"/>
        <v>0</v>
      </c>
      <c r="I12" s="34">
        <f>SUM(I17,I14)</f>
        <v>0</v>
      </c>
      <c r="J12" s="36"/>
      <c r="K12" s="30">
        <f>SUM(K13:K17)</f>
        <v>27.678</v>
      </c>
      <c r="L12" s="17"/>
      <c r="M12" s="17"/>
      <c r="N12" s="17"/>
      <c r="O12" s="15">
        <f t="shared" si="3"/>
        <v>1889.678</v>
      </c>
      <c r="P12" s="16">
        <f t="shared" si="4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70" t="s">
        <v>68</v>
      </c>
      <c r="B13" s="13" t="s">
        <v>10</v>
      </c>
      <c r="C13" s="47"/>
      <c r="D13" s="11"/>
      <c r="E13" s="11">
        <v>575</v>
      </c>
      <c r="F13" s="11">
        <v>0</v>
      </c>
      <c r="G13" s="61"/>
      <c r="H13" s="11"/>
      <c r="I13" s="11"/>
      <c r="J13" s="37"/>
      <c r="K13" s="31"/>
      <c r="L13" s="17"/>
      <c r="M13" s="17"/>
      <c r="N13" s="17"/>
      <c r="O13" s="15">
        <f t="shared" si="3"/>
        <v>575</v>
      </c>
      <c r="P13" s="16">
        <f t="shared" si="4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70" t="s">
        <v>69</v>
      </c>
      <c r="B14" s="13" t="s">
        <v>11</v>
      </c>
      <c r="C14" s="47">
        <v>311</v>
      </c>
      <c r="D14" s="11"/>
      <c r="E14" s="11">
        <v>825</v>
      </c>
      <c r="F14" s="11">
        <v>0</v>
      </c>
      <c r="G14" s="60">
        <v>19</v>
      </c>
      <c r="H14" s="11"/>
      <c r="I14" s="11">
        <v>0</v>
      </c>
      <c r="J14" s="37"/>
      <c r="K14" s="31">
        <v>27.678</v>
      </c>
      <c r="L14" s="17"/>
      <c r="M14" s="17"/>
      <c r="N14" s="17"/>
      <c r="O14" s="15">
        <f t="shared" si="3"/>
        <v>1182.678</v>
      </c>
      <c r="P14" s="16">
        <f t="shared" si="4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70" t="s">
        <v>70</v>
      </c>
      <c r="B15" s="13" t="s">
        <v>12</v>
      </c>
      <c r="C15" s="47"/>
      <c r="D15" s="11"/>
      <c r="E15" s="11">
        <v>0</v>
      </c>
      <c r="F15" s="11">
        <v>0</v>
      </c>
      <c r="G15" s="61"/>
      <c r="H15" s="11"/>
      <c r="I15" s="11">
        <v>0</v>
      </c>
      <c r="J15" s="37"/>
      <c r="K15" s="31"/>
      <c r="L15" s="17"/>
      <c r="M15" s="17"/>
      <c r="N15" s="17"/>
      <c r="O15" s="15">
        <f t="shared" si="3"/>
        <v>0</v>
      </c>
      <c r="P15" s="16">
        <f t="shared" si="4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70" t="s">
        <v>71</v>
      </c>
      <c r="B16" s="13" t="s">
        <v>13</v>
      </c>
      <c r="C16" s="47"/>
      <c r="D16" s="11"/>
      <c r="E16" s="11">
        <v>0</v>
      </c>
      <c r="F16" s="11">
        <v>0</v>
      </c>
      <c r="G16" s="61"/>
      <c r="H16" s="11"/>
      <c r="I16" s="11">
        <v>0</v>
      </c>
      <c r="J16" s="37"/>
      <c r="K16" s="31"/>
      <c r="L16" s="17"/>
      <c r="M16" s="17"/>
      <c r="N16" s="17"/>
      <c r="O16" s="15">
        <f t="shared" si="3"/>
        <v>0</v>
      </c>
      <c r="P16" s="16">
        <f t="shared" si="4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70" t="s">
        <v>72</v>
      </c>
      <c r="B17" s="13" t="s">
        <v>14</v>
      </c>
      <c r="C17" s="11">
        <v>75</v>
      </c>
      <c r="D17" s="11"/>
      <c r="E17" s="11">
        <v>0</v>
      </c>
      <c r="F17" s="11">
        <v>0</v>
      </c>
      <c r="G17" s="60">
        <v>57</v>
      </c>
      <c r="H17" s="11"/>
      <c r="I17" s="11">
        <v>0</v>
      </c>
      <c r="J17" s="37"/>
      <c r="K17" s="31"/>
      <c r="L17" s="17"/>
      <c r="M17" s="17"/>
      <c r="N17" s="17"/>
      <c r="O17" s="15">
        <f t="shared" si="3"/>
        <v>132</v>
      </c>
      <c r="P17" s="16">
        <f t="shared" si="4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70" t="s">
        <v>73</v>
      </c>
      <c r="B18" s="13" t="s">
        <v>15</v>
      </c>
      <c r="C18" s="28"/>
      <c r="D18" s="27">
        <f>D20</f>
        <v>28</v>
      </c>
      <c r="E18" s="27">
        <v>0</v>
      </c>
      <c r="F18" s="27">
        <v>32</v>
      </c>
      <c r="G18" s="63">
        <f aca="true" t="shared" si="9" ref="G18:H18">SUM(G19:G21)</f>
        <v>0</v>
      </c>
      <c r="H18" s="27">
        <f t="shared" si="9"/>
        <v>0</v>
      </c>
      <c r="I18" s="27">
        <v>0</v>
      </c>
      <c r="J18" s="36"/>
      <c r="K18" s="30"/>
      <c r="L18" s="17"/>
      <c r="M18" s="17"/>
      <c r="N18" s="17"/>
      <c r="O18" s="15">
        <f t="shared" si="3"/>
        <v>0</v>
      </c>
      <c r="P18" s="16">
        <f t="shared" si="4"/>
        <v>60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70" t="s">
        <v>74</v>
      </c>
      <c r="B19" s="13" t="s">
        <v>16</v>
      </c>
      <c r="C19" s="47"/>
      <c r="D19" s="11"/>
      <c r="E19" s="11">
        <v>0</v>
      </c>
      <c r="F19" s="11">
        <v>0</v>
      </c>
      <c r="G19" s="61"/>
      <c r="H19" s="11"/>
      <c r="I19" s="11">
        <v>0</v>
      </c>
      <c r="J19" s="37"/>
      <c r="K19" s="31"/>
      <c r="L19" s="17"/>
      <c r="M19" s="17"/>
      <c r="N19" s="17"/>
      <c r="O19" s="15">
        <f t="shared" si="3"/>
        <v>0</v>
      </c>
      <c r="P19" s="16">
        <f t="shared" si="4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70" t="s">
        <v>75</v>
      </c>
      <c r="B20" s="13" t="s">
        <v>17</v>
      </c>
      <c r="C20" s="47"/>
      <c r="D20" s="11">
        <v>28</v>
      </c>
      <c r="E20" s="11">
        <v>0</v>
      </c>
      <c r="F20" s="11">
        <v>32</v>
      </c>
      <c r="G20" s="61"/>
      <c r="H20" s="11"/>
      <c r="I20" s="11">
        <v>0</v>
      </c>
      <c r="J20" s="37"/>
      <c r="K20" s="31"/>
      <c r="L20" s="17"/>
      <c r="M20" s="17"/>
      <c r="N20" s="17"/>
      <c r="O20" s="15">
        <f t="shared" si="3"/>
        <v>0</v>
      </c>
      <c r="P20" s="16">
        <f t="shared" si="4"/>
        <v>60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71" t="s">
        <v>76</v>
      </c>
      <c r="B21" s="13" t="s">
        <v>18</v>
      </c>
      <c r="C21" s="47"/>
      <c r="D21" s="11"/>
      <c r="E21" s="11">
        <v>0</v>
      </c>
      <c r="F21" s="11">
        <v>0</v>
      </c>
      <c r="G21" s="61"/>
      <c r="H21" s="11"/>
      <c r="I21" s="11">
        <v>0</v>
      </c>
      <c r="J21" s="37"/>
      <c r="K21" s="31"/>
      <c r="L21" s="17"/>
      <c r="M21" s="17"/>
      <c r="N21" s="17"/>
      <c r="O21" s="15">
        <f t="shared" si="3"/>
        <v>0</v>
      </c>
      <c r="P21" s="16">
        <f t="shared" si="4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72" t="s">
        <v>60</v>
      </c>
      <c r="B22" s="10" t="s">
        <v>19</v>
      </c>
      <c r="C22" s="41">
        <f>C23+C29</f>
        <v>4588</v>
      </c>
      <c r="D22" s="28"/>
      <c r="E22" s="27">
        <f aca="true" t="shared" si="10" ref="E22">E23+E29</f>
        <v>551</v>
      </c>
      <c r="F22" s="27">
        <v>0</v>
      </c>
      <c r="G22" s="63">
        <f aca="true" t="shared" si="11" ref="G22:H22">SUM(G23,G29,G35)</f>
        <v>1358</v>
      </c>
      <c r="H22" s="27">
        <f t="shared" si="11"/>
        <v>16</v>
      </c>
      <c r="I22" s="28">
        <f>SUM(I23,I35)</f>
        <v>793</v>
      </c>
      <c r="J22" s="38"/>
      <c r="K22" s="30">
        <f>K23+K29</f>
        <v>594.255</v>
      </c>
      <c r="L22" s="15"/>
      <c r="M22" s="15"/>
      <c r="N22" s="15"/>
      <c r="O22" s="15">
        <f t="shared" si="3"/>
        <v>7884.255</v>
      </c>
      <c r="P22" s="16">
        <f t="shared" si="4"/>
        <v>16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70" t="s">
        <v>62</v>
      </c>
      <c r="B23" s="13" t="s">
        <v>20</v>
      </c>
      <c r="C23" s="28">
        <f>SUM(C24:C28)</f>
        <v>4032</v>
      </c>
      <c r="D23" s="27"/>
      <c r="E23" s="27">
        <f aca="true" t="shared" si="12" ref="E23">E25</f>
        <v>551</v>
      </c>
      <c r="F23" s="27">
        <v>0</v>
      </c>
      <c r="G23" s="63">
        <f aca="true" t="shared" si="13" ref="G23:H23">SUM(G24:G28)</f>
        <v>1358</v>
      </c>
      <c r="H23" s="27">
        <f t="shared" si="13"/>
        <v>0</v>
      </c>
      <c r="I23" s="28">
        <f aca="true" t="shared" si="14" ref="I23">SUM(I24:I28)</f>
        <v>793</v>
      </c>
      <c r="J23" s="36"/>
      <c r="K23" s="30">
        <f>K25</f>
        <v>594.255</v>
      </c>
      <c r="L23" s="17"/>
      <c r="M23" s="17"/>
      <c r="N23" s="17"/>
      <c r="O23" s="15">
        <f t="shared" si="3"/>
        <v>7328.255</v>
      </c>
      <c r="P23" s="16">
        <f t="shared" si="4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70" t="s">
        <v>63</v>
      </c>
      <c r="B24" s="13" t="s">
        <v>21</v>
      </c>
      <c r="C24" s="47"/>
      <c r="D24" s="11"/>
      <c r="E24" s="11">
        <v>0</v>
      </c>
      <c r="F24" s="11">
        <v>0</v>
      </c>
      <c r="G24" s="61"/>
      <c r="H24" s="11"/>
      <c r="I24" s="11">
        <v>0</v>
      </c>
      <c r="J24" s="37"/>
      <c r="K24" s="31"/>
      <c r="L24" s="17"/>
      <c r="M24" s="17"/>
      <c r="N24" s="17"/>
      <c r="O24" s="15">
        <f t="shared" si="3"/>
        <v>0</v>
      </c>
      <c r="P24" s="16">
        <f t="shared" si="4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70" t="s">
        <v>64</v>
      </c>
      <c r="B25" s="13" t="s">
        <v>22</v>
      </c>
      <c r="C25" s="47">
        <v>4032</v>
      </c>
      <c r="D25" s="11"/>
      <c r="E25" s="11">
        <v>551</v>
      </c>
      <c r="F25" s="11">
        <v>0</v>
      </c>
      <c r="G25" s="60">
        <v>1358</v>
      </c>
      <c r="H25" s="11"/>
      <c r="I25" s="11">
        <v>793</v>
      </c>
      <c r="J25" s="37"/>
      <c r="K25" s="31">
        <v>594.255</v>
      </c>
      <c r="L25" s="17"/>
      <c r="M25" s="17"/>
      <c r="N25" s="17"/>
      <c r="O25" s="15">
        <f t="shared" si="3"/>
        <v>7328.255</v>
      </c>
      <c r="P25" s="16">
        <f t="shared" si="4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70" t="s">
        <v>65</v>
      </c>
      <c r="B26" s="13" t="s">
        <v>23</v>
      </c>
      <c r="C26" s="47"/>
      <c r="D26" s="11"/>
      <c r="E26" s="11">
        <v>0</v>
      </c>
      <c r="F26" s="11">
        <v>0</v>
      </c>
      <c r="G26" s="61"/>
      <c r="H26" s="11"/>
      <c r="I26" s="11">
        <v>0</v>
      </c>
      <c r="J26" s="37"/>
      <c r="K26" s="31"/>
      <c r="L26" s="17"/>
      <c r="M26" s="17"/>
      <c r="N26" s="17"/>
      <c r="O26" s="15">
        <f t="shared" si="3"/>
        <v>0</v>
      </c>
      <c r="P26" s="16">
        <f t="shared" si="4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70" t="s">
        <v>66</v>
      </c>
      <c r="B27" s="13" t="s">
        <v>24</v>
      </c>
      <c r="C27" s="47"/>
      <c r="D27" s="11"/>
      <c r="E27" s="11">
        <v>0</v>
      </c>
      <c r="F27" s="11">
        <v>0</v>
      </c>
      <c r="G27" s="61"/>
      <c r="H27" s="11"/>
      <c r="I27" s="11">
        <v>0</v>
      </c>
      <c r="J27" s="37"/>
      <c r="K27" s="31"/>
      <c r="L27" s="17"/>
      <c r="M27" s="17"/>
      <c r="N27" s="17"/>
      <c r="O27" s="15">
        <f t="shared" si="3"/>
        <v>0</v>
      </c>
      <c r="P27" s="16">
        <f t="shared" si="4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70" t="s">
        <v>67</v>
      </c>
      <c r="B28" s="13" t="s">
        <v>25</v>
      </c>
      <c r="C28" s="47"/>
      <c r="D28" s="11"/>
      <c r="E28" s="11">
        <v>0</v>
      </c>
      <c r="F28" s="11">
        <v>0</v>
      </c>
      <c r="G28" s="61"/>
      <c r="H28" s="11"/>
      <c r="I28" s="11">
        <v>0</v>
      </c>
      <c r="J28" s="37"/>
      <c r="K28" s="31"/>
      <c r="L28" s="17"/>
      <c r="M28" s="17"/>
      <c r="N28" s="17"/>
      <c r="O28" s="15">
        <f t="shared" si="3"/>
        <v>0</v>
      </c>
      <c r="P28" s="16">
        <f t="shared" si="4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70" t="s">
        <v>68</v>
      </c>
      <c r="B29" s="13" t="s">
        <v>26</v>
      </c>
      <c r="C29" s="28">
        <f>SUM(C30:C34)</f>
        <v>556</v>
      </c>
      <c r="D29" s="27"/>
      <c r="E29" s="27">
        <f aca="true" t="shared" si="15" ref="E29">E30+E31</f>
        <v>0</v>
      </c>
      <c r="F29" s="27">
        <v>0</v>
      </c>
      <c r="G29" s="63">
        <f aca="true" t="shared" si="16" ref="G29:H29">SUM(G30:G34)</f>
        <v>0</v>
      </c>
      <c r="H29" s="27">
        <f t="shared" si="16"/>
        <v>0</v>
      </c>
      <c r="I29" s="28">
        <f>SUM(I30:I34)</f>
        <v>166</v>
      </c>
      <c r="J29" s="36"/>
      <c r="K29" s="30">
        <v>0</v>
      </c>
      <c r="L29" s="17"/>
      <c r="M29" s="17"/>
      <c r="N29" s="17"/>
      <c r="O29" s="15">
        <f t="shared" si="3"/>
        <v>722</v>
      </c>
      <c r="P29" s="16">
        <f t="shared" si="4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70" t="s">
        <v>69</v>
      </c>
      <c r="B30" s="13" t="s">
        <v>27</v>
      </c>
      <c r="C30" s="47"/>
      <c r="D30" s="11"/>
      <c r="E30" s="11">
        <v>0</v>
      </c>
      <c r="F30" s="11">
        <v>0</v>
      </c>
      <c r="G30" s="61"/>
      <c r="H30" s="11"/>
      <c r="I30" s="11">
        <v>0</v>
      </c>
      <c r="J30" s="37"/>
      <c r="K30" s="31">
        <v>0</v>
      </c>
      <c r="L30" s="17"/>
      <c r="M30" s="17"/>
      <c r="N30" s="17"/>
      <c r="O30" s="15">
        <f t="shared" si="3"/>
        <v>0</v>
      </c>
      <c r="P30" s="16">
        <f t="shared" si="4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70" t="s">
        <v>70</v>
      </c>
      <c r="B31" s="13" t="s">
        <v>28</v>
      </c>
      <c r="C31" s="47">
        <v>556</v>
      </c>
      <c r="D31" s="11"/>
      <c r="E31" s="11">
        <v>0</v>
      </c>
      <c r="F31" s="11">
        <v>0</v>
      </c>
      <c r="G31" s="61"/>
      <c r="H31" s="11"/>
      <c r="I31" s="11">
        <v>166</v>
      </c>
      <c r="J31" s="37"/>
      <c r="K31" s="31">
        <v>0</v>
      </c>
      <c r="L31" s="17"/>
      <c r="M31" s="17"/>
      <c r="N31" s="17"/>
      <c r="O31" s="15">
        <f t="shared" si="3"/>
        <v>722</v>
      </c>
      <c r="P31" s="16">
        <f t="shared" si="4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70" t="s">
        <v>71</v>
      </c>
      <c r="B32" s="13" t="s">
        <v>29</v>
      </c>
      <c r="C32" s="47"/>
      <c r="D32" s="11"/>
      <c r="E32" s="11">
        <v>0</v>
      </c>
      <c r="F32" s="11">
        <v>0</v>
      </c>
      <c r="G32" s="61"/>
      <c r="H32" s="11"/>
      <c r="I32" s="11">
        <v>0</v>
      </c>
      <c r="J32" s="37"/>
      <c r="K32" s="31"/>
      <c r="L32" s="17"/>
      <c r="M32" s="17"/>
      <c r="N32" s="17"/>
      <c r="O32" s="15">
        <f t="shared" si="3"/>
        <v>0</v>
      </c>
      <c r="P32" s="16">
        <f t="shared" si="4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70" t="s">
        <v>72</v>
      </c>
      <c r="B33" s="13" t="s">
        <v>30</v>
      </c>
      <c r="C33" s="47"/>
      <c r="D33" s="11"/>
      <c r="E33" s="11">
        <v>0</v>
      </c>
      <c r="F33" s="11">
        <v>0</v>
      </c>
      <c r="G33" s="61"/>
      <c r="H33" s="11"/>
      <c r="I33" s="11">
        <v>0</v>
      </c>
      <c r="J33" s="37"/>
      <c r="K33" s="31"/>
      <c r="L33" s="17"/>
      <c r="M33" s="17"/>
      <c r="N33" s="17"/>
      <c r="O33" s="15">
        <f t="shared" si="3"/>
        <v>0</v>
      </c>
      <c r="P33" s="16">
        <f t="shared" si="4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70" t="s">
        <v>73</v>
      </c>
      <c r="B34" s="13" t="s">
        <v>31</v>
      </c>
      <c r="C34" s="47"/>
      <c r="D34" s="11"/>
      <c r="E34" s="11">
        <v>0</v>
      </c>
      <c r="F34" s="11">
        <v>0</v>
      </c>
      <c r="G34" s="61"/>
      <c r="H34" s="11"/>
      <c r="I34" s="11">
        <v>0</v>
      </c>
      <c r="J34" s="37"/>
      <c r="K34" s="31"/>
      <c r="L34" s="17"/>
      <c r="M34" s="17"/>
      <c r="N34" s="17"/>
      <c r="O34" s="15">
        <f t="shared" si="3"/>
        <v>0</v>
      </c>
      <c r="P34" s="16">
        <f t="shared" si="4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70" t="s">
        <v>74</v>
      </c>
      <c r="B35" s="13" t="s">
        <v>32</v>
      </c>
      <c r="C35" s="28"/>
      <c r="D35" s="27"/>
      <c r="E35" s="27">
        <v>0</v>
      </c>
      <c r="F35" s="27">
        <v>0</v>
      </c>
      <c r="G35" s="63">
        <f aca="true" t="shared" si="17" ref="G35:H35">SUM(G36:G38)</f>
        <v>0</v>
      </c>
      <c r="H35" s="27">
        <f t="shared" si="17"/>
        <v>16</v>
      </c>
      <c r="I35" s="27">
        <v>0</v>
      </c>
      <c r="J35" s="36"/>
      <c r="K35" s="30"/>
      <c r="L35" s="17"/>
      <c r="M35" s="17"/>
      <c r="N35" s="17"/>
      <c r="O35" s="15">
        <f t="shared" si="3"/>
        <v>0</v>
      </c>
      <c r="P35" s="16">
        <f t="shared" si="4"/>
        <v>16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71" t="s">
        <v>77</v>
      </c>
      <c r="B36" s="13" t="s">
        <v>33</v>
      </c>
      <c r="C36" s="47"/>
      <c r="D36" s="11"/>
      <c r="E36" s="11">
        <v>0</v>
      </c>
      <c r="F36" s="11">
        <v>0</v>
      </c>
      <c r="G36" s="61"/>
      <c r="H36" s="64">
        <v>16</v>
      </c>
      <c r="I36" s="11">
        <v>0</v>
      </c>
      <c r="J36" s="37"/>
      <c r="K36" s="31"/>
      <c r="L36" s="17"/>
      <c r="M36" s="17"/>
      <c r="N36" s="17"/>
      <c r="O36" s="15">
        <f t="shared" si="3"/>
        <v>0</v>
      </c>
      <c r="P36" s="16">
        <f t="shared" si="4"/>
        <v>16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70" t="s">
        <v>75</v>
      </c>
      <c r="B37" s="13" t="s">
        <v>34</v>
      </c>
      <c r="C37" s="47"/>
      <c r="E37" s="11">
        <v>0</v>
      </c>
      <c r="F37" s="11">
        <v>0</v>
      </c>
      <c r="G37" s="61"/>
      <c r="H37" s="11"/>
      <c r="I37" s="11">
        <v>0</v>
      </c>
      <c r="J37" s="37"/>
      <c r="K37" s="31"/>
      <c r="L37" s="17"/>
      <c r="M37" s="17"/>
      <c r="N37" s="17"/>
      <c r="O37" s="15">
        <f t="shared" si="3"/>
        <v>0</v>
      </c>
      <c r="P37" s="16">
        <f t="shared" si="4"/>
        <v>0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71" t="s">
        <v>76</v>
      </c>
      <c r="B38" s="13" t="s">
        <v>35</v>
      </c>
      <c r="C38" s="47"/>
      <c r="D38" s="11"/>
      <c r="E38" s="11">
        <v>0</v>
      </c>
      <c r="F38" s="11">
        <v>0</v>
      </c>
      <c r="G38" s="61"/>
      <c r="H38" s="11"/>
      <c r="I38" s="11">
        <v>0</v>
      </c>
      <c r="J38" s="37"/>
      <c r="K38" s="31"/>
      <c r="L38" s="17"/>
      <c r="M38" s="17"/>
      <c r="N38" s="17"/>
      <c r="O38" s="15">
        <f t="shared" si="3"/>
        <v>0</v>
      </c>
      <c r="P38" s="16">
        <f t="shared" si="4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69" t="s">
        <v>78</v>
      </c>
      <c r="B39" s="10" t="s">
        <v>36</v>
      </c>
      <c r="C39" s="47"/>
      <c r="D39" s="11"/>
      <c r="E39" s="11">
        <v>0</v>
      </c>
      <c r="F39" s="11">
        <v>0</v>
      </c>
      <c r="G39" s="61"/>
      <c r="H39" s="11"/>
      <c r="I39" s="11">
        <v>0</v>
      </c>
      <c r="J39" s="37"/>
      <c r="K39" s="31"/>
      <c r="L39" s="15"/>
      <c r="M39" s="15"/>
      <c r="N39" s="15"/>
      <c r="O39" s="15">
        <f t="shared" si="3"/>
        <v>0</v>
      </c>
      <c r="P39" s="16">
        <f t="shared" si="4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5.5">
      <c r="A40" s="72" t="s">
        <v>79</v>
      </c>
      <c r="B40" s="10" t="s">
        <v>37</v>
      </c>
      <c r="C40" s="47">
        <v>6145</v>
      </c>
      <c r="D40" s="11"/>
      <c r="E40" s="27">
        <v>0</v>
      </c>
      <c r="F40" s="27">
        <v>0</v>
      </c>
      <c r="G40" s="60">
        <v>3356</v>
      </c>
      <c r="H40" s="11"/>
      <c r="I40" s="11">
        <v>233</v>
      </c>
      <c r="J40" s="37"/>
      <c r="K40" s="31"/>
      <c r="L40" s="15"/>
      <c r="M40" s="15"/>
      <c r="N40" s="15"/>
      <c r="O40" s="15">
        <f t="shared" si="3"/>
        <v>9734</v>
      </c>
      <c r="P40" s="16">
        <f t="shared" si="4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72" t="s">
        <v>80</v>
      </c>
      <c r="B41" s="10" t="s">
        <v>38</v>
      </c>
      <c r="C41" s="47"/>
      <c r="D41" s="11"/>
      <c r="E41" s="11">
        <v>0</v>
      </c>
      <c r="F41" s="11">
        <v>0</v>
      </c>
      <c r="G41" s="49"/>
      <c r="H41" s="11"/>
      <c r="I41" s="11">
        <v>0</v>
      </c>
      <c r="J41" s="37"/>
      <c r="K41" s="31"/>
      <c r="L41" s="15"/>
      <c r="M41" s="15"/>
      <c r="N41" s="15"/>
      <c r="O41" s="15">
        <f t="shared" si="3"/>
        <v>0</v>
      </c>
      <c r="P41" s="16">
        <f t="shared" si="4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72" t="s">
        <v>81</v>
      </c>
      <c r="B42" s="10" t="s">
        <v>39</v>
      </c>
      <c r="C42" s="47"/>
      <c r="D42" s="11"/>
      <c r="E42" s="11">
        <v>0</v>
      </c>
      <c r="F42" s="11">
        <v>0</v>
      </c>
      <c r="G42" s="49"/>
      <c r="H42" s="11"/>
      <c r="I42" s="11">
        <v>0</v>
      </c>
      <c r="J42" s="37"/>
      <c r="K42" s="31"/>
      <c r="L42" s="15"/>
      <c r="M42" s="15"/>
      <c r="N42" s="15"/>
      <c r="O42" s="15">
        <f t="shared" si="3"/>
        <v>0</v>
      </c>
      <c r="P42" s="16">
        <f t="shared" si="4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72" t="s">
        <v>82</v>
      </c>
      <c r="B43" s="10" t="s">
        <v>40</v>
      </c>
      <c r="C43" s="11"/>
      <c r="D43" s="11"/>
      <c r="E43" s="11">
        <v>0</v>
      </c>
      <c r="F43" s="11">
        <v>0</v>
      </c>
      <c r="G43" s="49"/>
      <c r="H43" s="11"/>
      <c r="I43" s="11">
        <v>0</v>
      </c>
      <c r="J43" s="37"/>
      <c r="K43" s="31"/>
      <c r="L43" s="15"/>
      <c r="M43" s="15"/>
      <c r="N43" s="15"/>
      <c r="O43" s="15">
        <f t="shared" si="3"/>
        <v>0</v>
      </c>
      <c r="P43" s="16">
        <f t="shared" si="4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72" t="s">
        <v>83</v>
      </c>
      <c r="B44" s="10" t="s">
        <v>41</v>
      </c>
      <c r="C44" s="11"/>
      <c r="D44" s="11"/>
      <c r="E44" s="11">
        <v>0</v>
      </c>
      <c r="F44" s="11">
        <v>0</v>
      </c>
      <c r="G44" s="49"/>
      <c r="H44" s="11"/>
      <c r="I44" s="11">
        <v>0</v>
      </c>
      <c r="J44" s="37"/>
      <c r="K44" s="31"/>
      <c r="L44" s="15"/>
      <c r="M44" s="15"/>
      <c r="N44" s="15"/>
      <c r="O44" s="15">
        <f t="shared" si="3"/>
        <v>0</v>
      </c>
      <c r="P44" s="16">
        <f t="shared" si="4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3.5" thickBot="1">
      <c r="A45" s="73" t="s">
        <v>84</v>
      </c>
      <c r="B45" s="12" t="s">
        <v>42</v>
      </c>
      <c r="C45" s="27">
        <f>C6+C12+C23+C29+C40</f>
        <v>31447</v>
      </c>
      <c r="D45" s="27">
        <f>D20</f>
        <v>28</v>
      </c>
      <c r="E45" s="27">
        <f aca="true" t="shared" si="18" ref="E45">E40+E4</f>
        <v>17260</v>
      </c>
      <c r="F45" s="27">
        <v>32</v>
      </c>
      <c r="G45" s="27">
        <f aca="true" t="shared" si="19" ref="G45:H45">SUM(G4,G39:G44)</f>
        <v>9103</v>
      </c>
      <c r="H45" s="27">
        <f t="shared" si="19"/>
        <v>16</v>
      </c>
      <c r="I45" s="28">
        <f>SUM(I4,I40)</f>
        <v>2449</v>
      </c>
      <c r="J45" s="39"/>
      <c r="K45" s="55">
        <f>K4+K40</f>
        <v>18932.149</v>
      </c>
      <c r="L45" s="19"/>
      <c r="M45" s="19"/>
      <c r="N45" s="19"/>
      <c r="O45" s="19">
        <f t="shared" si="3"/>
        <v>79191.149</v>
      </c>
      <c r="P45" s="20">
        <f t="shared" si="4"/>
        <v>76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5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5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50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43</v>
      </c>
      <c r="E74" s="5"/>
      <c r="F74" s="5"/>
      <c r="G74" s="5"/>
      <c r="H74" s="5"/>
      <c r="I74" s="5"/>
      <c r="J74" s="5"/>
      <c r="K74" s="50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44</v>
      </c>
      <c r="E75" s="5"/>
      <c r="F75" s="5"/>
      <c r="G75" s="5"/>
      <c r="H75" s="5"/>
      <c r="I75" s="5"/>
      <c r="J75" s="5"/>
      <c r="K75" s="50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45</v>
      </c>
      <c r="E76" s="5"/>
      <c r="F76" s="5"/>
      <c r="G76" s="5"/>
      <c r="H76" s="5"/>
      <c r="I76" s="5"/>
      <c r="J76" s="5"/>
      <c r="K76" s="50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46</v>
      </c>
      <c r="E77" s="5"/>
      <c r="F77" s="5"/>
      <c r="G77" s="5"/>
      <c r="H77" s="5"/>
      <c r="I77" s="5"/>
      <c r="J77" s="5"/>
      <c r="K77" s="50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47</v>
      </c>
      <c r="E78" s="5"/>
      <c r="F78" s="5"/>
      <c r="G78" s="5"/>
      <c r="H78" s="5"/>
      <c r="I78" s="5"/>
      <c r="J78" s="5"/>
      <c r="K78" s="50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50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50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50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50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50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50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50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50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50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50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50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50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50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50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50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50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50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50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50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50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50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50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50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50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50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50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50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50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50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50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50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50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50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50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50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50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50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48</v>
      </c>
      <c r="E116" s="5"/>
      <c r="F116" s="5"/>
      <c r="G116" s="5"/>
      <c r="H116" s="5"/>
      <c r="I116" s="5"/>
      <c r="J116" s="5"/>
      <c r="K116" s="50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49</v>
      </c>
      <c r="E117" s="5"/>
      <c r="F117" s="5"/>
      <c r="G117" s="5"/>
      <c r="H117" s="5"/>
      <c r="I117" s="5"/>
      <c r="J117" s="5"/>
      <c r="K117" s="50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50</v>
      </c>
      <c r="E118" s="5"/>
      <c r="F118" s="5"/>
      <c r="G118" s="5"/>
      <c r="H118" s="5"/>
      <c r="I118" s="5"/>
      <c r="J118" s="5"/>
      <c r="K118" s="50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50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51</v>
      </c>
      <c r="E120" s="5"/>
      <c r="F120" s="5"/>
      <c r="G120" s="5"/>
      <c r="H120" s="5"/>
      <c r="I120" s="5"/>
      <c r="J120" s="5"/>
      <c r="K120" s="50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52</v>
      </c>
      <c r="E121" s="5"/>
      <c r="F121" s="5"/>
      <c r="G121" s="5"/>
      <c r="H121" s="5"/>
      <c r="I121" s="5"/>
      <c r="J121" s="5"/>
      <c r="K121" s="50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53</v>
      </c>
      <c r="E122" s="5"/>
      <c r="F122" s="5"/>
      <c r="G122" s="5"/>
      <c r="H122" s="5"/>
      <c r="I122" s="5"/>
      <c r="J122" s="5"/>
      <c r="K122" s="50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54</v>
      </c>
      <c r="E123" s="5"/>
      <c r="F123" s="5"/>
      <c r="G123" s="5"/>
      <c r="H123" s="5"/>
      <c r="I123" s="5"/>
      <c r="J123" s="5"/>
      <c r="K123" s="50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55</v>
      </c>
      <c r="E124" s="5"/>
      <c r="F124" s="5"/>
      <c r="G124" s="5"/>
      <c r="H124" s="5"/>
      <c r="I124" s="5"/>
      <c r="J124" s="5"/>
      <c r="K124" s="50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56</v>
      </c>
      <c r="E125" s="5"/>
      <c r="F125" s="5"/>
      <c r="G125" s="5"/>
      <c r="H125" s="5"/>
      <c r="I125" s="5"/>
      <c r="J125" s="5"/>
      <c r="K125" s="50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57</v>
      </c>
      <c r="E126" s="5"/>
      <c r="F126" s="5"/>
      <c r="G126" s="5"/>
      <c r="H126" s="5"/>
      <c r="I126" s="5"/>
      <c r="J126" s="5"/>
      <c r="K126" s="50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58</v>
      </c>
      <c r="E127" s="5"/>
      <c r="F127" s="5"/>
      <c r="G127" s="5"/>
      <c r="H127" s="5"/>
      <c r="I127" s="5"/>
      <c r="J127" s="5"/>
      <c r="K127" s="50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7"/>
  <sheetViews>
    <sheetView zoomScale="80" zoomScaleNormal="8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0" width="15.421875" style="5" customWidth="1"/>
    <col min="11" max="11" width="15.421875" style="50" customWidth="1"/>
    <col min="12" max="16" width="15.421875" style="5" customWidth="1"/>
    <col min="17" max="16384" width="9.140625" style="5" customWidth="1"/>
  </cols>
  <sheetData>
    <row r="1" ht="15">
      <c r="A1" s="14" t="s">
        <v>101</v>
      </c>
    </row>
    <row r="2" spans="1:16" s="7" customFormat="1" ht="15" customHeight="1">
      <c r="A2" s="8"/>
      <c r="B2" s="9"/>
      <c r="C2" s="67" t="s">
        <v>85</v>
      </c>
      <c r="D2" s="68"/>
      <c r="E2" s="67" t="s">
        <v>86</v>
      </c>
      <c r="F2" s="68"/>
      <c r="G2" s="67" t="s">
        <v>92</v>
      </c>
      <c r="H2" s="68"/>
      <c r="I2" s="67" t="s">
        <v>88</v>
      </c>
      <c r="J2" s="68"/>
      <c r="K2" s="67" t="s">
        <v>89</v>
      </c>
      <c r="L2" s="68"/>
      <c r="M2" s="67" t="s">
        <v>90</v>
      </c>
      <c r="N2" s="74"/>
      <c r="O2" s="65" t="s">
        <v>91</v>
      </c>
      <c r="P2" s="66"/>
    </row>
    <row r="3" spans="1:16" s="7" customFormat="1" ht="15">
      <c r="A3" s="21"/>
      <c r="B3" s="22"/>
      <c r="C3" s="22" t="s">
        <v>93</v>
      </c>
      <c r="D3" s="22" t="s">
        <v>94</v>
      </c>
      <c r="E3" s="22" t="s">
        <v>93</v>
      </c>
      <c r="F3" s="22" t="s">
        <v>94</v>
      </c>
      <c r="G3" s="22" t="s">
        <v>93</v>
      </c>
      <c r="H3" s="22" t="s">
        <v>94</v>
      </c>
      <c r="I3" s="22" t="s">
        <v>93</v>
      </c>
      <c r="J3" s="22" t="s">
        <v>94</v>
      </c>
      <c r="K3" s="22" t="s">
        <v>93</v>
      </c>
      <c r="L3" s="22" t="s">
        <v>94</v>
      </c>
      <c r="M3" s="22" t="s">
        <v>93</v>
      </c>
      <c r="N3" s="23" t="s">
        <v>94</v>
      </c>
      <c r="O3" s="22" t="s">
        <v>95</v>
      </c>
      <c r="P3" s="23" t="s">
        <v>94</v>
      </c>
    </row>
    <row r="4" spans="1:46" s="1" customFormat="1" ht="15">
      <c r="A4" s="69" t="s">
        <v>59</v>
      </c>
      <c r="B4" s="10" t="s">
        <v>1</v>
      </c>
      <c r="C4" s="27">
        <f>C5+C22</f>
        <v>33313.009</v>
      </c>
      <c r="D4" s="27"/>
      <c r="E4" s="15">
        <v>15889</v>
      </c>
      <c r="F4" s="27">
        <v>0</v>
      </c>
      <c r="G4" s="27">
        <f aca="true" t="shared" si="0" ref="G4">G5+G22</f>
        <v>11084</v>
      </c>
      <c r="H4" s="27">
        <v>16</v>
      </c>
      <c r="I4" s="32">
        <f>SUM(I5,I22,I29)</f>
        <v>1817</v>
      </c>
      <c r="J4" s="36">
        <v>0</v>
      </c>
      <c r="K4" s="15">
        <v>10643.52</v>
      </c>
      <c r="L4" s="15"/>
      <c r="M4" s="15"/>
      <c r="N4" s="15"/>
      <c r="O4" s="15">
        <f>C4+E4+G4+I4+K4+M4</f>
        <v>72746.529</v>
      </c>
      <c r="P4" s="16">
        <f>D4+F4+H4+J4+L4+N4</f>
        <v>16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69" t="s">
        <v>60</v>
      </c>
      <c r="B5" s="10" t="s">
        <v>2</v>
      </c>
      <c r="C5" s="27">
        <f>C6+C12</f>
        <v>29259.666999999998</v>
      </c>
      <c r="D5" s="27"/>
      <c r="E5" s="15">
        <v>15712</v>
      </c>
      <c r="F5" s="27">
        <v>0</v>
      </c>
      <c r="G5" s="27">
        <f aca="true" t="shared" si="1" ref="G5">SUM(G6,G18,G12)</f>
        <v>8318</v>
      </c>
      <c r="H5" s="27"/>
      <c r="I5" s="32">
        <f>SUM(I12,I6)</f>
        <v>1730</v>
      </c>
      <c r="J5" s="36">
        <v>0</v>
      </c>
      <c r="K5" s="15">
        <v>10643.52</v>
      </c>
      <c r="L5" s="15"/>
      <c r="M5" s="15"/>
      <c r="N5" s="15"/>
      <c r="O5" s="15">
        <f aca="true" t="shared" si="2" ref="O5:O45">C5+E5+G5+I5+K5+M5</f>
        <v>65663.187</v>
      </c>
      <c r="P5" s="16">
        <f aca="true" t="shared" si="3" ref="P5:P45">D5+F5+H5+J5+L5+N5</f>
        <v>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70" t="s">
        <v>61</v>
      </c>
      <c r="B6" s="13" t="s">
        <v>3</v>
      </c>
      <c r="C6" s="27">
        <f>SUM(C7:C11)</f>
        <v>28713.686999999998</v>
      </c>
      <c r="D6" s="27"/>
      <c r="E6" s="17">
        <v>15270</v>
      </c>
      <c r="F6" s="27">
        <v>0</v>
      </c>
      <c r="G6" s="27">
        <f aca="true" t="shared" si="4" ref="G6">SUM(G7:G11)</f>
        <v>8022</v>
      </c>
      <c r="H6" s="27"/>
      <c r="I6" s="32">
        <f>SUM(I7:I11)</f>
        <v>1634</v>
      </c>
      <c r="J6" s="36">
        <v>0</v>
      </c>
      <c r="K6" s="17">
        <v>10643.52</v>
      </c>
      <c r="L6" s="17"/>
      <c r="M6" s="17"/>
      <c r="N6" s="17"/>
      <c r="O6" s="15">
        <f t="shared" si="2"/>
        <v>64283.206999999995</v>
      </c>
      <c r="P6" s="16">
        <f t="shared" si="3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70" t="s">
        <v>62</v>
      </c>
      <c r="B7" s="13" t="s">
        <v>4</v>
      </c>
      <c r="C7" s="11">
        <v>23215.289</v>
      </c>
      <c r="D7" s="11"/>
      <c r="E7" s="17">
        <v>11525</v>
      </c>
      <c r="F7" s="11">
        <v>0</v>
      </c>
      <c r="G7" s="47">
        <v>8022</v>
      </c>
      <c r="H7" s="11"/>
      <c r="I7" s="11">
        <v>1188</v>
      </c>
      <c r="J7" s="37">
        <v>0</v>
      </c>
      <c r="K7" s="17">
        <v>10643.52</v>
      </c>
      <c r="L7" s="17"/>
      <c r="M7" s="17"/>
      <c r="N7" s="17"/>
      <c r="O7" s="15">
        <f t="shared" si="2"/>
        <v>54593.80900000001</v>
      </c>
      <c r="P7" s="16">
        <f t="shared" si="3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70" t="s">
        <v>63</v>
      </c>
      <c r="B8" s="13" t="s">
        <v>5</v>
      </c>
      <c r="C8" s="11"/>
      <c r="D8" s="11"/>
      <c r="E8" s="17">
        <v>0</v>
      </c>
      <c r="F8" s="11">
        <v>0</v>
      </c>
      <c r="G8" s="49"/>
      <c r="H8" s="11"/>
      <c r="I8" s="11">
        <v>0</v>
      </c>
      <c r="J8" s="37">
        <v>0</v>
      </c>
      <c r="K8" s="17"/>
      <c r="L8" s="17"/>
      <c r="M8" s="17"/>
      <c r="N8" s="17"/>
      <c r="O8" s="15">
        <f t="shared" si="2"/>
        <v>0</v>
      </c>
      <c r="P8" s="16">
        <f t="shared" si="3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70" t="s">
        <v>64</v>
      </c>
      <c r="B9" s="13" t="s">
        <v>6</v>
      </c>
      <c r="C9" s="11">
        <v>5398.014</v>
      </c>
      <c r="D9" s="11"/>
      <c r="E9" s="17">
        <v>327</v>
      </c>
      <c r="F9" s="11">
        <v>0</v>
      </c>
      <c r="G9" s="11"/>
      <c r="H9" s="11"/>
      <c r="I9" s="11">
        <v>226</v>
      </c>
      <c r="J9" s="37">
        <v>0</v>
      </c>
      <c r="K9" s="17">
        <v>0</v>
      </c>
      <c r="L9" s="17"/>
      <c r="M9" s="17"/>
      <c r="N9" s="17"/>
      <c r="O9" s="15">
        <f t="shared" si="2"/>
        <v>5951.014</v>
      </c>
      <c r="P9" s="16">
        <f t="shared" si="3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70" t="s">
        <v>65</v>
      </c>
      <c r="B10" s="13" t="s">
        <v>7</v>
      </c>
      <c r="C10" s="11"/>
      <c r="D10" s="11"/>
      <c r="E10" s="17">
        <v>3418</v>
      </c>
      <c r="F10" s="11">
        <v>0</v>
      </c>
      <c r="G10" s="49"/>
      <c r="H10" s="11"/>
      <c r="I10" s="11">
        <v>220</v>
      </c>
      <c r="J10" s="37">
        <v>0</v>
      </c>
      <c r="K10" s="17"/>
      <c r="L10" s="17"/>
      <c r="M10" s="17"/>
      <c r="N10" s="17"/>
      <c r="O10" s="15">
        <f t="shared" si="2"/>
        <v>3638</v>
      </c>
      <c r="P10" s="16">
        <f t="shared" si="3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70" t="s">
        <v>66</v>
      </c>
      <c r="B11" s="13" t="s">
        <v>8</v>
      </c>
      <c r="C11" s="11">
        <v>100.384</v>
      </c>
      <c r="D11" s="11"/>
      <c r="E11" s="17">
        <v>0</v>
      </c>
      <c r="F11" s="11">
        <v>0</v>
      </c>
      <c r="G11" s="49"/>
      <c r="H11" s="11"/>
      <c r="I11" s="11">
        <v>0</v>
      </c>
      <c r="J11" s="37">
        <v>0</v>
      </c>
      <c r="K11" s="17"/>
      <c r="L11" s="17"/>
      <c r="M11" s="17"/>
      <c r="N11" s="17"/>
      <c r="O11" s="15">
        <f t="shared" si="2"/>
        <v>100.384</v>
      </c>
      <c r="P11" s="16">
        <f t="shared" si="3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70" t="s">
        <v>67</v>
      </c>
      <c r="B12" s="13" t="s">
        <v>9</v>
      </c>
      <c r="C12" s="27">
        <f>SUM(C13:C17)</f>
        <v>545.98</v>
      </c>
      <c r="D12" s="27"/>
      <c r="E12" s="17">
        <v>442</v>
      </c>
      <c r="F12" s="27">
        <v>0</v>
      </c>
      <c r="G12" s="48">
        <f aca="true" t="shared" si="5" ref="G12">SUM(G13:G17)</f>
        <v>296</v>
      </c>
      <c r="H12" s="27"/>
      <c r="I12" s="34">
        <f>SUM(I13:I17)</f>
        <v>96</v>
      </c>
      <c r="J12" s="36">
        <f>SUM(J13:J15)</f>
        <v>0</v>
      </c>
      <c r="K12" s="17">
        <v>0</v>
      </c>
      <c r="L12" s="17"/>
      <c r="M12" s="17"/>
      <c r="N12" s="17"/>
      <c r="O12" s="15">
        <f t="shared" si="2"/>
        <v>1379.98</v>
      </c>
      <c r="P12" s="16">
        <f t="shared" si="3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70" t="s">
        <v>68</v>
      </c>
      <c r="B13" s="13" t="s">
        <v>10</v>
      </c>
      <c r="C13" s="11"/>
      <c r="D13" s="11"/>
      <c r="E13" s="17">
        <v>0</v>
      </c>
      <c r="F13" s="11">
        <v>0</v>
      </c>
      <c r="G13" s="49"/>
      <c r="H13" s="11"/>
      <c r="I13" s="11">
        <v>0</v>
      </c>
      <c r="J13" s="37">
        <v>0</v>
      </c>
      <c r="K13" s="17">
        <v>0</v>
      </c>
      <c r="L13" s="17"/>
      <c r="M13" s="17"/>
      <c r="N13" s="17"/>
      <c r="O13" s="15">
        <f t="shared" si="2"/>
        <v>0</v>
      </c>
      <c r="P13" s="16">
        <f t="shared" si="3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70" t="s">
        <v>69</v>
      </c>
      <c r="B14" s="13" t="s">
        <v>11</v>
      </c>
      <c r="C14" s="11">
        <v>415.361</v>
      </c>
      <c r="D14" s="11"/>
      <c r="E14" s="17">
        <v>442</v>
      </c>
      <c r="F14" s="11">
        <v>0</v>
      </c>
      <c r="G14" s="47">
        <v>81</v>
      </c>
      <c r="H14" s="11"/>
      <c r="I14" s="11">
        <v>92</v>
      </c>
      <c r="J14" s="37">
        <v>0</v>
      </c>
      <c r="K14" s="17">
        <v>0</v>
      </c>
      <c r="L14" s="17"/>
      <c r="M14" s="17"/>
      <c r="N14" s="17"/>
      <c r="O14" s="15">
        <f t="shared" si="2"/>
        <v>1030.3609999999999</v>
      </c>
      <c r="P14" s="16">
        <f t="shared" si="3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70" t="s">
        <v>70</v>
      </c>
      <c r="B15" s="13" t="s">
        <v>12</v>
      </c>
      <c r="C15" s="11"/>
      <c r="D15" s="11"/>
      <c r="E15" s="17">
        <v>0</v>
      </c>
      <c r="F15" s="11">
        <v>0</v>
      </c>
      <c r="G15" s="49"/>
      <c r="H15" s="11"/>
      <c r="I15" s="11">
        <v>0</v>
      </c>
      <c r="J15" s="37">
        <v>0</v>
      </c>
      <c r="K15" s="17"/>
      <c r="L15" s="17"/>
      <c r="M15" s="17"/>
      <c r="N15" s="17"/>
      <c r="O15" s="15">
        <f t="shared" si="2"/>
        <v>0</v>
      </c>
      <c r="P15" s="16">
        <f t="shared" si="3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70" t="s">
        <v>71</v>
      </c>
      <c r="B16" s="13" t="s">
        <v>13</v>
      </c>
      <c r="C16" s="11"/>
      <c r="D16" s="11"/>
      <c r="E16" s="17">
        <v>0</v>
      </c>
      <c r="F16" s="11">
        <v>0</v>
      </c>
      <c r="G16" s="49"/>
      <c r="H16" s="11"/>
      <c r="I16" s="11">
        <v>0</v>
      </c>
      <c r="J16" s="37">
        <v>0</v>
      </c>
      <c r="K16" s="17"/>
      <c r="L16" s="17"/>
      <c r="M16" s="17"/>
      <c r="N16" s="17"/>
      <c r="O16" s="15">
        <f t="shared" si="2"/>
        <v>0</v>
      </c>
      <c r="P16" s="16">
        <f t="shared" si="3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70" t="s">
        <v>72</v>
      </c>
      <c r="B17" s="13" t="s">
        <v>14</v>
      </c>
      <c r="C17" s="11">
        <v>130.619</v>
      </c>
      <c r="D17" s="11"/>
      <c r="E17" s="17">
        <v>0</v>
      </c>
      <c r="F17" s="11">
        <v>0</v>
      </c>
      <c r="G17" s="11">
        <v>215</v>
      </c>
      <c r="H17" s="11"/>
      <c r="I17" s="11">
        <v>4</v>
      </c>
      <c r="J17" s="37">
        <v>0</v>
      </c>
      <c r="K17" s="17">
        <v>0</v>
      </c>
      <c r="L17" s="17"/>
      <c r="M17" s="17"/>
      <c r="N17" s="17"/>
      <c r="O17" s="15">
        <f t="shared" si="2"/>
        <v>349.619</v>
      </c>
      <c r="P17" s="16">
        <f t="shared" si="3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70" t="s">
        <v>73</v>
      </c>
      <c r="B18" s="13" t="s">
        <v>15</v>
      </c>
      <c r="C18" s="27"/>
      <c r="D18" s="27"/>
      <c r="E18" s="17">
        <v>0</v>
      </c>
      <c r="F18" s="27">
        <v>0</v>
      </c>
      <c r="G18" s="27">
        <f aca="true" t="shared" si="6" ref="G18">SUM(G19:G21)</f>
        <v>0</v>
      </c>
      <c r="H18" s="27"/>
      <c r="I18" s="27">
        <v>0</v>
      </c>
      <c r="J18" s="36">
        <f>SUM(J19:J21)</f>
        <v>0</v>
      </c>
      <c r="K18" s="17"/>
      <c r="L18" s="17"/>
      <c r="M18" s="17"/>
      <c r="N18" s="17"/>
      <c r="O18" s="15">
        <f t="shared" si="2"/>
        <v>0</v>
      </c>
      <c r="P18" s="16">
        <f t="shared" si="3"/>
        <v>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70" t="s">
        <v>74</v>
      </c>
      <c r="B19" s="13" t="s">
        <v>16</v>
      </c>
      <c r="C19" s="11"/>
      <c r="D19" s="11"/>
      <c r="E19" s="17">
        <v>0</v>
      </c>
      <c r="F19" s="11">
        <v>0</v>
      </c>
      <c r="G19" s="49"/>
      <c r="H19" s="11"/>
      <c r="I19" s="11">
        <v>0</v>
      </c>
      <c r="J19" s="37">
        <f>0</f>
        <v>0</v>
      </c>
      <c r="K19" s="17"/>
      <c r="L19" s="17"/>
      <c r="M19" s="17"/>
      <c r="N19" s="17"/>
      <c r="O19" s="15">
        <f t="shared" si="2"/>
        <v>0</v>
      </c>
      <c r="P19" s="16">
        <f t="shared" si="3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70" t="s">
        <v>75</v>
      </c>
      <c r="B20" s="13" t="s">
        <v>17</v>
      </c>
      <c r="C20" s="11"/>
      <c r="D20" s="11"/>
      <c r="E20" s="17">
        <v>0</v>
      </c>
      <c r="F20" s="11">
        <v>0</v>
      </c>
      <c r="G20" s="49"/>
      <c r="H20" s="11"/>
      <c r="I20" s="11">
        <v>0</v>
      </c>
      <c r="J20" s="37">
        <f>0</f>
        <v>0</v>
      </c>
      <c r="K20" s="17"/>
      <c r="L20" s="17"/>
      <c r="M20" s="17"/>
      <c r="N20" s="17"/>
      <c r="O20" s="15">
        <f t="shared" si="2"/>
        <v>0</v>
      </c>
      <c r="P20" s="16">
        <f t="shared" si="3"/>
        <v>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71" t="s">
        <v>76</v>
      </c>
      <c r="B21" s="13" t="s">
        <v>18</v>
      </c>
      <c r="C21" s="11"/>
      <c r="D21" s="11"/>
      <c r="E21" s="17">
        <v>0</v>
      </c>
      <c r="F21" s="11">
        <v>0</v>
      </c>
      <c r="G21" s="49"/>
      <c r="H21" s="11"/>
      <c r="I21" s="11">
        <v>0</v>
      </c>
      <c r="J21" s="37">
        <f>0</f>
        <v>0</v>
      </c>
      <c r="K21" s="17"/>
      <c r="L21" s="17"/>
      <c r="M21" s="17"/>
      <c r="N21" s="17"/>
      <c r="O21" s="15">
        <f t="shared" si="2"/>
        <v>0</v>
      </c>
      <c r="P21" s="16">
        <f t="shared" si="3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72" t="s">
        <v>60</v>
      </c>
      <c r="B22" s="10" t="s">
        <v>19</v>
      </c>
      <c r="C22" s="27">
        <f>C23+C29</f>
        <v>4053.3419999999996</v>
      </c>
      <c r="D22" s="27"/>
      <c r="E22" s="15">
        <v>177</v>
      </c>
      <c r="F22" s="27">
        <v>0</v>
      </c>
      <c r="G22" s="27">
        <f aca="true" t="shared" si="7" ref="G22">SUM(G23,G29,G35)</f>
        <v>2766</v>
      </c>
      <c r="H22" s="27">
        <v>16</v>
      </c>
      <c r="I22" s="28">
        <f>SUM(I23,I35)</f>
        <v>0</v>
      </c>
      <c r="J22" s="38">
        <f aca="true" t="shared" si="8" ref="J22">J23+J35</f>
        <v>0</v>
      </c>
      <c r="K22" s="15">
        <v>0</v>
      </c>
      <c r="L22" s="15"/>
      <c r="M22" s="15"/>
      <c r="N22" s="15"/>
      <c r="O22" s="15">
        <f t="shared" si="2"/>
        <v>6996.342</v>
      </c>
      <c r="P22" s="16">
        <f t="shared" si="3"/>
        <v>16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70" t="s">
        <v>62</v>
      </c>
      <c r="B23" s="13" t="s">
        <v>20</v>
      </c>
      <c r="C23" s="27">
        <f>SUM(C24:C28)</f>
        <v>3701.537</v>
      </c>
      <c r="D23" s="27"/>
      <c r="E23" s="17">
        <v>177</v>
      </c>
      <c r="F23" s="27">
        <v>0</v>
      </c>
      <c r="G23" s="27">
        <f aca="true" t="shared" si="9" ref="G23">SUM(G24:G28)</f>
        <v>2766</v>
      </c>
      <c r="H23" s="27"/>
      <c r="I23" s="28">
        <f aca="true" t="shared" si="10" ref="I23:J23">SUM(I24:I28)</f>
        <v>0</v>
      </c>
      <c r="J23" s="36">
        <f t="shared" si="10"/>
        <v>0</v>
      </c>
      <c r="K23" s="17">
        <v>0</v>
      </c>
      <c r="L23" s="17"/>
      <c r="M23" s="17"/>
      <c r="N23" s="17"/>
      <c r="O23" s="15">
        <f t="shared" si="2"/>
        <v>6644.537</v>
      </c>
      <c r="P23" s="16">
        <f t="shared" si="3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70" t="s">
        <v>63</v>
      </c>
      <c r="B24" s="13" t="s">
        <v>21</v>
      </c>
      <c r="C24" s="11"/>
      <c r="D24" s="11"/>
      <c r="E24" s="17">
        <v>0</v>
      </c>
      <c r="F24" s="11">
        <v>0</v>
      </c>
      <c r="G24" s="49"/>
      <c r="H24" s="11"/>
      <c r="I24" s="11">
        <v>0</v>
      </c>
      <c r="J24" s="37">
        <v>0</v>
      </c>
      <c r="K24" s="17"/>
      <c r="L24" s="17"/>
      <c r="M24" s="17"/>
      <c r="N24" s="17"/>
      <c r="O24" s="15">
        <f t="shared" si="2"/>
        <v>0</v>
      </c>
      <c r="P24" s="16">
        <f t="shared" si="3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70" t="s">
        <v>64</v>
      </c>
      <c r="B25" s="13" t="s">
        <v>22</v>
      </c>
      <c r="C25" s="11">
        <v>3701.537</v>
      </c>
      <c r="D25" s="11"/>
      <c r="E25" s="17">
        <v>177</v>
      </c>
      <c r="F25" s="11">
        <v>0</v>
      </c>
      <c r="G25" s="11">
        <v>2766</v>
      </c>
      <c r="H25" s="11"/>
      <c r="I25" s="11">
        <v>0</v>
      </c>
      <c r="J25" s="37">
        <v>0</v>
      </c>
      <c r="K25" s="17">
        <v>0</v>
      </c>
      <c r="L25" s="17"/>
      <c r="M25" s="17"/>
      <c r="N25" s="17"/>
      <c r="O25" s="15">
        <f t="shared" si="2"/>
        <v>6644.537</v>
      </c>
      <c r="P25" s="16">
        <f t="shared" si="3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70" t="s">
        <v>65</v>
      </c>
      <c r="B26" s="13" t="s">
        <v>23</v>
      </c>
      <c r="C26" s="11"/>
      <c r="D26" s="11"/>
      <c r="E26" s="17">
        <v>0</v>
      </c>
      <c r="F26" s="11">
        <v>0</v>
      </c>
      <c r="G26" s="49"/>
      <c r="H26" s="11"/>
      <c r="I26" s="11">
        <v>0</v>
      </c>
      <c r="J26" s="37">
        <v>0</v>
      </c>
      <c r="K26" s="17"/>
      <c r="L26" s="17"/>
      <c r="M26" s="17"/>
      <c r="N26" s="17"/>
      <c r="O26" s="15">
        <f t="shared" si="2"/>
        <v>0</v>
      </c>
      <c r="P26" s="16">
        <f t="shared" si="3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70" t="s">
        <v>66</v>
      </c>
      <c r="B27" s="13" t="s">
        <v>24</v>
      </c>
      <c r="C27" s="11"/>
      <c r="D27" s="11"/>
      <c r="E27" s="17">
        <v>0</v>
      </c>
      <c r="F27" s="11">
        <v>0</v>
      </c>
      <c r="G27" s="49"/>
      <c r="H27" s="11"/>
      <c r="I27" s="11">
        <v>0</v>
      </c>
      <c r="J27" s="37">
        <v>0</v>
      </c>
      <c r="K27" s="17"/>
      <c r="L27" s="17"/>
      <c r="M27" s="17"/>
      <c r="N27" s="17"/>
      <c r="O27" s="15">
        <f t="shared" si="2"/>
        <v>0</v>
      </c>
      <c r="P27" s="16">
        <f t="shared" si="3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70" t="s">
        <v>67</v>
      </c>
      <c r="B28" s="13" t="s">
        <v>25</v>
      </c>
      <c r="C28" s="11"/>
      <c r="D28" s="11"/>
      <c r="E28" s="17">
        <v>0</v>
      </c>
      <c r="F28" s="11">
        <v>0</v>
      </c>
      <c r="G28" s="49"/>
      <c r="H28" s="11"/>
      <c r="I28" s="11">
        <v>0</v>
      </c>
      <c r="J28" s="37">
        <v>0</v>
      </c>
      <c r="K28" s="17"/>
      <c r="L28" s="17"/>
      <c r="M28" s="17"/>
      <c r="N28" s="17"/>
      <c r="O28" s="15">
        <f t="shared" si="2"/>
        <v>0</v>
      </c>
      <c r="P28" s="16">
        <f t="shared" si="3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70" t="s">
        <v>68</v>
      </c>
      <c r="B29" s="13" t="s">
        <v>26</v>
      </c>
      <c r="C29" s="27">
        <f>SUM(C30:C34)</f>
        <v>351.80499999999995</v>
      </c>
      <c r="D29" s="27"/>
      <c r="E29" s="17">
        <v>0</v>
      </c>
      <c r="F29" s="27">
        <v>0</v>
      </c>
      <c r="G29" s="27">
        <f aca="true" t="shared" si="11" ref="G29">SUM(G30:G34)</f>
        <v>0</v>
      </c>
      <c r="H29" s="27"/>
      <c r="I29" s="28">
        <f>SUM(I30:I34)</f>
        <v>87</v>
      </c>
      <c r="J29" s="36">
        <f>SUM(J30:J32)</f>
        <v>0</v>
      </c>
      <c r="K29" s="17">
        <v>0</v>
      </c>
      <c r="L29" s="17"/>
      <c r="M29" s="17"/>
      <c r="N29" s="17"/>
      <c r="O29" s="15">
        <f t="shared" si="2"/>
        <v>438.80499999999995</v>
      </c>
      <c r="P29" s="16">
        <f t="shared" si="3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70" t="s">
        <v>69</v>
      </c>
      <c r="B30" s="13" t="s">
        <v>27</v>
      </c>
      <c r="C30" s="11"/>
      <c r="D30" s="11"/>
      <c r="E30" s="17">
        <v>0</v>
      </c>
      <c r="F30" s="11">
        <v>0</v>
      </c>
      <c r="G30" s="49"/>
      <c r="H30" s="11"/>
      <c r="I30" s="11">
        <v>57</v>
      </c>
      <c r="J30" s="37">
        <v>0</v>
      </c>
      <c r="K30" s="17">
        <v>0</v>
      </c>
      <c r="L30" s="17"/>
      <c r="M30" s="17"/>
      <c r="N30" s="17"/>
      <c r="O30" s="15">
        <f t="shared" si="2"/>
        <v>57</v>
      </c>
      <c r="P30" s="16">
        <f t="shared" si="3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70" t="s">
        <v>70</v>
      </c>
      <c r="B31" s="13" t="s">
        <v>28</v>
      </c>
      <c r="C31" s="11">
        <v>295.078</v>
      </c>
      <c r="D31" s="11"/>
      <c r="E31" s="17">
        <v>0</v>
      </c>
      <c r="F31" s="11">
        <v>0</v>
      </c>
      <c r="G31" s="49"/>
      <c r="H31" s="11"/>
      <c r="I31" s="11">
        <v>0</v>
      </c>
      <c r="J31" s="37">
        <v>0</v>
      </c>
      <c r="K31" s="17">
        <v>0</v>
      </c>
      <c r="L31" s="17"/>
      <c r="M31" s="17"/>
      <c r="N31" s="17"/>
      <c r="O31" s="15">
        <f t="shared" si="2"/>
        <v>295.078</v>
      </c>
      <c r="P31" s="16">
        <f t="shared" si="3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70" t="s">
        <v>71</v>
      </c>
      <c r="B32" s="13" t="s">
        <v>29</v>
      </c>
      <c r="C32" s="11"/>
      <c r="D32" s="11"/>
      <c r="E32" s="17">
        <v>0</v>
      </c>
      <c r="F32" s="11">
        <v>0</v>
      </c>
      <c r="G32" s="49"/>
      <c r="H32" s="11"/>
      <c r="I32" s="11">
        <v>0</v>
      </c>
      <c r="J32" s="37">
        <v>0</v>
      </c>
      <c r="K32" s="17"/>
      <c r="L32" s="17"/>
      <c r="M32" s="17"/>
      <c r="N32" s="17"/>
      <c r="O32" s="15">
        <f t="shared" si="2"/>
        <v>0</v>
      </c>
      <c r="P32" s="16">
        <f t="shared" si="3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70" t="s">
        <v>72</v>
      </c>
      <c r="B33" s="13" t="s">
        <v>30</v>
      </c>
      <c r="C33" s="11"/>
      <c r="D33" s="11"/>
      <c r="E33" s="17">
        <v>0</v>
      </c>
      <c r="F33" s="11">
        <v>0</v>
      </c>
      <c r="G33" s="49"/>
      <c r="H33" s="11"/>
      <c r="I33" s="11">
        <v>30</v>
      </c>
      <c r="J33" s="37">
        <v>0</v>
      </c>
      <c r="K33" s="17"/>
      <c r="L33" s="17"/>
      <c r="M33" s="17"/>
      <c r="N33" s="17"/>
      <c r="O33" s="15">
        <f t="shared" si="2"/>
        <v>30</v>
      </c>
      <c r="P33" s="16">
        <f t="shared" si="3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70" t="s">
        <v>73</v>
      </c>
      <c r="B34" s="13" t="s">
        <v>31</v>
      </c>
      <c r="C34" s="11">
        <v>56.727</v>
      </c>
      <c r="D34" s="11"/>
      <c r="E34" s="17">
        <v>0</v>
      </c>
      <c r="F34" s="11">
        <v>0</v>
      </c>
      <c r="G34" s="49"/>
      <c r="H34" s="11"/>
      <c r="I34" s="11">
        <v>0</v>
      </c>
      <c r="J34" s="37">
        <v>0</v>
      </c>
      <c r="K34" s="17">
        <v>0</v>
      </c>
      <c r="L34" s="17"/>
      <c r="M34" s="17"/>
      <c r="N34" s="17"/>
      <c r="O34" s="15">
        <f t="shared" si="2"/>
        <v>56.727</v>
      </c>
      <c r="P34" s="16">
        <f t="shared" si="3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70" t="s">
        <v>74</v>
      </c>
      <c r="B35" s="13" t="s">
        <v>32</v>
      </c>
      <c r="C35" s="27"/>
      <c r="D35" s="27"/>
      <c r="E35" s="17">
        <v>0</v>
      </c>
      <c r="F35" s="27">
        <v>0</v>
      </c>
      <c r="G35" s="27">
        <f aca="true" t="shared" si="12" ref="G35">SUM(G36:G38)</f>
        <v>0</v>
      </c>
      <c r="H35" s="27">
        <v>16</v>
      </c>
      <c r="I35" s="27">
        <v>0</v>
      </c>
      <c r="J35" s="36">
        <f>SUM(J36:J38)</f>
        <v>0</v>
      </c>
      <c r="K35" s="17"/>
      <c r="L35" s="17"/>
      <c r="M35" s="17"/>
      <c r="N35" s="17"/>
      <c r="O35" s="15">
        <f t="shared" si="2"/>
        <v>0</v>
      </c>
      <c r="P35" s="16">
        <f t="shared" si="3"/>
        <v>16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71" t="s">
        <v>77</v>
      </c>
      <c r="B36" s="13" t="s">
        <v>33</v>
      </c>
      <c r="C36" s="11"/>
      <c r="D36" s="11"/>
      <c r="E36" s="17">
        <v>0</v>
      </c>
      <c r="F36" s="11">
        <v>0</v>
      </c>
      <c r="G36" s="49"/>
      <c r="H36" s="11">
        <v>16</v>
      </c>
      <c r="I36" s="11">
        <v>0</v>
      </c>
      <c r="J36" s="37">
        <v>0</v>
      </c>
      <c r="K36" s="17"/>
      <c r="L36" s="17"/>
      <c r="M36" s="17"/>
      <c r="N36" s="17"/>
      <c r="O36" s="15">
        <f t="shared" si="2"/>
        <v>0</v>
      </c>
      <c r="P36" s="16">
        <f t="shared" si="3"/>
        <v>16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70" t="s">
        <v>75</v>
      </c>
      <c r="B37" s="13" t="s">
        <v>34</v>
      </c>
      <c r="C37" s="11"/>
      <c r="D37" s="11">
        <v>27.666</v>
      </c>
      <c r="E37" s="17">
        <v>0</v>
      </c>
      <c r="F37" s="11">
        <v>0</v>
      </c>
      <c r="G37" s="49"/>
      <c r="H37" s="11"/>
      <c r="I37" s="11">
        <v>0</v>
      </c>
      <c r="J37" s="37">
        <v>0</v>
      </c>
      <c r="K37" s="17"/>
      <c r="L37" s="17"/>
      <c r="M37" s="17"/>
      <c r="N37" s="17"/>
      <c r="O37" s="15">
        <f t="shared" si="2"/>
        <v>0</v>
      </c>
      <c r="P37" s="16">
        <f t="shared" si="3"/>
        <v>27.666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71" t="s">
        <v>76</v>
      </c>
      <c r="B38" s="13" t="s">
        <v>35</v>
      </c>
      <c r="C38" s="11"/>
      <c r="D38" s="11"/>
      <c r="E38" s="17">
        <v>0</v>
      </c>
      <c r="F38" s="11">
        <v>0</v>
      </c>
      <c r="G38" s="49"/>
      <c r="H38" s="11"/>
      <c r="I38" s="11">
        <v>0</v>
      </c>
      <c r="J38" s="37">
        <v>0</v>
      </c>
      <c r="K38" s="17"/>
      <c r="L38" s="17"/>
      <c r="M38" s="17"/>
      <c r="N38" s="17"/>
      <c r="O38" s="15">
        <f t="shared" si="2"/>
        <v>0</v>
      </c>
      <c r="P38" s="16">
        <f t="shared" si="3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69" t="s">
        <v>78</v>
      </c>
      <c r="B39" s="10" t="s">
        <v>36</v>
      </c>
      <c r="C39" s="11"/>
      <c r="D39" s="11"/>
      <c r="E39" s="15">
        <v>0</v>
      </c>
      <c r="F39" s="11">
        <v>0</v>
      </c>
      <c r="G39" s="49"/>
      <c r="H39" s="11"/>
      <c r="I39" s="11">
        <v>0</v>
      </c>
      <c r="J39" s="37">
        <v>0</v>
      </c>
      <c r="K39" s="15"/>
      <c r="L39" s="15"/>
      <c r="M39" s="15"/>
      <c r="N39" s="15"/>
      <c r="O39" s="15">
        <f t="shared" si="2"/>
        <v>0</v>
      </c>
      <c r="P39" s="16">
        <f t="shared" si="3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5.5">
      <c r="A40" s="72" t="s">
        <v>79</v>
      </c>
      <c r="B40" s="10" t="s">
        <v>37</v>
      </c>
      <c r="C40" s="11">
        <v>140</v>
      </c>
      <c r="D40" s="11"/>
      <c r="E40" s="15">
        <v>14</v>
      </c>
      <c r="F40" s="27">
        <v>0</v>
      </c>
      <c r="G40" s="47">
        <v>2800</v>
      </c>
      <c r="H40" s="11"/>
      <c r="I40" s="11">
        <v>805</v>
      </c>
      <c r="J40" s="37">
        <v>0</v>
      </c>
      <c r="K40" s="15">
        <v>0</v>
      </c>
      <c r="L40" s="15"/>
      <c r="M40" s="15"/>
      <c r="N40" s="15"/>
      <c r="O40" s="15">
        <f t="shared" si="2"/>
        <v>3759</v>
      </c>
      <c r="P40" s="16">
        <f t="shared" si="3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72" t="s">
        <v>80</v>
      </c>
      <c r="B41" s="10" t="s">
        <v>38</v>
      </c>
      <c r="C41" s="11"/>
      <c r="D41" s="11"/>
      <c r="E41" s="15">
        <v>0</v>
      </c>
      <c r="F41" s="11">
        <v>0</v>
      </c>
      <c r="G41" s="49"/>
      <c r="H41" s="11"/>
      <c r="I41" s="11">
        <v>0</v>
      </c>
      <c r="J41" s="37">
        <v>0</v>
      </c>
      <c r="K41" s="15"/>
      <c r="L41" s="15"/>
      <c r="M41" s="15"/>
      <c r="N41" s="15"/>
      <c r="O41" s="15">
        <f t="shared" si="2"/>
        <v>0</v>
      </c>
      <c r="P41" s="16">
        <f t="shared" si="3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72" t="s">
        <v>81</v>
      </c>
      <c r="B42" s="10" t="s">
        <v>39</v>
      </c>
      <c r="C42" s="11"/>
      <c r="D42" s="11"/>
      <c r="E42" s="15">
        <v>0</v>
      </c>
      <c r="F42" s="11">
        <v>0</v>
      </c>
      <c r="G42" s="49"/>
      <c r="H42" s="11"/>
      <c r="I42" s="11">
        <v>0</v>
      </c>
      <c r="J42" s="37">
        <v>0</v>
      </c>
      <c r="K42" s="15"/>
      <c r="L42" s="15"/>
      <c r="M42" s="15"/>
      <c r="N42" s="15"/>
      <c r="O42" s="15">
        <f t="shared" si="2"/>
        <v>0</v>
      </c>
      <c r="P42" s="16">
        <f t="shared" si="3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72" t="s">
        <v>82</v>
      </c>
      <c r="B43" s="10" t="s">
        <v>40</v>
      </c>
      <c r="C43" s="11"/>
      <c r="D43" s="11"/>
      <c r="E43" s="15">
        <v>0</v>
      </c>
      <c r="F43" s="11">
        <v>0</v>
      </c>
      <c r="G43" s="49"/>
      <c r="H43" s="11"/>
      <c r="I43" s="11">
        <v>0</v>
      </c>
      <c r="J43" s="37">
        <v>0</v>
      </c>
      <c r="K43" s="15"/>
      <c r="L43" s="15"/>
      <c r="M43" s="15"/>
      <c r="N43" s="15"/>
      <c r="O43" s="15">
        <f t="shared" si="2"/>
        <v>0</v>
      </c>
      <c r="P43" s="16">
        <f t="shared" si="3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72" t="s">
        <v>83</v>
      </c>
      <c r="B44" s="10" t="s">
        <v>41</v>
      </c>
      <c r="C44" s="11"/>
      <c r="D44" s="11"/>
      <c r="E44" s="15">
        <v>0</v>
      </c>
      <c r="F44" s="11">
        <v>0</v>
      </c>
      <c r="G44" s="49"/>
      <c r="H44" s="11"/>
      <c r="I44" s="11">
        <v>0</v>
      </c>
      <c r="J44" s="37">
        <v>0</v>
      </c>
      <c r="K44" s="15"/>
      <c r="L44" s="15"/>
      <c r="M44" s="15"/>
      <c r="N44" s="15"/>
      <c r="O44" s="15">
        <f t="shared" si="2"/>
        <v>0</v>
      </c>
      <c r="P44" s="16">
        <f t="shared" si="3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3.5" thickBot="1">
      <c r="A45" s="73" t="s">
        <v>84</v>
      </c>
      <c r="B45" s="12" t="s">
        <v>42</v>
      </c>
      <c r="C45" s="27">
        <f>C40+C4</f>
        <v>33453.009</v>
      </c>
      <c r="D45" s="27">
        <f>D37</f>
        <v>27.666</v>
      </c>
      <c r="E45" s="19">
        <v>15903</v>
      </c>
      <c r="F45" s="27">
        <v>0</v>
      </c>
      <c r="G45" s="27">
        <f aca="true" t="shared" si="13" ref="G45">SUM(G4,G39:G44)</f>
        <v>13884</v>
      </c>
      <c r="H45" s="27">
        <v>16</v>
      </c>
      <c r="I45" s="35">
        <f>SUM(I4,I40)</f>
        <v>2622</v>
      </c>
      <c r="J45" s="39">
        <f aca="true" t="shared" si="14" ref="J45">J4+SUM(J39:J44)</f>
        <v>0</v>
      </c>
      <c r="K45" s="19">
        <v>10643.52</v>
      </c>
      <c r="L45" s="19"/>
      <c r="M45" s="19"/>
      <c r="N45" s="19"/>
      <c r="O45" s="19">
        <f t="shared" si="2"/>
        <v>76505.529</v>
      </c>
      <c r="P45" s="20">
        <f t="shared" si="3"/>
        <v>43.666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52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52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50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43</v>
      </c>
      <c r="E74" s="5"/>
      <c r="F74" s="5"/>
      <c r="G74" s="5"/>
      <c r="H74" s="5"/>
      <c r="I74" s="5"/>
      <c r="J74" s="5"/>
      <c r="K74" s="50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44</v>
      </c>
      <c r="E75" s="5"/>
      <c r="F75" s="5"/>
      <c r="G75" s="5"/>
      <c r="H75" s="5"/>
      <c r="I75" s="5"/>
      <c r="J75" s="5"/>
      <c r="K75" s="50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45</v>
      </c>
      <c r="E76" s="5"/>
      <c r="F76" s="5"/>
      <c r="G76" s="5"/>
      <c r="H76" s="5"/>
      <c r="I76" s="5"/>
      <c r="J76" s="5"/>
      <c r="K76" s="50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46</v>
      </c>
      <c r="E77" s="5"/>
      <c r="F77" s="5"/>
      <c r="G77" s="5"/>
      <c r="H77" s="5"/>
      <c r="I77" s="5"/>
      <c r="J77" s="5"/>
      <c r="K77" s="50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47</v>
      </c>
      <c r="E78" s="5"/>
      <c r="F78" s="5"/>
      <c r="G78" s="5"/>
      <c r="H78" s="5"/>
      <c r="I78" s="5"/>
      <c r="J78" s="5"/>
      <c r="K78" s="50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50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50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50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50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50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50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50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50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50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50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50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50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50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50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50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50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50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50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50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50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50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50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50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50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50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50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50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50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50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50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50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50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50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50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50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50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50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48</v>
      </c>
      <c r="E116" s="5"/>
      <c r="F116" s="5"/>
      <c r="G116" s="5"/>
      <c r="H116" s="5"/>
      <c r="I116" s="5"/>
      <c r="J116" s="5"/>
      <c r="K116" s="50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49</v>
      </c>
      <c r="E117" s="5"/>
      <c r="F117" s="5"/>
      <c r="G117" s="5"/>
      <c r="H117" s="5"/>
      <c r="I117" s="5"/>
      <c r="J117" s="5"/>
      <c r="K117" s="50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50</v>
      </c>
      <c r="E118" s="5"/>
      <c r="F118" s="5"/>
      <c r="G118" s="5"/>
      <c r="H118" s="5"/>
      <c r="I118" s="5"/>
      <c r="J118" s="5"/>
      <c r="K118" s="50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50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51</v>
      </c>
      <c r="E120" s="5"/>
      <c r="F120" s="5"/>
      <c r="G120" s="5"/>
      <c r="H120" s="5"/>
      <c r="I120" s="5"/>
      <c r="J120" s="5"/>
      <c r="K120" s="50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52</v>
      </c>
      <c r="E121" s="5"/>
      <c r="F121" s="5"/>
      <c r="G121" s="5"/>
      <c r="H121" s="5"/>
      <c r="I121" s="5"/>
      <c r="J121" s="5"/>
      <c r="K121" s="50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53</v>
      </c>
      <c r="E122" s="5"/>
      <c r="F122" s="5"/>
      <c r="G122" s="5"/>
      <c r="H122" s="5"/>
      <c r="I122" s="5"/>
      <c r="J122" s="5"/>
      <c r="K122" s="50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54</v>
      </c>
      <c r="E123" s="5"/>
      <c r="F123" s="5"/>
      <c r="G123" s="5"/>
      <c r="H123" s="5"/>
      <c r="I123" s="5"/>
      <c r="J123" s="5"/>
      <c r="K123" s="50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55</v>
      </c>
      <c r="E124" s="5"/>
      <c r="F124" s="5"/>
      <c r="G124" s="5"/>
      <c r="H124" s="5"/>
      <c r="I124" s="5"/>
      <c r="J124" s="5"/>
      <c r="K124" s="50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56</v>
      </c>
      <c r="E125" s="5"/>
      <c r="F125" s="5"/>
      <c r="G125" s="5"/>
      <c r="H125" s="5"/>
      <c r="I125" s="5"/>
      <c r="J125" s="5"/>
      <c r="K125" s="50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57</v>
      </c>
      <c r="E126" s="5"/>
      <c r="F126" s="5"/>
      <c r="G126" s="5"/>
      <c r="H126" s="5"/>
      <c r="I126" s="5"/>
      <c r="J126" s="5"/>
      <c r="K126" s="50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58</v>
      </c>
      <c r="E127" s="5"/>
      <c r="F127" s="5"/>
      <c r="G127" s="5"/>
      <c r="H127" s="5"/>
      <c r="I127" s="5"/>
      <c r="J127" s="5"/>
      <c r="K127" s="50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7"/>
  <sheetViews>
    <sheetView zoomScale="80" zoomScaleNormal="8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0" width="15.421875" style="5" customWidth="1"/>
    <col min="11" max="11" width="15.421875" style="50" customWidth="1"/>
    <col min="12" max="16" width="15.421875" style="5" customWidth="1"/>
    <col min="17" max="16384" width="9.140625" style="5" customWidth="1"/>
  </cols>
  <sheetData>
    <row r="1" ht="15">
      <c r="A1" s="14" t="s">
        <v>102</v>
      </c>
    </row>
    <row r="2" spans="1:16" s="7" customFormat="1" ht="15" customHeight="1">
      <c r="A2" s="8"/>
      <c r="B2" s="9"/>
      <c r="C2" s="67" t="s">
        <v>85</v>
      </c>
      <c r="D2" s="68"/>
      <c r="E2" s="67" t="s">
        <v>86</v>
      </c>
      <c r="F2" s="68"/>
      <c r="G2" s="67" t="s">
        <v>92</v>
      </c>
      <c r="H2" s="68"/>
      <c r="I2" s="67" t="s">
        <v>88</v>
      </c>
      <c r="J2" s="68"/>
      <c r="K2" s="67" t="s">
        <v>89</v>
      </c>
      <c r="L2" s="68"/>
      <c r="M2" s="67" t="s">
        <v>90</v>
      </c>
      <c r="N2" s="74"/>
      <c r="O2" s="65" t="s">
        <v>91</v>
      </c>
      <c r="P2" s="66"/>
    </row>
    <row r="3" spans="1:16" s="7" customFormat="1" ht="15">
      <c r="A3" s="21"/>
      <c r="B3" s="22"/>
      <c r="C3" s="22" t="s">
        <v>93</v>
      </c>
      <c r="D3" s="22" t="s">
        <v>94</v>
      </c>
      <c r="E3" s="22" t="s">
        <v>93</v>
      </c>
      <c r="F3" s="22" t="s">
        <v>94</v>
      </c>
      <c r="G3" s="22" t="s">
        <v>93</v>
      </c>
      <c r="H3" s="22" t="s">
        <v>94</v>
      </c>
      <c r="I3" s="22" t="s">
        <v>93</v>
      </c>
      <c r="J3" s="22" t="s">
        <v>94</v>
      </c>
      <c r="K3" s="22" t="s">
        <v>93</v>
      </c>
      <c r="L3" s="22" t="s">
        <v>94</v>
      </c>
      <c r="M3" s="22" t="s">
        <v>93</v>
      </c>
      <c r="N3" s="23" t="s">
        <v>94</v>
      </c>
      <c r="O3" s="22" t="s">
        <v>95</v>
      </c>
      <c r="P3" s="23" t="s">
        <v>94</v>
      </c>
    </row>
    <row r="4" spans="1:46" s="1" customFormat="1" ht="15">
      <c r="A4" s="69" t="s">
        <v>59</v>
      </c>
      <c r="B4" s="10" t="s">
        <v>1</v>
      </c>
      <c r="C4" s="27">
        <f aca="true" t="shared" si="0" ref="C4">C5+C22</f>
        <v>182</v>
      </c>
      <c r="D4" s="27">
        <f>D5+D22</f>
        <v>4</v>
      </c>
      <c r="E4" s="27">
        <f aca="true" t="shared" si="1" ref="E4">E5+E22</f>
        <v>80</v>
      </c>
      <c r="F4" s="27">
        <v>3</v>
      </c>
      <c r="G4" s="27">
        <f aca="true" t="shared" si="2" ref="G4:H4">G5+G22</f>
        <v>34</v>
      </c>
      <c r="H4" s="27">
        <f t="shared" si="2"/>
        <v>3</v>
      </c>
      <c r="I4" s="32">
        <f>I5+I22+I29</f>
        <v>12</v>
      </c>
      <c r="J4" s="27"/>
      <c r="K4" s="27">
        <f>K5+K22</f>
        <v>195</v>
      </c>
      <c r="L4" s="15"/>
      <c r="M4" s="15"/>
      <c r="N4" s="15"/>
      <c r="O4" s="15">
        <f>C4+E4+G4+I4+K4+M4</f>
        <v>503</v>
      </c>
      <c r="P4" s="16">
        <f>D4+F4+H4+J4+L4+N4</f>
        <v>10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69" t="s">
        <v>60</v>
      </c>
      <c r="B5" s="10" t="s">
        <v>2</v>
      </c>
      <c r="C5" s="27">
        <f>C6+C12+C18</f>
        <v>157</v>
      </c>
      <c r="D5" s="27">
        <f>D6+D12+D18</f>
        <v>4</v>
      </c>
      <c r="E5" s="27">
        <f aca="true" t="shared" si="3" ref="E5">E6+E12</f>
        <v>76</v>
      </c>
      <c r="F5" s="27">
        <v>3</v>
      </c>
      <c r="G5" s="27">
        <f aca="true" t="shared" si="4" ref="G5:H5">SUM(G6,G18,G12)</f>
        <v>28</v>
      </c>
      <c r="H5" s="27">
        <f t="shared" si="4"/>
        <v>0</v>
      </c>
      <c r="I5" s="32">
        <f>SUM(I12,I6)</f>
        <v>7</v>
      </c>
      <c r="J5" s="27"/>
      <c r="K5" s="27">
        <f>K6+K12</f>
        <v>193</v>
      </c>
      <c r="L5" s="15"/>
      <c r="M5" s="15"/>
      <c r="N5" s="15"/>
      <c r="O5" s="15">
        <f aca="true" t="shared" si="5" ref="O5:O45">C5+E5+G5+I5+K5+M5</f>
        <v>461</v>
      </c>
      <c r="P5" s="16">
        <f aca="true" t="shared" si="6" ref="P5:P45">D5+F5+H5+J5+L5+N5</f>
        <v>7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70" t="s">
        <v>61</v>
      </c>
      <c r="B6" s="13" t="s">
        <v>3</v>
      </c>
      <c r="C6" s="27">
        <f>SUM(C7:C11)</f>
        <v>134</v>
      </c>
      <c r="D6" s="27"/>
      <c r="E6" s="27">
        <f aca="true" t="shared" si="7" ref="E6">SUM(E7:E10)</f>
        <v>62</v>
      </c>
      <c r="F6" s="27">
        <v>0</v>
      </c>
      <c r="G6" s="27">
        <f aca="true" t="shared" si="8" ref="G6:H6">SUM(G7:G11)</f>
        <v>26</v>
      </c>
      <c r="H6" s="27">
        <f t="shared" si="8"/>
        <v>0</v>
      </c>
      <c r="I6" s="32">
        <f>SUM(I7:I11)</f>
        <v>7</v>
      </c>
      <c r="J6" s="27"/>
      <c r="K6" s="27">
        <f>K7</f>
        <v>192</v>
      </c>
      <c r="L6" s="17"/>
      <c r="M6" s="17"/>
      <c r="N6" s="17"/>
      <c r="O6" s="15">
        <f t="shared" si="5"/>
        <v>421</v>
      </c>
      <c r="P6" s="16">
        <f t="shared" si="6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70" t="s">
        <v>62</v>
      </c>
      <c r="B7" s="13" t="s">
        <v>4</v>
      </c>
      <c r="C7" s="47">
        <v>109</v>
      </c>
      <c r="D7" s="11"/>
      <c r="E7" s="11">
        <v>33</v>
      </c>
      <c r="F7" s="11">
        <v>0</v>
      </c>
      <c r="G7" s="60">
        <v>26</v>
      </c>
      <c r="H7" s="11"/>
      <c r="I7" s="11">
        <v>7</v>
      </c>
      <c r="J7" s="11"/>
      <c r="K7" s="47">
        <v>192</v>
      </c>
      <c r="L7" s="17"/>
      <c r="M7" s="17"/>
      <c r="N7" s="17"/>
      <c r="O7" s="15">
        <f t="shared" si="5"/>
        <v>367</v>
      </c>
      <c r="P7" s="16">
        <f t="shared" si="6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70" t="s">
        <v>63</v>
      </c>
      <c r="B8" s="13" t="s">
        <v>5</v>
      </c>
      <c r="C8" s="47"/>
      <c r="D8" s="11"/>
      <c r="E8" s="11">
        <v>0</v>
      </c>
      <c r="F8" s="11">
        <v>0</v>
      </c>
      <c r="G8" s="61"/>
      <c r="H8" s="11"/>
      <c r="I8" s="11">
        <v>0</v>
      </c>
      <c r="J8" s="11"/>
      <c r="K8" s="47"/>
      <c r="L8" s="17"/>
      <c r="M8" s="17"/>
      <c r="N8" s="17"/>
      <c r="O8" s="15">
        <f t="shared" si="5"/>
        <v>0</v>
      </c>
      <c r="P8" s="16">
        <f t="shared" si="6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70" t="s">
        <v>64</v>
      </c>
      <c r="B9" s="13" t="s">
        <v>6</v>
      </c>
      <c r="C9" s="47">
        <v>22</v>
      </c>
      <c r="D9" s="11"/>
      <c r="E9" s="11">
        <v>4</v>
      </c>
      <c r="F9" s="11">
        <v>0</v>
      </c>
      <c r="G9" s="60"/>
      <c r="H9" s="11"/>
      <c r="I9" s="11">
        <v>0</v>
      </c>
      <c r="J9" s="11"/>
      <c r="K9" s="47"/>
      <c r="L9" s="17"/>
      <c r="M9" s="17"/>
      <c r="N9" s="17"/>
      <c r="O9" s="15">
        <f t="shared" si="5"/>
        <v>26</v>
      </c>
      <c r="P9" s="16">
        <f t="shared" si="6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70" t="s">
        <v>65</v>
      </c>
      <c r="B10" s="13" t="s">
        <v>7</v>
      </c>
      <c r="C10" s="47"/>
      <c r="D10" s="11"/>
      <c r="E10" s="11">
        <v>25</v>
      </c>
      <c r="F10" s="11">
        <v>0</v>
      </c>
      <c r="G10" s="61"/>
      <c r="H10" s="11"/>
      <c r="I10" s="11">
        <v>0</v>
      </c>
      <c r="J10" s="11"/>
      <c r="K10" s="11"/>
      <c r="L10" s="17"/>
      <c r="M10" s="17"/>
      <c r="N10" s="17"/>
      <c r="O10" s="15">
        <f t="shared" si="5"/>
        <v>25</v>
      </c>
      <c r="P10" s="16">
        <f t="shared" si="6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70" t="s">
        <v>66</v>
      </c>
      <c r="B11" s="13" t="s">
        <v>8</v>
      </c>
      <c r="C11" s="47">
        <v>3</v>
      </c>
      <c r="D11" s="11"/>
      <c r="E11" s="11">
        <v>0</v>
      </c>
      <c r="F11" s="11">
        <v>0</v>
      </c>
      <c r="G11" s="61"/>
      <c r="H11" s="11"/>
      <c r="I11" s="11">
        <v>0</v>
      </c>
      <c r="J11" s="11"/>
      <c r="K11" s="11"/>
      <c r="L11" s="17"/>
      <c r="M11" s="17"/>
      <c r="N11" s="17"/>
      <c r="O11" s="15">
        <f t="shared" si="5"/>
        <v>3</v>
      </c>
      <c r="P11" s="16">
        <f t="shared" si="6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70" t="s">
        <v>67</v>
      </c>
      <c r="B12" s="13" t="s">
        <v>9</v>
      </c>
      <c r="C12" s="28">
        <f>SUM(C13:C17)</f>
        <v>23</v>
      </c>
      <c r="D12" s="27"/>
      <c r="E12" s="27">
        <f aca="true" t="shared" si="9" ref="E12">SUM(E13:E17)</f>
        <v>14</v>
      </c>
      <c r="F12" s="27">
        <v>0</v>
      </c>
      <c r="G12" s="62">
        <f aca="true" t="shared" si="10" ref="G12:H12">SUM(G13:G17)</f>
        <v>2</v>
      </c>
      <c r="H12" s="48">
        <f t="shared" si="10"/>
        <v>0</v>
      </c>
      <c r="I12" s="34">
        <f>SUM(I17,I14)</f>
        <v>0</v>
      </c>
      <c r="J12" s="27"/>
      <c r="K12" s="27">
        <f>SUM(K13:K17)</f>
        <v>1</v>
      </c>
      <c r="L12" s="17"/>
      <c r="M12" s="17"/>
      <c r="N12" s="17"/>
      <c r="O12" s="15">
        <f t="shared" si="5"/>
        <v>40</v>
      </c>
      <c r="P12" s="16">
        <f t="shared" si="6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70" t="s">
        <v>68</v>
      </c>
      <c r="B13" s="13" t="s">
        <v>10</v>
      </c>
      <c r="C13" s="47"/>
      <c r="D13" s="11"/>
      <c r="E13" s="11">
        <v>1</v>
      </c>
      <c r="F13" s="11">
        <v>0</v>
      </c>
      <c r="G13" s="61"/>
      <c r="H13" s="11"/>
      <c r="I13" s="11"/>
      <c r="J13" s="11"/>
      <c r="K13" s="11"/>
      <c r="L13" s="17"/>
      <c r="M13" s="17"/>
      <c r="N13" s="17"/>
      <c r="O13" s="15">
        <f t="shared" si="5"/>
        <v>1</v>
      </c>
      <c r="P13" s="16">
        <f t="shared" si="6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70" t="s">
        <v>69</v>
      </c>
      <c r="B14" s="13" t="s">
        <v>11</v>
      </c>
      <c r="C14" s="47">
        <v>21</v>
      </c>
      <c r="D14" s="11"/>
      <c r="E14" s="11">
        <v>13</v>
      </c>
      <c r="F14" s="11">
        <v>0</v>
      </c>
      <c r="G14" s="60">
        <v>1</v>
      </c>
      <c r="H14" s="11"/>
      <c r="I14" s="11">
        <v>0</v>
      </c>
      <c r="J14" s="11"/>
      <c r="K14" s="11">
        <v>1</v>
      </c>
      <c r="L14" s="17"/>
      <c r="M14" s="17"/>
      <c r="N14" s="17"/>
      <c r="O14" s="15">
        <f t="shared" si="5"/>
        <v>36</v>
      </c>
      <c r="P14" s="16">
        <f t="shared" si="6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70" t="s">
        <v>70</v>
      </c>
      <c r="B15" s="13" t="s">
        <v>12</v>
      </c>
      <c r="C15" s="47"/>
      <c r="D15" s="11"/>
      <c r="E15" s="11">
        <v>0</v>
      </c>
      <c r="F15" s="11">
        <v>0</v>
      </c>
      <c r="G15" s="61"/>
      <c r="H15" s="11"/>
      <c r="I15" s="11">
        <v>0</v>
      </c>
      <c r="J15" s="11"/>
      <c r="K15" s="11"/>
      <c r="L15" s="17"/>
      <c r="M15" s="17"/>
      <c r="N15" s="17"/>
      <c r="O15" s="15">
        <f t="shared" si="5"/>
        <v>0</v>
      </c>
      <c r="P15" s="16">
        <f t="shared" si="6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70" t="s">
        <v>71</v>
      </c>
      <c r="B16" s="13" t="s">
        <v>13</v>
      </c>
      <c r="C16" s="47"/>
      <c r="D16" s="11"/>
      <c r="E16" s="11">
        <v>0</v>
      </c>
      <c r="F16" s="11">
        <v>0</v>
      </c>
      <c r="G16" s="61"/>
      <c r="H16" s="11"/>
      <c r="I16" s="11">
        <v>0</v>
      </c>
      <c r="J16" s="11"/>
      <c r="K16" s="11"/>
      <c r="L16" s="17"/>
      <c r="M16" s="17"/>
      <c r="N16" s="17"/>
      <c r="O16" s="15">
        <f t="shared" si="5"/>
        <v>0</v>
      </c>
      <c r="P16" s="16">
        <f t="shared" si="6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70" t="s">
        <v>72</v>
      </c>
      <c r="B17" s="13" t="s">
        <v>14</v>
      </c>
      <c r="C17" s="11">
        <v>2</v>
      </c>
      <c r="D17" s="11"/>
      <c r="E17" s="11">
        <v>0</v>
      </c>
      <c r="F17" s="11">
        <v>0</v>
      </c>
      <c r="G17" s="60">
        <v>1</v>
      </c>
      <c r="H17" s="11"/>
      <c r="I17" s="11">
        <v>0</v>
      </c>
      <c r="J17" s="11"/>
      <c r="K17" s="11"/>
      <c r="L17" s="17"/>
      <c r="M17" s="17"/>
      <c r="N17" s="17"/>
      <c r="O17" s="15">
        <f t="shared" si="5"/>
        <v>3</v>
      </c>
      <c r="P17" s="16">
        <f t="shared" si="6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70" t="s">
        <v>73</v>
      </c>
      <c r="B18" s="13" t="s">
        <v>15</v>
      </c>
      <c r="C18" s="28"/>
      <c r="D18" s="27">
        <f>D20</f>
        <v>4</v>
      </c>
      <c r="E18" s="27">
        <v>0</v>
      </c>
      <c r="F18" s="27">
        <v>3</v>
      </c>
      <c r="G18" s="63">
        <f aca="true" t="shared" si="11" ref="G18:H18">SUM(G19:G21)</f>
        <v>0</v>
      </c>
      <c r="H18" s="27">
        <f t="shared" si="11"/>
        <v>0</v>
      </c>
      <c r="I18" s="28">
        <v>0</v>
      </c>
      <c r="J18" s="27"/>
      <c r="K18" s="27"/>
      <c r="L18" s="17"/>
      <c r="M18" s="17"/>
      <c r="N18" s="17"/>
      <c r="O18" s="15">
        <f t="shared" si="5"/>
        <v>0</v>
      </c>
      <c r="P18" s="16">
        <f t="shared" si="6"/>
        <v>7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70" t="s">
        <v>74</v>
      </c>
      <c r="B19" s="13" t="s">
        <v>16</v>
      </c>
      <c r="C19" s="47"/>
      <c r="D19" s="11"/>
      <c r="E19" s="11">
        <v>0</v>
      </c>
      <c r="F19" s="11">
        <v>0</v>
      </c>
      <c r="G19" s="61"/>
      <c r="H19" s="11"/>
      <c r="I19" s="11">
        <v>0</v>
      </c>
      <c r="J19" s="11"/>
      <c r="K19" s="11"/>
      <c r="L19" s="17"/>
      <c r="M19" s="17"/>
      <c r="N19" s="17"/>
      <c r="O19" s="15">
        <f t="shared" si="5"/>
        <v>0</v>
      </c>
      <c r="P19" s="16">
        <f t="shared" si="6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70" t="s">
        <v>75</v>
      </c>
      <c r="B20" s="13" t="s">
        <v>17</v>
      </c>
      <c r="C20" s="47"/>
      <c r="D20" s="11">
        <v>4</v>
      </c>
      <c r="E20" s="11">
        <v>0</v>
      </c>
      <c r="F20" s="11">
        <v>3</v>
      </c>
      <c r="G20" s="61"/>
      <c r="H20" s="11"/>
      <c r="I20" s="11">
        <v>0</v>
      </c>
      <c r="J20" s="11"/>
      <c r="K20" s="11"/>
      <c r="L20" s="17"/>
      <c r="M20" s="17"/>
      <c r="N20" s="17"/>
      <c r="O20" s="15">
        <f t="shared" si="5"/>
        <v>0</v>
      </c>
      <c r="P20" s="16">
        <f t="shared" si="6"/>
        <v>7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71" t="s">
        <v>76</v>
      </c>
      <c r="B21" s="13" t="s">
        <v>18</v>
      </c>
      <c r="C21" s="47"/>
      <c r="D21" s="11"/>
      <c r="E21" s="11">
        <v>0</v>
      </c>
      <c r="F21" s="11">
        <v>0</v>
      </c>
      <c r="G21" s="61"/>
      <c r="H21" s="11"/>
      <c r="I21" s="11">
        <v>0</v>
      </c>
      <c r="J21" s="11"/>
      <c r="K21" s="11"/>
      <c r="L21" s="17"/>
      <c r="M21" s="17"/>
      <c r="N21" s="17"/>
      <c r="O21" s="15">
        <f t="shared" si="5"/>
        <v>0</v>
      </c>
      <c r="P21" s="16">
        <f t="shared" si="6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72" t="s">
        <v>60</v>
      </c>
      <c r="B22" s="10" t="s">
        <v>19</v>
      </c>
      <c r="C22" s="28">
        <f>C23+C29+C35</f>
        <v>25</v>
      </c>
      <c r="D22" s="28"/>
      <c r="E22" s="27">
        <f aca="true" t="shared" si="12" ref="E22">E23+E29</f>
        <v>4</v>
      </c>
      <c r="F22" s="27">
        <v>0</v>
      </c>
      <c r="G22" s="63">
        <f aca="true" t="shared" si="13" ref="G22:H22">SUM(G23,G29,G35)</f>
        <v>6</v>
      </c>
      <c r="H22" s="27">
        <f t="shared" si="13"/>
        <v>3</v>
      </c>
      <c r="I22" s="28">
        <f>SUM(I23,I35)</f>
        <v>3</v>
      </c>
      <c r="J22" s="28"/>
      <c r="K22" s="27">
        <f>K23+K29</f>
        <v>2</v>
      </c>
      <c r="L22" s="15"/>
      <c r="M22" s="15"/>
      <c r="N22" s="15"/>
      <c r="O22" s="15">
        <f t="shared" si="5"/>
        <v>40</v>
      </c>
      <c r="P22" s="16">
        <f t="shared" si="6"/>
        <v>3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70" t="s">
        <v>62</v>
      </c>
      <c r="B23" s="13" t="s">
        <v>20</v>
      </c>
      <c r="C23" s="28">
        <f>SUM(C25:C28)</f>
        <v>12</v>
      </c>
      <c r="D23" s="27"/>
      <c r="E23" s="27">
        <f aca="true" t="shared" si="14" ref="E23">E25</f>
        <v>4</v>
      </c>
      <c r="F23" s="27">
        <v>0</v>
      </c>
      <c r="G23" s="63">
        <f aca="true" t="shared" si="15" ref="G23:H23">SUM(G24:G28)</f>
        <v>6</v>
      </c>
      <c r="H23" s="27">
        <f t="shared" si="15"/>
        <v>0</v>
      </c>
      <c r="I23" s="28">
        <f aca="true" t="shared" si="16" ref="I23">SUM(I24:I28)</f>
        <v>3</v>
      </c>
      <c r="J23" s="27"/>
      <c r="K23" s="27">
        <f>K25</f>
        <v>2</v>
      </c>
      <c r="L23" s="17"/>
      <c r="M23" s="17"/>
      <c r="N23" s="17"/>
      <c r="O23" s="15">
        <f t="shared" si="5"/>
        <v>27</v>
      </c>
      <c r="P23" s="16">
        <f t="shared" si="6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70" t="s">
        <v>63</v>
      </c>
      <c r="B24" s="13" t="s">
        <v>21</v>
      </c>
      <c r="C24" s="47"/>
      <c r="D24" s="11"/>
      <c r="E24" s="11">
        <v>0</v>
      </c>
      <c r="F24" s="11">
        <v>0</v>
      </c>
      <c r="G24" s="61"/>
      <c r="H24" s="11"/>
      <c r="I24" s="11">
        <v>0</v>
      </c>
      <c r="J24" s="11"/>
      <c r="K24" s="11"/>
      <c r="L24" s="17"/>
      <c r="M24" s="17"/>
      <c r="N24" s="17"/>
      <c r="O24" s="15">
        <f t="shared" si="5"/>
        <v>0</v>
      </c>
      <c r="P24" s="16">
        <f t="shared" si="6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70" t="s">
        <v>64</v>
      </c>
      <c r="B25" s="13" t="s">
        <v>22</v>
      </c>
      <c r="C25" s="47">
        <v>12</v>
      </c>
      <c r="D25" s="11"/>
      <c r="E25" s="11">
        <v>4</v>
      </c>
      <c r="F25" s="11">
        <v>0</v>
      </c>
      <c r="G25" s="60">
        <v>6</v>
      </c>
      <c r="H25" s="11"/>
      <c r="I25" s="11">
        <v>3</v>
      </c>
      <c r="J25" s="11"/>
      <c r="K25" s="11">
        <v>2</v>
      </c>
      <c r="L25" s="17"/>
      <c r="M25" s="17"/>
      <c r="N25" s="17"/>
      <c r="O25" s="15">
        <f t="shared" si="5"/>
        <v>27</v>
      </c>
      <c r="P25" s="16">
        <f t="shared" si="6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70" t="s">
        <v>65</v>
      </c>
      <c r="B26" s="13" t="s">
        <v>23</v>
      </c>
      <c r="C26" s="47"/>
      <c r="D26" s="11"/>
      <c r="E26" s="11">
        <v>0</v>
      </c>
      <c r="F26" s="11">
        <v>0</v>
      </c>
      <c r="G26" s="61"/>
      <c r="H26" s="11"/>
      <c r="I26" s="11">
        <v>0</v>
      </c>
      <c r="J26" s="11"/>
      <c r="K26" s="11"/>
      <c r="L26" s="17"/>
      <c r="M26" s="17"/>
      <c r="N26" s="17"/>
      <c r="O26" s="15">
        <f t="shared" si="5"/>
        <v>0</v>
      </c>
      <c r="P26" s="16">
        <f t="shared" si="6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70" t="s">
        <v>66</v>
      </c>
      <c r="B27" s="13" t="s">
        <v>24</v>
      </c>
      <c r="C27" s="47"/>
      <c r="D27" s="11"/>
      <c r="E27" s="11">
        <v>0</v>
      </c>
      <c r="F27" s="11">
        <v>0</v>
      </c>
      <c r="G27" s="61"/>
      <c r="H27" s="11"/>
      <c r="I27" s="11">
        <v>0</v>
      </c>
      <c r="J27" s="11"/>
      <c r="K27" s="11"/>
      <c r="L27" s="17"/>
      <c r="M27" s="17"/>
      <c r="N27" s="17"/>
      <c r="O27" s="15">
        <f t="shared" si="5"/>
        <v>0</v>
      </c>
      <c r="P27" s="16">
        <f t="shared" si="6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70" t="s">
        <v>67</v>
      </c>
      <c r="B28" s="13" t="s">
        <v>25</v>
      </c>
      <c r="C28" s="47"/>
      <c r="D28" s="11"/>
      <c r="E28" s="11">
        <v>0</v>
      </c>
      <c r="F28" s="11">
        <v>0</v>
      </c>
      <c r="G28" s="61"/>
      <c r="H28" s="11"/>
      <c r="I28" s="11">
        <v>0</v>
      </c>
      <c r="J28" s="11"/>
      <c r="K28" s="11"/>
      <c r="L28" s="17"/>
      <c r="M28" s="17"/>
      <c r="N28" s="17"/>
      <c r="O28" s="15">
        <f t="shared" si="5"/>
        <v>0</v>
      </c>
      <c r="P28" s="16">
        <f t="shared" si="6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70" t="s">
        <v>68</v>
      </c>
      <c r="B29" s="13" t="s">
        <v>26</v>
      </c>
      <c r="C29" s="28">
        <f>SUM(C30:C34)</f>
        <v>13</v>
      </c>
      <c r="D29" s="27"/>
      <c r="E29" s="27">
        <f aca="true" t="shared" si="17" ref="E29">E30+E31</f>
        <v>0</v>
      </c>
      <c r="F29" s="27">
        <v>0</v>
      </c>
      <c r="G29" s="63">
        <f aca="true" t="shared" si="18" ref="G29:H29">SUM(G30:G34)</f>
        <v>0</v>
      </c>
      <c r="H29" s="27">
        <f t="shared" si="18"/>
        <v>0</v>
      </c>
      <c r="I29" s="28">
        <f>SUM(I30:I34)</f>
        <v>2</v>
      </c>
      <c r="J29" s="27"/>
      <c r="K29" s="27">
        <v>0</v>
      </c>
      <c r="L29" s="17"/>
      <c r="M29" s="17"/>
      <c r="N29" s="17"/>
      <c r="O29" s="15">
        <f t="shared" si="5"/>
        <v>15</v>
      </c>
      <c r="P29" s="16">
        <f t="shared" si="6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70" t="s">
        <v>69</v>
      </c>
      <c r="B30" s="13" t="s">
        <v>27</v>
      </c>
      <c r="C30" s="47"/>
      <c r="D30" s="11"/>
      <c r="E30" s="11">
        <v>0</v>
      </c>
      <c r="F30" s="11">
        <v>0</v>
      </c>
      <c r="G30" s="61"/>
      <c r="H30" s="11"/>
      <c r="I30" s="11">
        <v>0</v>
      </c>
      <c r="J30" s="11"/>
      <c r="K30" s="11">
        <v>0</v>
      </c>
      <c r="L30" s="17"/>
      <c r="M30" s="17"/>
      <c r="N30" s="17"/>
      <c r="O30" s="15">
        <f t="shared" si="5"/>
        <v>0</v>
      </c>
      <c r="P30" s="16">
        <f t="shared" si="6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70" t="s">
        <v>70</v>
      </c>
      <c r="B31" s="13" t="s">
        <v>28</v>
      </c>
      <c r="C31" s="47">
        <v>13</v>
      </c>
      <c r="D31" s="11"/>
      <c r="E31" s="11">
        <v>0</v>
      </c>
      <c r="F31" s="11">
        <v>0</v>
      </c>
      <c r="G31" s="61"/>
      <c r="H31" s="11"/>
      <c r="I31" s="11">
        <v>2</v>
      </c>
      <c r="J31" s="11"/>
      <c r="K31" s="11">
        <v>0</v>
      </c>
      <c r="L31" s="17"/>
      <c r="M31" s="17"/>
      <c r="N31" s="17"/>
      <c r="O31" s="15">
        <f t="shared" si="5"/>
        <v>15</v>
      </c>
      <c r="P31" s="16">
        <f t="shared" si="6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70" t="s">
        <v>71</v>
      </c>
      <c r="B32" s="13" t="s">
        <v>29</v>
      </c>
      <c r="C32" s="47"/>
      <c r="D32" s="11"/>
      <c r="E32" s="11">
        <v>0</v>
      </c>
      <c r="F32" s="11">
        <v>0</v>
      </c>
      <c r="G32" s="61"/>
      <c r="H32" s="11"/>
      <c r="I32" s="11">
        <v>0</v>
      </c>
      <c r="J32" s="11"/>
      <c r="K32" s="11"/>
      <c r="L32" s="17"/>
      <c r="M32" s="17"/>
      <c r="N32" s="17"/>
      <c r="O32" s="15">
        <f t="shared" si="5"/>
        <v>0</v>
      </c>
      <c r="P32" s="16">
        <f t="shared" si="6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70" t="s">
        <v>72</v>
      </c>
      <c r="B33" s="13" t="s">
        <v>30</v>
      </c>
      <c r="C33" s="47"/>
      <c r="D33" s="11"/>
      <c r="E33" s="11">
        <v>0</v>
      </c>
      <c r="F33" s="11">
        <v>0</v>
      </c>
      <c r="G33" s="61"/>
      <c r="H33" s="11"/>
      <c r="I33" s="11">
        <v>0</v>
      </c>
      <c r="J33" s="11"/>
      <c r="K33" s="11"/>
      <c r="L33" s="17"/>
      <c r="M33" s="17"/>
      <c r="N33" s="17"/>
      <c r="O33" s="15">
        <f t="shared" si="5"/>
        <v>0</v>
      </c>
      <c r="P33" s="16">
        <f t="shared" si="6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70" t="s">
        <v>73</v>
      </c>
      <c r="B34" s="13" t="s">
        <v>31</v>
      </c>
      <c r="C34" s="47"/>
      <c r="D34" s="11"/>
      <c r="E34" s="11">
        <v>0</v>
      </c>
      <c r="F34" s="11">
        <v>0</v>
      </c>
      <c r="G34" s="61"/>
      <c r="H34" s="11"/>
      <c r="I34" s="11">
        <v>0</v>
      </c>
      <c r="J34" s="11"/>
      <c r="K34" s="11"/>
      <c r="L34" s="17"/>
      <c r="M34" s="17"/>
      <c r="N34" s="17"/>
      <c r="O34" s="15">
        <f t="shared" si="5"/>
        <v>0</v>
      </c>
      <c r="P34" s="16">
        <f t="shared" si="6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70" t="s">
        <v>74</v>
      </c>
      <c r="B35" s="13" t="s">
        <v>32</v>
      </c>
      <c r="C35" s="28"/>
      <c r="D35" s="27"/>
      <c r="E35" s="27">
        <v>0</v>
      </c>
      <c r="F35" s="27">
        <v>0</v>
      </c>
      <c r="G35" s="63">
        <f aca="true" t="shared" si="19" ref="G35:H35">SUM(G36:G38)</f>
        <v>0</v>
      </c>
      <c r="H35" s="27">
        <f t="shared" si="19"/>
        <v>3</v>
      </c>
      <c r="I35" s="28">
        <v>0</v>
      </c>
      <c r="J35" s="27"/>
      <c r="K35" s="27"/>
      <c r="L35" s="17"/>
      <c r="M35" s="17"/>
      <c r="N35" s="17"/>
      <c r="O35" s="15">
        <f t="shared" si="5"/>
        <v>0</v>
      </c>
      <c r="P35" s="16">
        <f t="shared" si="6"/>
        <v>3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71" t="s">
        <v>77</v>
      </c>
      <c r="B36" s="13" t="s">
        <v>33</v>
      </c>
      <c r="C36" s="47"/>
      <c r="D36" s="11"/>
      <c r="E36" s="11">
        <v>0</v>
      </c>
      <c r="F36" s="11">
        <v>0</v>
      </c>
      <c r="G36" s="61"/>
      <c r="H36" s="64">
        <v>3</v>
      </c>
      <c r="I36" s="11">
        <v>0</v>
      </c>
      <c r="J36" s="11"/>
      <c r="K36" s="11"/>
      <c r="L36" s="17"/>
      <c r="M36" s="17"/>
      <c r="N36" s="17"/>
      <c r="O36" s="15">
        <f t="shared" si="5"/>
        <v>0</v>
      </c>
      <c r="P36" s="16">
        <f t="shared" si="6"/>
        <v>3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70" t="s">
        <v>75</v>
      </c>
      <c r="B37" s="13" t="s">
        <v>34</v>
      </c>
      <c r="C37" s="47"/>
      <c r="E37" s="11">
        <v>0</v>
      </c>
      <c r="F37" s="11">
        <v>0</v>
      </c>
      <c r="G37" s="61"/>
      <c r="H37" s="11"/>
      <c r="I37" s="11">
        <v>0</v>
      </c>
      <c r="J37" s="11"/>
      <c r="K37" s="11"/>
      <c r="L37" s="17"/>
      <c r="M37" s="17"/>
      <c r="N37" s="17"/>
      <c r="O37" s="15">
        <f t="shared" si="5"/>
        <v>0</v>
      </c>
      <c r="P37" s="16">
        <f t="shared" si="6"/>
        <v>0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71" t="s">
        <v>76</v>
      </c>
      <c r="B38" s="13" t="s">
        <v>35</v>
      </c>
      <c r="C38" s="47"/>
      <c r="D38" s="11"/>
      <c r="E38" s="11">
        <v>0</v>
      </c>
      <c r="F38" s="11">
        <v>0</v>
      </c>
      <c r="G38" s="61"/>
      <c r="H38" s="11"/>
      <c r="I38" s="11">
        <v>0</v>
      </c>
      <c r="J38" s="11"/>
      <c r="K38" s="11"/>
      <c r="L38" s="17"/>
      <c r="M38" s="17"/>
      <c r="N38" s="17"/>
      <c r="O38" s="15">
        <f t="shared" si="5"/>
        <v>0</v>
      </c>
      <c r="P38" s="16">
        <f t="shared" si="6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69" t="s">
        <v>78</v>
      </c>
      <c r="B39" s="10" t="s">
        <v>36</v>
      </c>
      <c r="C39" s="47"/>
      <c r="D39" s="11"/>
      <c r="E39" s="11">
        <v>0</v>
      </c>
      <c r="F39" s="11">
        <v>0</v>
      </c>
      <c r="G39" s="61"/>
      <c r="H39" s="11"/>
      <c r="I39" s="11">
        <v>0</v>
      </c>
      <c r="J39" s="11"/>
      <c r="K39" s="11"/>
      <c r="L39" s="15"/>
      <c r="M39" s="15"/>
      <c r="N39" s="15"/>
      <c r="O39" s="15">
        <f t="shared" si="5"/>
        <v>0</v>
      </c>
      <c r="P39" s="16">
        <f t="shared" si="6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5.5">
      <c r="A40" s="72" t="s">
        <v>79</v>
      </c>
      <c r="B40" s="10" t="s">
        <v>37</v>
      </c>
      <c r="C40" s="47">
        <v>13</v>
      </c>
      <c r="D40" s="11"/>
      <c r="E40" s="27">
        <v>0</v>
      </c>
      <c r="F40" s="27">
        <v>0</v>
      </c>
      <c r="G40" s="60">
        <v>29</v>
      </c>
      <c r="H40" s="11"/>
      <c r="I40" s="11">
        <v>3</v>
      </c>
      <c r="J40" s="11"/>
      <c r="K40" s="11"/>
      <c r="L40" s="15"/>
      <c r="M40" s="15"/>
      <c r="N40" s="15"/>
      <c r="O40" s="15">
        <f t="shared" si="5"/>
        <v>45</v>
      </c>
      <c r="P40" s="16">
        <f t="shared" si="6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72" t="s">
        <v>80</v>
      </c>
      <c r="B41" s="10" t="s">
        <v>38</v>
      </c>
      <c r="C41" s="47"/>
      <c r="D41" s="11"/>
      <c r="E41" s="11">
        <v>0</v>
      </c>
      <c r="F41" s="11">
        <v>0</v>
      </c>
      <c r="G41" s="49"/>
      <c r="H41" s="11"/>
      <c r="I41" s="11">
        <v>0</v>
      </c>
      <c r="J41" s="11"/>
      <c r="K41" s="11"/>
      <c r="L41" s="15"/>
      <c r="M41" s="15"/>
      <c r="N41" s="15"/>
      <c r="O41" s="15">
        <f t="shared" si="5"/>
        <v>0</v>
      </c>
      <c r="P41" s="16">
        <f t="shared" si="6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72" t="s">
        <v>81</v>
      </c>
      <c r="B42" s="10" t="s">
        <v>39</v>
      </c>
      <c r="C42" s="47"/>
      <c r="D42" s="11"/>
      <c r="E42" s="11">
        <v>0</v>
      </c>
      <c r="F42" s="11">
        <v>0</v>
      </c>
      <c r="G42" s="49"/>
      <c r="H42" s="11"/>
      <c r="I42" s="11">
        <v>0</v>
      </c>
      <c r="J42" s="11"/>
      <c r="K42" s="11"/>
      <c r="L42" s="15"/>
      <c r="M42" s="15"/>
      <c r="N42" s="15"/>
      <c r="O42" s="15">
        <f t="shared" si="5"/>
        <v>0</v>
      </c>
      <c r="P42" s="16">
        <f t="shared" si="6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72" t="s">
        <v>82</v>
      </c>
      <c r="B43" s="10" t="s">
        <v>40</v>
      </c>
      <c r="C43" s="11"/>
      <c r="D43" s="11"/>
      <c r="E43" s="11">
        <v>0</v>
      </c>
      <c r="F43" s="11">
        <v>0</v>
      </c>
      <c r="G43" s="49"/>
      <c r="H43" s="11"/>
      <c r="I43" s="11">
        <v>0</v>
      </c>
      <c r="J43" s="11"/>
      <c r="K43" s="11"/>
      <c r="L43" s="15"/>
      <c r="M43" s="15"/>
      <c r="N43" s="15"/>
      <c r="O43" s="15">
        <f t="shared" si="5"/>
        <v>0</v>
      </c>
      <c r="P43" s="16">
        <f t="shared" si="6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72" t="s">
        <v>83</v>
      </c>
      <c r="B44" s="10" t="s">
        <v>41</v>
      </c>
      <c r="C44" s="11"/>
      <c r="D44" s="11"/>
      <c r="E44" s="11">
        <v>0</v>
      </c>
      <c r="F44" s="11">
        <v>0</v>
      </c>
      <c r="G44" s="49"/>
      <c r="H44" s="11"/>
      <c r="I44" s="11">
        <v>0</v>
      </c>
      <c r="J44" s="11"/>
      <c r="K44" s="11"/>
      <c r="L44" s="15"/>
      <c r="M44" s="15"/>
      <c r="N44" s="15"/>
      <c r="O44" s="15">
        <f t="shared" si="5"/>
        <v>0</v>
      </c>
      <c r="P44" s="16">
        <f t="shared" si="6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3.5" thickBot="1">
      <c r="A45" s="73" t="s">
        <v>84</v>
      </c>
      <c r="B45" s="12" t="s">
        <v>42</v>
      </c>
      <c r="C45" s="27">
        <f>C4+C40</f>
        <v>195</v>
      </c>
      <c r="D45" s="27">
        <f>D20</f>
        <v>4</v>
      </c>
      <c r="E45" s="27">
        <f aca="true" t="shared" si="20" ref="E45">E40+E4</f>
        <v>80</v>
      </c>
      <c r="F45" s="27">
        <v>3</v>
      </c>
      <c r="G45" s="27">
        <f aca="true" t="shared" si="21" ref="G45:H45">SUM(G4,G39:G44)</f>
        <v>63</v>
      </c>
      <c r="H45" s="27">
        <f t="shared" si="21"/>
        <v>3</v>
      </c>
      <c r="I45" s="28">
        <f>SUM(I4,I40)</f>
        <v>15</v>
      </c>
      <c r="J45" s="35"/>
      <c r="K45" s="28">
        <f>K4+K40</f>
        <v>195</v>
      </c>
      <c r="L45" s="19"/>
      <c r="M45" s="19"/>
      <c r="N45" s="19"/>
      <c r="O45" s="19">
        <f t="shared" si="5"/>
        <v>548</v>
      </c>
      <c r="P45" s="20">
        <f t="shared" si="6"/>
        <v>10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52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52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50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43</v>
      </c>
      <c r="E74" s="5"/>
      <c r="F74" s="5"/>
      <c r="G74" s="5"/>
      <c r="H74" s="5"/>
      <c r="I74" s="5"/>
      <c r="J74" s="5"/>
      <c r="K74" s="50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44</v>
      </c>
      <c r="E75" s="5"/>
      <c r="F75" s="5"/>
      <c r="G75" s="5"/>
      <c r="H75" s="5"/>
      <c r="I75" s="5"/>
      <c r="J75" s="5"/>
      <c r="K75" s="50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45</v>
      </c>
      <c r="E76" s="5"/>
      <c r="F76" s="5"/>
      <c r="G76" s="5"/>
      <c r="H76" s="5"/>
      <c r="I76" s="5"/>
      <c r="J76" s="5"/>
      <c r="K76" s="50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46</v>
      </c>
      <c r="E77" s="5"/>
      <c r="F77" s="5"/>
      <c r="G77" s="5"/>
      <c r="H77" s="5"/>
      <c r="I77" s="5"/>
      <c r="J77" s="5"/>
      <c r="K77" s="50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47</v>
      </c>
      <c r="E78" s="5"/>
      <c r="F78" s="5"/>
      <c r="G78" s="5"/>
      <c r="H78" s="5"/>
      <c r="I78" s="5"/>
      <c r="J78" s="5"/>
      <c r="K78" s="50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50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50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50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50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50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50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50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50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50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50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50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50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50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50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50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50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50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50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50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50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50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50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50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50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50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50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50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50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50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50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50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50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50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50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50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50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50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48</v>
      </c>
      <c r="E116" s="5"/>
      <c r="F116" s="5"/>
      <c r="G116" s="5"/>
      <c r="H116" s="5"/>
      <c r="I116" s="5"/>
      <c r="J116" s="5"/>
      <c r="K116" s="50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49</v>
      </c>
      <c r="E117" s="5"/>
      <c r="F117" s="5"/>
      <c r="G117" s="5"/>
      <c r="H117" s="5"/>
      <c r="I117" s="5"/>
      <c r="J117" s="5"/>
      <c r="K117" s="50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50</v>
      </c>
      <c r="E118" s="5"/>
      <c r="F118" s="5"/>
      <c r="G118" s="5"/>
      <c r="H118" s="5"/>
      <c r="I118" s="5"/>
      <c r="J118" s="5"/>
      <c r="K118" s="50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50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51</v>
      </c>
      <c r="E120" s="5"/>
      <c r="F120" s="5"/>
      <c r="G120" s="5"/>
      <c r="H120" s="5"/>
      <c r="I120" s="5"/>
      <c r="J120" s="5"/>
      <c r="K120" s="50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52</v>
      </c>
      <c r="E121" s="5"/>
      <c r="F121" s="5"/>
      <c r="G121" s="5"/>
      <c r="H121" s="5"/>
      <c r="I121" s="5"/>
      <c r="J121" s="5"/>
      <c r="K121" s="50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53</v>
      </c>
      <c r="E122" s="5"/>
      <c r="F122" s="5"/>
      <c r="G122" s="5"/>
      <c r="H122" s="5"/>
      <c r="I122" s="5"/>
      <c r="J122" s="5"/>
      <c r="K122" s="50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54</v>
      </c>
      <c r="E123" s="5"/>
      <c r="F123" s="5"/>
      <c r="G123" s="5"/>
      <c r="H123" s="5"/>
      <c r="I123" s="5"/>
      <c r="J123" s="5"/>
      <c r="K123" s="50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55</v>
      </c>
      <c r="E124" s="5"/>
      <c r="F124" s="5"/>
      <c r="G124" s="5"/>
      <c r="H124" s="5"/>
      <c r="I124" s="5"/>
      <c r="J124" s="5"/>
      <c r="K124" s="50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56</v>
      </c>
      <c r="E125" s="5"/>
      <c r="F125" s="5"/>
      <c r="G125" s="5"/>
      <c r="H125" s="5"/>
      <c r="I125" s="5"/>
      <c r="J125" s="5"/>
      <c r="K125" s="50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57</v>
      </c>
      <c r="E126" s="5"/>
      <c r="F126" s="5"/>
      <c r="G126" s="5"/>
      <c r="H126" s="5"/>
      <c r="I126" s="5"/>
      <c r="J126" s="5"/>
      <c r="K126" s="50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58</v>
      </c>
      <c r="E127" s="5"/>
      <c r="F127" s="5"/>
      <c r="G127" s="5"/>
      <c r="H127" s="5"/>
      <c r="I127" s="5"/>
      <c r="J127" s="5"/>
      <c r="K127" s="50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7"/>
  <sheetViews>
    <sheetView tabSelected="1" zoomScale="80" zoomScaleNormal="8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0" width="15.421875" style="5" customWidth="1"/>
    <col min="11" max="11" width="15.421875" style="50" customWidth="1"/>
    <col min="12" max="16" width="15.421875" style="5" customWidth="1"/>
    <col min="17" max="16384" width="9.140625" style="5" customWidth="1"/>
  </cols>
  <sheetData>
    <row r="1" ht="15">
      <c r="A1" s="14" t="s">
        <v>103</v>
      </c>
    </row>
    <row r="2" spans="1:16" s="7" customFormat="1" ht="15" customHeight="1">
      <c r="A2" s="8"/>
      <c r="B2" s="9"/>
      <c r="C2" s="67" t="s">
        <v>85</v>
      </c>
      <c r="D2" s="68"/>
      <c r="E2" s="67" t="s">
        <v>86</v>
      </c>
      <c r="F2" s="68"/>
      <c r="G2" s="67" t="s">
        <v>92</v>
      </c>
      <c r="H2" s="68"/>
      <c r="I2" s="67" t="s">
        <v>88</v>
      </c>
      <c r="J2" s="68"/>
      <c r="K2" s="67" t="s">
        <v>89</v>
      </c>
      <c r="L2" s="68"/>
      <c r="M2" s="67" t="s">
        <v>90</v>
      </c>
      <c r="N2" s="74"/>
      <c r="O2" s="65" t="s">
        <v>91</v>
      </c>
      <c r="P2" s="66"/>
    </row>
    <row r="3" spans="1:16" s="7" customFormat="1" ht="15">
      <c r="A3" s="21"/>
      <c r="B3" s="22"/>
      <c r="C3" s="22" t="s">
        <v>93</v>
      </c>
      <c r="D3" s="22" t="s">
        <v>94</v>
      </c>
      <c r="E3" s="22" t="s">
        <v>93</v>
      </c>
      <c r="F3" s="22" t="s">
        <v>94</v>
      </c>
      <c r="G3" s="22" t="s">
        <v>93</v>
      </c>
      <c r="H3" s="22" t="s">
        <v>94</v>
      </c>
      <c r="I3" s="22" t="s">
        <v>93</v>
      </c>
      <c r="J3" s="22" t="s">
        <v>94</v>
      </c>
      <c r="K3" s="22" t="s">
        <v>93</v>
      </c>
      <c r="L3" s="22" t="s">
        <v>94</v>
      </c>
      <c r="M3" s="22" t="s">
        <v>93</v>
      </c>
      <c r="N3" s="23" t="s">
        <v>94</v>
      </c>
      <c r="O3" s="22" t="s">
        <v>95</v>
      </c>
      <c r="P3" s="23" t="s">
        <v>94</v>
      </c>
    </row>
    <row r="4" spans="1:46" s="1" customFormat="1" ht="15">
      <c r="A4" s="69" t="s">
        <v>59</v>
      </c>
      <c r="B4" s="10" t="s">
        <v>1</v>
      </c>
      <c r="C4" s="27">
        <f>C5+C22</f>
        <v>246</v>
      </c>
      <c r="D4" s="27"/>
      <c r="E4" s="15">
        <v>70</v>
      </c>
      <c r="F4" s="27">
        <v>0</v>
      </c>
      <c r="G4" s="27"/>
      <c r="H4" s="27"/>
      <c r="I4" s="32">
        <f>SUM(I5,I22,I29)</f>
        <v>22</v>
      </c>
      <c r="J4" s="27">
        <v>0</v>
      </c>
      <c r="K4" s="15">
        <v>35</v>
      </c>
      <c r="L4" s="15"/>
      <c r="M4" s="15"/>
      <c r="N4" s="15"/>
      <c r="O4" s="15">
        <f>C4+E4+G4+I4+K4+M4</f>
        <v>373</v>
      </c>
      <c r="P4" s="16">
        <f>D4+F4+H4+J4+L4+N4</f>
        <v>0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69" t="s">
        <v>60</v>
      </c>
      <c r="B5" s="10" t="s">
        <v>2</v>
      </c>
      <c r="C5" s="27">
        <f>C6+C12+C18</f>
        <v>224</v>
      </c>
      <c r="D5" s="27"/>
      <c r="E5" s="15">
        <v>68</v>
      </c>
      <c r="F5" s="27">
        <v>0</v>
      </c>
      <c r="G5" s="27"/>
      <c r="H5" s="27"/>
      <c r="I5" s="32">
        <f>SUM(I12,I6)</f>
        <v>14</v>
      </c>
      <c r="J5" s="27">
        <v>0</v>
      </c>
      <c r="K5" s="15">
        <v>35</v>
      </c>
      <c r="L5" s="15"/>
      <c r="M5" s="15"/>
      <c r="N5" s="15"/>
      <c r="O5" s="15">
        <f aca="true" t="shared" si="0" ref="O5:O45">C5+E5+G5+I5+K5+M5</f>
        <v>341</v>
      </c>
      <c r="P5" s="16">
        <f aca="true" t="shared" si="1" ref="P5:P45">D5+F5+H5+J5+L5+N5</f>
        <v>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70" t="s">
        <v>61</v>
      </c>
      <c r="B6" s="13" t="s">
        <v>3</v>
      </c>
      <c r="C6" s="27">
        <f>SUM(C7:C11)</f>
        <v>192</v>
      </c>
      <c r="D6" s="27"/>
      <c r="E6" s="17">
        <v>62</v>
      </c>
      <c r="F6" s="27">
        <v>0</v>
      </c>
      <c r="G6" s="27"/>
      <c r="H6" s="27"/>
      <c r="I6" s="32">
        <f>SUM(I7:I11)</f>
        <v>13</v>
      </c>
      <c r="J6" s="27">
        <v>0</v>
      </c>
      <c r="K6" s="17">
        <v>35</v>
      </c>
      <c r="L6" s="17"/>
      <c r="M6" s="17"/>
      <c r="N6" s="17"/>
      <c r="O6" s="15">
        <f t="shared" si="0"/>
        <v>302</v>
      </c>
      <c r="P6" s="16">
        <f t="shared" si="1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70" t="s">
        <v>62</v>
      </c>
      <c r="B7" s="13" t="s">
        <v>4</v>
      </c>
      <c r="C7" s="11">
        <v>150</v>
      </c>
      <c r="D7" s="11"/>
      <c r="E7" s="17">
        <v>28</v>
      </c>
      <c r="F7" s="11">
        <v>0</v>
      </c>
      <c r="G7" s="11">
        <v>30</v>
      </c>
      <c r="H7" s="11">
        <v>3</v>
      </c>
      <c r="I7" s="11">
        <v>10</v>
      </c>
      <c r="J7" s="11">
        <v>0</v>
      </c>
      <c r="K7" s="17">
        <v>35</v>
      </c>
      <c r="L7" s="17"/>
      <c r="M7" s="17"/>
      <c r="N7" s="17"/>
      <c r="O7" s="15">
        <f t="shared" si="0"/>
        <v>253</v>
      </c>
      <c r="P7" s="16">
        <f t="shared" si="1"/>
        <v>3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70" t="s">
        <v>63</v>
      </c>
      <c r="B8" s="13" t="s">
        <v>5</v>
      </c>
      <c r="C8" s="11"/>
      <c r="D8" s="11"/>
      <c r="E8" s="17">
        <v>0</v>
      </c>
      <c r="F8" s="11">
        <v>0</v>
      </c>
      <c r="G8" s="11">
        <v>22</v>
      </c>
      <c r="H8" s="11"/>
      <c r="I8" s="11">
        <v>0</v>
      </c>
      <c r="J8" s="11">
        <v>0</v>
      </c>
      <c r="K8" s="17"/>
      <c r="L8" s="17"/>
      <c r="M8" s="17"/>
      <c r="N8" s="17"/>
      <c r="O8" s="15">
        <f t="shared" si="0"/>
        <v>22</v>
      </c>
      <c r="P8" s="16">
        <f t="shared" si="1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70" t="s">
        <v>64</v>
      </c>
      <c r="B9" s="13" t="s">
        <v>6</v>
      </c>
      <c r="C9" s="11">
        <v>41</v>
      </c>
      <c r="D9" s="11"/>
      <c r="E9" s="17">
        <v>4</v>
      </c>
      <c r="F9" s="11">
        <v>0</v>
      </c>
      <c r="G9" s="11">
        <v>16</v>
      </c>
      <c r="H9" s="11"/>
      <c r="I9" s="11">
        <v>0</v>
      </c>
      <c r="J9" s="11">
        <v>2</v>
      </c>
      <c r="K9" s="17">
        <v>0</v>
      </c>
      <c r="L9" s="17"/>
      <c r="M9" s="17"/>
      <c r="N9" s="17"/>
      <c r="O9" s="15">
        <f t="shared" si="0"/>
        <v>61</v>
      </c>
      <c r="P9" s="16">
        <f t="shared" si="1"/>
        <v>2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70" t="s">
        <v>65</v>
      </c>
      <c r="B10" s="13" t="s">
        <v>7</v>
      </c>
      <c r="C10" s="11"/>
      <c r="D10" s="11"/>
      <c r="E10" s="17">
        <v>30</v>
      </c>
      <c r="F10" s="11">
        <v>0</v>
      </c>
      <c r="G10" s="11">
        <v>16</v>
      </c>
      <c r="H10" s="11"/>
      <c r="I10" s="11">
        <v>3</v>
      </c>
      <c r="J10" s="11">
        <v>0</v>
      </c>
      <c r="K10" s="17"/>
      <c r="L10" s="17"/>
      <c r="M10" s="17"/>
      <c r="N10" s="17"/>
      <c r="O10" s="15">
        <f t="shared" si="0"/>
        <v>49</v>
      </c>
      <c r="P10" s="16">
        <f t="shared" si="1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70" t="s">
        <v>66</v>
      </c>
      <c r="B11" s="13" t="s">
        <v>8</v>
      </c>
      <c r="C11" s="11">
        <v>1</v>
      </c>
      <c r="D11" s="11"/>
      <c r="E11" s="17">
        <v>0</v>
      </c>
      <c r="F11" s="11">
        <v>0</v>
      </c>
      <c r="G11" s="11"/>
      <c r="H11" s="11"/>
      <c r="I11" s="11">
        <v>0</v>
      </c>
      <c r="J11" s="11">
        <v>0</v>
      </c>
      <c r="K11" s="17"/>
      <c r="L11" s="17"/>
      <c r="M11" s="17"/>
      <c r="N11" s="17"/>
      <c r="O11" s="15">
        <f t="shared" si="0"/>
        <v>1</v>
      </c>
      <c r="P11" s="16">
        <f t="shared" si="1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70" t="s">
        <v>67</v>
      </c>
      <c r="B12" s="13" t="s">
        <v>9</v>
      </c>
      <c r="C12" s="27">
        <f>SUM(C13:C17)</f>
        <v>32</v>
      </c>
      <c r="D12" s="27"/>
      <c r="E12" s="17">
        <v>6</v>
      </c>
      <c r="F12" s="27">
        <v>0</v>
      </c>
      <c r="G12" s="27">
        <v>6</v>
      </c>
      <c r="H12" s="27"/>
      <c r="I12" s="34">
        <f>SUM(I13:I16)</f>
        <v>1</v>
      </c>
      <c r="J12" s="27">
        <f>SUM(J13:J17)</f>
        <v>0</v>
      </c>
      <c r="K12" s="17">
        <v>0</v>
      </c>
      <c r="L12" s="17"/>
      <c r="M12" s="17"/>
      <c r="N12" s="17"/>
      <c r="O12" s="15">
        <f t="shared" si="0"/>
        <v>45</v>
      </c>
      <c r="P12" s="16">
        <f t="shared" si="1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70" t="s">
        <v>68</v>
      </c>
      <c r="B13" s="13" t="s">
        <v>10</v>
      </c>
      <c r="C13" s="11"/>
      <c r="D13" s="11"/>
      <c r="E13" s="17">
        <v>0</v>
      </c>
      <c r="F13" s="11">
        <v>0</v>
      </c>
      <c r="G13" s="11"/>
      <c r="H13" s="11"/>
      <c r="I13" s="11">
        <v>0</v>
      </c>
      <c r="J13" s="11">
        <v>0</v>
      </c>
      <c r="K13" s="17">
        <v>0</v>
      </c>
      <c r="L13" s="17"/>
      <c r="M13" s="17"/>
      <c r="N13" s="17"/>
      <c r="O13" s="15">
        <f t="shared" si="0"/>
        <v>0</v>
      </c>
      <c r="P13" s="16">
        <f t="shared" si="1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70" t="s">
        <v>69</v>
      </c>
      <c r="B14" s="13" t="s">
        <v>11</v>
      </c>
      <c r="C14" s="11">
        <v>28</v>
      </c>
      <c r="D14" s="11"/>
      <c r="E14" s="17">
        <v>6</v>
      </c>
      <c r="F14" s="11">
        <v>0</v>
      </c>
      <c r="G14" s="11">
        <v>3</v>
      </c>
      <c r="H14" s="11"/>
      <c r="I14" s="11">
        <v>1</v>
      </c>
      <c r="J14" s="11">
        <v>0</v>
      </c>
      <c r="K14" s="17">
        <v>0</v>
      </c>
      <c r="L14" s="17"/>
      <c r="M14" s="17"/>
      <c r="N14" s="17"/>
      <c r="O14" s="15">
        <f t="shared" si="0"/>
        <v>38</v>
      </c>
      <c r="P14" s="16">
        <f t="shared" si="1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70" t="s">
        <v>70</v>
      </c>
      <c r="B15" s="13" t="s">
        <v>12</v>
      </c>
      <c r="C15" s="11"/>
      <c r="D15" s="11"/>
      <c r="E15" s="17">
        <v>0</v>
      </c>
      <c r="F15" s="11">
        <v>0</v>
      </c>
      <c r="G15" s="11"/>
      <c r="H15" s="11"/>
      <c r="I15" s="11">
        <v>0</v>
      </c>
      <c r="J15" s="11">
        <v>0</v>
      </c>
      <c r="K15" s="17"/>
      <c r="L15" s="17"/>
      <c r="M15" s="17"/>
      <c r="N15" s="17"/>
      <c r="O15" s="15">
        <f t="shared" si="0"/>
        <v>0</v>
      </c>
      <c r="P15" s="16">
        <f t="shared" si="1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70" t="s">
        <v>71</v>
      </c>
      <c r="B16" s="13" t="s">
        <v>13</v>
      </c>
      <c r="C16" s="11"/>
      <c r="D16" s="11"/>
      <c r="E16" s="17">
        <v>0</v>
      </c>
      <c r="F16" s="11">
        <v>0</v>
      </c>
      <c r="G16" s="11"/>
      <c r="H16" s="11"/>
      <c r="I16" s="11">
        <v>0</v>
      </c>
      <c r="J16" s="11">
        <v>0</v>
      </c>
      <c r="K16" s="17"/>
      <c r="L16" s="17"/>
      <c r="M16" s="17"/>
      <c r="N16" s="17"/>
      <c r="O16" s="15">
        <f t="shared" si="0"/>
        <v>0</v>
      </c>
      <c r="P16" s="16">
        <f t="shared" si="1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70" t="s">
        <v>72</v>
      </c>
      <c r="B17" s="13" t="s">
        <v>14</v>
      </c>
      <c r="C17" s="11">
        <v>4</v>
      </c>
      <c r="D17" s="11"/>
      <c r="E17" s="17">
        <v>0</v>
      </c>
      <c r="F17" s="11">
        <v>0</v>
      </c>
      <c r="G17" s="11">
        <v>3</v>
      </c>
      <c r="H17" s="11"/>
      <c r="I17" s="11">
        <v>0</v>
      </c>
      <c r="J17" s="11">
        <v>0</v>
      </c>
      <c r="K17" s="17">
        <v>0</v>
      </c>
      <c r="L17" s="17"/>
      <c r="M17" s="17"/>
      <c r="N17" s="17"/>
      <c r="O17" s="15">
        <f t="shared" si="0"/>
        <v>7</v>
      </c>
      <c r="P17" s="16">
        <f t="shared" si="1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70" t="s">
        <v>73</v>
      </c>
      <c r="B18" s="13" t="s">
        <v>15</v>
      </c>
      <c r="C18" s="27"/>
      <c r="D18" s="27"/>
      <c r="E18" s="17">
        <v>0</v>
      </c>
      <c r="F18" s="27">
        <v>0</v>
      </c>
      <c r="G18" s="27"/>
      <c r="H18" s="27"/>
      <c r="I18" s="28">
        <v>0</v>
      </c>
      <c r="J18" s="27">
        <f>SUM(J19:J21)</f>
        <v>0</v>
      </c>
      <c r="K18" s="17"/>
      <c r="L18" s="17"/>
      <c r="M18" s="17"/>
      <c r="N18" s="17"/>
      <c r="O18" s="15">
        <f t="shared" si="0"/>
        <v>0</v>
      </c>
      <c r="P18" s="16">
        <f t="shared" si="1"/>
        <v>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70" t="s">
        <v>74</v>
      </c>
      <c r="B19" s="13" t="s">
        <v>16</v>
      </c>
      <c r="C19" s="11"/>
      <c r="D19" s="11"/>
      <c r="E19" s="17">
        <v>0</v>
      </c>
      <c r="F19" s="11">
        <v>0</v>
      </c>
      <c r="G19" s="11"/>
      <c r="H19" s="11"/>
      <c r="I19" s="11">
        <v>0</v>
      </c>
      <c r="J19" s="11">
        <f>0</f>
        <v>0</v>
      </c>
      <c r="K19" s="17"/>
      <c r="L19" s="17"/>
      <c r="M19" s="17"/>
      <c r="N19" s="17"/>
      <c r="O19" s="15">
        <f t="shared" si="0"/>
        <v>0</v>
      </c>
      <c r="P19" s="16">
        <f t="shared" si="1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70" t="s">
        <v>75</v>
      </c>
      <c r="B20" s="13" t="s">
        <v>17</v>
      </c>
      <c r="C20" s="11"/>
      <c r="D20" s="11"/>
      <c r="E20" s="17">
        <v>0</v>
      </c>
      <c r="F20" s="11">
        <v>0</v>
      </c>
      <c r="G20" s="11"/>
      <c r="H20" s="11"/>
      <c r="I20" s="11">
        <v>0</v>
      </c>
      <c r="J20" s="11">
        <f>0</f>
        <v>0</v>
      </c>
      <c r="K20" s="17"/>
      <c r="L20" s="17"/>
      <c r="M20" s="17"/>
      <c r="N20" s="17"/>
      <c r="O20" s="15">
        <f t="shared" si="0"/>
        <v>0</v>
      </c>
      <c r="P20" s="16">
        <f t="shared" si="1"/>
        <v>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71" t="s">
        <v>76</v>
      </c>
      <c r="B21" s="13" t="s">
        <v>18</v>
      </c>
      <c r="C21" s="11"/>
      <c r="D21" s="11"/>
      <c r="E21" s="17">
        <v>0</v>
      </c>
      <c r="F21" s="11">
        <v>0</v>
      </c>
      <c r="G21" s="11"/>
      <c r="H21" s="11"/>
      <c r="I21" s="11">
        <v>0</v>
      </c>
      <c r="J21" s="11">
        <f>0</f>
        <v>0</v>
      </c>
      <c r="K21" s="17"/>
      <c r="L21" s="17"/>
      <c r="M21" s="17"/>
      <c r="N21" s="17"/>
      <c r="O21" s="15">
        <f t="shared" si="0"/>
        <v>0</v>
      </c>
      <c r="P21" s="16">
        <f t="shared" si="1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72" t="s">
        <v>60</v>
      </c>
      <c r="B22" s="10" t="s">
        <v>19</v>
      </c>
      <c r="C22" s="27">
        <f>C23+C29</f>
        <v>22</v>
      </c>
      <c r="D22" s="27"/>
      <c r="E22" s="15">
        <v>2</v>
      </c>
      <c r="F22" s="27">
        <v>0</v>
      </c>
      <c r="G22" s="27">
        <v>8</v>
      </c>
      <c r="H22" s="27">
        <v>3</v>
      </c>
      <c r="I22" s="28">
        <f>SUM(I23,I35)</f>
        <v>3</v>
      </c>
      <c r="J22" s="28">
        <f aca="true" t="shared" si="2" ref="J22">J23+J35</f>
        <v>0</v>
      </c>
      <c r="K22" s="15">
        <v>0</v>
      </c>
      <c r="L22" s="15"/>
      <c r="M22" s="15"/>
      <c r="N22" s="15"/>
      <c r="O22" s="15">
        <f t="shared" si="0"/>
        <v>35</v>
      </c>
      <c r="P22" s="16">
        <f t="shared" si="1"/>
        <v>3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70" t="s">
        <v>62</v>
      </c>
      <c r="B23" s="13" t="s">
        <v>20</v>
      </c>
      <c r="C23" s="27">
        <f>SUM(C24:C28)</f>
        <v>14</v>
      </c>
      <c r="D23" s="27"/>
      <c r="E23" s="17">
        <v>2</v>
      </c>
      <c r="F23" s="27">
        <v>0</v>
      </c>
      <c r="G23" s="27">
        <v>8</v>
      </c>
      <c r="H23" s="27"/>
      <c r="I23" s="28">
        <f aca="true" t="shared" si="3" ref="I23:J23">SUM(I24:I28)</f>
        <v>3</v>
      </c>
      <c r="J23" s="27">
        <f t="shared" si="3"/>
        <v>0</v>
      </c>
      <c r="K23" s="17">
        <v>0</v>
      </c>
      <c r="L23" s="17"/>
      <c r="M23" s="17"/>
      <c r="N23" s="17"/>
      <c r="O23" s="15">
        <f t="shared" si="0"/>
        <v>27</v>
      </c>
      <c r="P23" s="16">
        <f t="shared" si="1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70" t="s">
        <v>63</v>
      </c>
      <c r="B24" s="13" t="s">
        <v>21</v>
      </c>
      <c r="C24" s="11"/>
      <c r="D24" s="11"/>
      <c r="E24" s="17">
        <v>0</v>
      </c>
      <c r="F24" s="11">
        <v>0</v>
      </c>
      <c r="G24" s="11"/>
      <c r="H24" s="11"/>
      <c r="I24" s="11">
        <v>0</v>
      </c>
      <c r="J24" s="11">
        <v>0</v>
      </c>
      <c r="K24" s="17"/>
      <c r="L24" s="17"/>
      <c r="M24" s="17"/>
      <c r="N24" s="17"/>
      <c r="O24" s="15">
        <f t="shared" si="0"/>
        <v>0</v>
      </c>
      <c r="P24" s="16">
        <f t="shared" si="1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70" t="s">
        <v>64</v>
      </c>
      <c r="B25" s="13" t="s">
        <v>22</v>
      </c>
      <c r="C25" s="11">
        <v>14</v>
      </c>
      <c r="D25" s="11"/>
      <c r="E25" s="17">
        <v>2</v>
      </c>
      <c r="F25" s="11">
        <v>0</v>
      </c>
      <c r="G25" s="11">
        <v>8</v>
      </c>
      <c r="H25" s="11"/>
      <c r="I25" s="11">
        <v>3</v>
      </c>
      <c r="J25" s="11">
        <v>0</v>
      </c>
      <c r="K25" s="17">
        <v>0</v>
      </c>
      <c r="L25" s="17"/>
      <c r="M25" s="17"/>
      <c r="N25" s="17"/>
      <c r="O25" s="15">
        <f t="shared" si="0"/>
        <v>27</v>
      </c>
      <c r="P25" s="16">
        <f t="shared" si="1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70" t="s">
        <v>65</v>
      </c>
      <c r="B26" s="13" t="s">
        <v>23</v>
      </c>
      <c r="C26" s="11"/>
      <c r="D26" s="11"/>
      <c r="E26" s="17">
        <v>0</v>
      </c>
      <c r="F26" s="11">
        <v>0</v>
      </c>
      <c r="G26" s="11"/>
      <c r="H26" s="11"/>
      <c r="I26" s="11">
        <v>0</v>
      </c>
      <c r="J26" s="11">
        <v>0</v>
      </c>
      <c r="K26" s="17"/>
      <c r="L26" s="17"/>
      <c r="M26" s="17"/>
      <c r="N26" s="17"/>
      <c r="O26" s="15">
        <f t="shared" si="0"/>
        <v>0</v>
      </c>
      <c r="P26" s="16">
        <f t="shared" si="1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70" t="s">
        <v>66</v>
      </c>
      <c r="B27" s="13" t="s">
        <v>24</v>
      </c>
      <c r="C27" s="11"/>
      <c r="D27" s="11"/>
      <c r="E27" s="17">
        <v>0</v>
      </c>
      <c r="F27" s="11">
        <v>0</v>
      </c>
      <c r="G27" s="11"/>
      <c r="H27" s="11"/>
      <c r="I27" s="11">
        <v>0</v>
      </c>
      <c r="J27" s="11">
        <v>0</v>
      </c>
      <c r="K27" s="17"/>
      <c r="L27" s="17"/>
      <c r="M27" s="17"/>
      <c r="N27" s="17"/>
      <c r="O27" s="15">
        <f t="shared" si="0"/>
        <v>0</v>
      </c>
      <c r="P27" s="16">
        <f t="shared" si="1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70" t="s">
        <v>67</v>
      </c>
      <c r="B28" s="13" t="s">
        <v>25</v>
      </c>
      <c r="C28" s="11"/>
      <c r="D28" s="11"/>
      <c r="E28" s="17">
        <v>0</v>
      </c>
      <c r="F28" s="11">
        <v>0</v>
      </c>
      <c r="G28" s="11"/>
      <c r="H28" s="11"/>
      <c r="I28" s="11">
        <v>0</v>
      </c>
      <c r="J28" s="11">
        <v>0</v>
      </c>
      <c r="K28" s="17"/>
      <c r="L28" s="17"/>
      <c r="M28" s="17"/>
      <c r="N28" s="17"/>
      <c r="O28" s="15">
        <f t="shared" si="0"/>
        <v>0</v>
      </c>
      <c r="P28" s="16">
        <f t="shared" si="1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70" t="s">
        <v>68</v>
      </c>
      <c r="B29" s="13" t="s">
        <v>26</v>
      </c>
      <c r="C29" s="27">
        <f>SUM(C30:C34)</f>
        <v>8</v>
      </c>
      <c r="D29" s="27"/>
      <c r="E29" s="17">
        <v>0</v>
      </c>
      <c r="F29" s="27">
        <v>0</v>
      </c>
      <c r="G29" s="27"/>
      <c r="H29" s="27"/>
      <c r="I29" s="28">
        <f>SUM(I30:I34)</f>
        <v>5</v>
      </c>
      <c r="J29" s="27">
        <f>SUM(J30:J34)</f>
        <v>0</v>
      </c>
      <c r="K29" s="17">
        <v>0</v>
      </c>
      <c r="L29" s="17"/>
      <c r="M29" s="17"/>
      <c r="N29" s="17"/>
      <c r="O29" s="15">
        <f t="shared" si="0"/>
        <v>13</v>
      </c>
      <c r="P29" s="16">
        <f t="shared" si="1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70" t="s">
        <v>69</v>
      </c>
      <c r="B30" s="13" t="s">
        <v>27</v>
      </c>
      <c r="C30" s="11"/>
      <c r="D30" s="11"/>
      <c r="E30" s="17">
        <v>0</v>
      </c>
      <c r="F30" s="11">
        <v>0</v>
      </c>
      <c r="G30" s="11"/>
      <c r="H30" s="11"/>
      <c r="I30" s="11">
        <v>0</v>
      </c>
      <c r="J30" s="11">
        <v>0</v>
      </c>
      <c r="K30" s="17">
        <v>0</v>
      </c>
      <c r="L30" s="17"/>
      <c r="M30" s="17"/>
      <c r="N30" s="17"/>
      <c r="O30" s="15">
        <f t="shared" si="0"/>
        <v>0</v>
      </c>
      <c r="P30" s="16">
        <f t="shared" si="1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70" t="s">
        <v>70</v>
      </c>
      <c r="B31" s="13" t="s">
        <v>28</v>
      </c>
      <c r="C31" s="11">
        <v>7</v>
      </c>
      <c r="D31" s="11"/>
      <c r="E31" s="17">
        <v>0</v>
      </c>
      <c r="F31" s="11">
        <v>0</v>
      </c>
      <c r="G31" s="11"/>
      <c r="H31" s="11"/>
      <c r="I31" s="11">
        <v>5</v>
      </c>
      <c r="J31" s="11">
        <v>0</v>
      </c>
      <c r="K31" s="17">
        <v>0</v>
      </c>
      <c r="L31" s="17"/>
      <c r="M31" s="17"/>
      <c r="N31" s="17"/>
      <c r="O31" s="15">
        <f t="shared" si="0"/>
        <v>12</v>
      </c>
      <c r="P31" s="16">
        <f t="shared" si="1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70" t="s">
        <v>71</v>
      </c>
      <c r="B32" s="13" t="s">
        <v>29</v>
      </c>
      <c r="C32" s="11"/>
      <c r="D32" s="11"/>
      <c r="E32" s="17">
        <v>0</v>
      </c>
      <c r="F32" s="11">
        <v>0</v>
      </c>
      <c r="G32" s="11"/>
      <c r="H32" s="11"/>
      <c r="I32" s="11">
        <v>0</v>
      </c>
      <c r="J32" s="11">
        <v>0</v>
      </c>
      <c r="K32" s="17"/>
      <c r="L32" s="17"/>
      <c r="M32" s="17"/>
      <c r="N32" s="17"/>
      <c r="O32" s="15">
        <f t="shared" si="0"/>
        <v>0</v>
      </c>
      <c r="P32" s="16">
        <f t="shared" si="1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70" t="s">
        <v>72</v>
      </c>
      <c r="B33" s="13" t="s">
        <v>30</v>
      </c>
      <c r="C33" s="11"/>
      <c r="D33" s="11"/>
      <c r="E33" s="17">
        <v>0</v>
      </c>
      <c r="F33" s="11">
        <v>0</v>
      </c>
      <c r="G33" s="11"/>
      <c r="H33" s="11"/>
      <c r="I33" s="11">
        <v>0</v>
      </c>
      <c r="J33" s="11">
        <v>0</v>
      </c>
      <c r="K33" s="17"/>
      <c r="L33" s="17"/>
      <c r="M33" s="17"/>
      <c r="N33" s="17"/>
      <c r="O33" s="15">
        <f t="shared" si="0"/>
        <v>0</v>
      </c>
      <c r="P33" s="16">
        <f t="shared" si="1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70" t="s">
        <v>73</v>
      </c>
      <c r="B34" s="13" t="s">
        <v>31</v>
      </c>
      <c r="C34" s="11">
        <v>1</v>
      </c>
      <c r="D34" s="11"/>
      <c r="E34" s="17">
        <v>0</v>
      </c>
      <c r="F34" s="11">
        <v>0</v>
      </c>
      <c r="G34" s="11"/>
      <c r="H34" s="11"/>
      <c r="I34" s="11">
        <v>0</v>
      </c>
      <c r="J34" s="11">
        <v>0</v>
      </c>
      <c r="K34" s="17">
        <v>0</v>
      </c>
      <c r="L34" s="17"/>
      <c r="M34" s="17"/>
      <c r="N34" s="17"/>
      <c r="O34" s="15">
        <f t="shared" si="0"/>
        <v>1</v>
      </c>
      <c r="P34" s="16">
        <f t="shared" si="1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70" t="s">
        <v>74</v>
      </c>
      <c r="B35" s="13" t="s">
        <v>32</v>
      </c>
      <c r="C35" s="27"/>
      <c r="D35" s="27"/>
      <c r="E35" s="17">
        <v>0</v>
      </c>
      <c r="F35" s="27">
        <v>0</v>
      </c>
      <c r="G35" s="27"/>
      <c r="H35" s="27">
        <v>3</v>
      </c>
      <c r="I35" s="28">
        <v>0</v>
      </c>
      <c r="J35" s="27">
        <f>SUM(J36:J38)</f>
        <v>0</v>
      </c>
      <c r="K35" s="17"/>
      <c r="L35" s="17"/>
      <c r="M35" s="17"/>
      <c r="N35" s="17"/>
      <c r="O35" s="15">
        <f t="shared" si="0"/>
        <v>0</v>
      </c>
      <c r="P35" s="16">
        <f t="shared" si="1"/>
        <v>3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71" t="s">
        <v>77</v>
      </c>
      <c r="B36" s="13" t="s">
        <v>33</v>
      </c>
      <c r="C36" s="11"/>
      <c r="D36" s="11"/>
      <c r="E36" s="17">
        <v>0</v>
      </c>
      <c r="F36" s="11">
        <v>0</v>
      </c>
      <c r="G36" s="11"/>
      <c r="H36" s="11">
        <v>3</v>
      </c>
      <c r="I36" s="11">
        <v>0</v>
      </c>
      <c r="J36" s="11">
        <v>0</v>
      </c>
      <c r="K36" s="17"/>
      <c r="L36" s="17"/>
      <c r="M36" s="17"/>
      <c r="N36" s="17"/>
      <c r="O36" s="15">
        <f t="shared" si="0"/>
        <v>0</v>
      </c>
      <c r="P36" s="16">
        <f t="shared" si="1"/>
        <v>3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70" t="s">
        <v>75</v>
      </c>
      <c r="B37" s="13" t="s">
        <v>34</v>
      </c>
      <c r="C37" s="11"/>
      <c r="D37" s="11">
        <v>4</v>
      </c>
      <c r="E37" s="17">
        <v>0</v>
      </c>
      <c r="F37" s="11">
        <v>0</v>
      </c>
      <c r="G37" s="11"/>
      <c r="H37" s="11"/>
      <c r="I37" s="11">
        <v>0</v>
      </c>
      <c r="J37" s="11">
        <v>0</v>
      </c>
      <c r="K37" s="17"/>
      <c r="L37" s="17"/>
      <c r="M37" s="17"/>
      <c r="N37" s="17"/>
      <c r="O37" s="15">
        <f t="shared" si="0"/>
        <v>0</v>
      </c>
      <c r="P37" s="16">
        <f t="shared" si="1"/>
        <v>4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71" t="s">
        <v>76</v>
      </c>
      <c r="B38" s="13" t="s">
        <v>35</v>
      </c>
      <c r="C38" s="11"/>
      <c r="D38" s="11"/>
      <c r="E38" s="17">
        <v>0</v>
      </c>
      <c r="F38" s="11">
        <v>0</v>
      </c>
      <c r="G38" s="11"/>
      <c r="H38" s="11"/>
      <c r="I38" s="11">
        <v>0</v>
      </c>
      <c r="J38" s="11">
        <v>0</v>
      </c>
      <c r="K38" s="17"/>
      <c r="L38" s="17"/>
      <c r="M38" s="17"/>
      <c r="N38" s="17"/>
      <c r="O38" s="15">
        <f t="shared" si="0"/>
        <v>0</v>
      </c>
      <c r="P38" s="16">
        <f t="shared" si="1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69" t="s">
        <v>78</v>
      </c>
      <c r="B39" s="10" t="s">
        <v>36</v>
      </c>
      <c r="C39" s="11"/>
      <c r="D39" s="11"/>
      <c r="E39" s="15">
        <v>0</v>
      </c>
      <c r="F39" s="11">
        <v>0</v>
      </c>
      <c r="G39" s="11"/>
      <c r="H39" s="11"/>
      <c r="I39" s="11">
        <v>0</v>
      </c>
      <c r="J39" s="11">
        <v>0</v>
      </c>
      <c r="K39" s="15"/>
      <c r="L39" s="15"/>
      <c r="M39" s="15"/>
      <c r="N39" s="15"/>
      <c r="O39" s="15">
        <f t="shared" si="0"/>
        <v>0</v>
      </c>
      <c r="P39" s="16">
        <f t="shared" si="1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5.5">
      <c r="A40" s="72" t="s">
        <v>79</v>
      </c>
      <c r="B40" s="10" t="s">
        <v>37</v>
      </c>
      <c r="C40" s="11">
        <v>5</v>
      </c>
      <c r="D40" s="11"/>
      <c r="E40" s="15">
        <v>2</v>
      </c>
      <c r="F40" s="27">
        <v>0</v>
      </c>
      <c r="G40" s="11">
        <v>21</v>
      </c>
      <c r="H40" s="11"/>
      <c r="I40" s="11">
        <v>7</v>
      </c>
      <c r="J40" s="11">
        <v>0</v>
      </c>
      <c r="K40" s="15">
        <v>0</v>
      </c>
      <c r="L40" s="15"/>
      <c r="M40" s="15"/>
      <c r="N40" s="15"/>
      <c r="O40" s="15">
        <f t="shared" si="0"/>
        <v>35</v>
      </c>
      <c r="P40" s="16">
        <f t="shared" si="1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72" t="s">
        <v>80</v>
      </c>
      <c r="B41" s="10" t="s">
        <v>38</v>
      </c>
      <c r="C41" s="11"/>
      <c r="D41" s="11"/>
      <c r="E41" s="15">
        <v>0</v>
      </c>
      <c r="F41" s="11">
        <v>0</v>
      </c>
      <c r="G41" s="11"/>
      <c r="H41" s="11"/>
      <c r="I41" s="11">
        <v>0</v>
      </c>
      <c r="J41" s="11">
        <v>0</v>
      </c>
      <c r="K41" s="15"/>
      <c r="L41" s="15"/>
      <c r="M41" s="15"/>
      <c r="N41" s="15"/>
      <c r="O41" s="15">
        <f t="shared" si="0"/>
        <v>0</v>
      </c>
      <c r="P41" s="16">
        <f t="shared" si="1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72" t="s">
        <v>81</v>
      </c>
      <c r="B42" s="10" t="s">
        <v>39</v>
      </c>
      <c r="C42" s="11"/>
      <c r="D42" s="11"/>
      <c r="E42" s="15">
        <v>0</v>
      </c>
      <c r="F42" s="11">
        <v>0</v>
      </c>
      <c r="G42" s="11"/>
      <c r="H42" s="11"/>
      <c r="I42" s="11">
        <v>0</v>
      </c>
      <c r="J42" s="11">
        <v>0</v>
      </c>
      <c r="K42" s="15"/>
      <c r="L42" s="15"/>
      <c r="M42" s="15"/>
      <c r="N42" s="15"/>
      <c r="O42" s="15">
        <f t="shared" si="0"/>
        <v>0</v>
      </c>
      <c r="P42" s="16">
        <f t="shared" si="1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72" t="s">
        <v>82</v>
      </c>
      <c r="B43" s="10" t="s">
        <v>40</v>
      </c>
      <c r="C43" s="11"/>
      <c r="D43" s="11"/>
      <c r="E43" s="15">
        <v>0</v>
      </c>
      <c r="F43" s="11">
        <v>0</v>
      </c>
      <c r="G43" s="11"/>
      <c r="H43" s="11"/>
      <c r="I43" s="11">
        <v>0</v>
      </c>
      <c r="J43" s="11">
        <v>0</v>
      </c>
      <c r="K43" s="15"/>
      <c r="L43" s="15"/>
      <c r="M43" s="15"/>
      <c r="N43" s="15"/>
      <c r="O43" s="15">
        <f t="shared" si="0"/>
        <v>0</v>
      </c>
      <c r="P43" s="16">
        <f t="shared" si="1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72" t="s">
        <v>83</v>
      </c>
      <c r="B44" s="10" t="s">
        <v>41</v>
      </c>
      <c r="C44" s="11"/>
      <c r="D44" s="11"/>
      <c r="E44" s="15">
        <v>0</v>
      </c>
      <c r="F44" s="11">
        <v>0</v>
      </c>
      <c r="G44" s="11"/>
      <c r="H44" s="11"/>
      <c r="I44" s="11">
        <v>0</v>
      </c>
      <c r="J44" s="11">
        <v>0</v>
      </c>
      <c r="K44" s="15"/>
      <c r="L44" s="15"/>
      <c r="M44" s="15"/>
      <c r="N44" s="15"/>
      <c r="O44" s="15">
        <f t="shared" si="0"/>
        <v>0</v>
      </c>
      <c r="P44" s="16">
        <f t="shared" si="1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3.5" thickBot="1">
      <c r="A45" s="73" t="s">
        <v>84</v>
      </c>
      <c r="B45" s="12" t="s">
        <v>42</v>
      </c>
      <c r="C45" s="27">
        <f>C29+C40+C23+C12+C6</f>
        <v>251</v>
      </c>
      <c r="D45" s="27">
        <f>D37</f>
        <v>4</v>
      </c>
      <c r="E45" s="19">
        <v>72</v>
      </c>
      <c r="F45" s="27">
        <v>0</v>
      </c>
      <c r="G45" s="27">
        <v>51</v>
      </c>
      <c r="H45" s="27">
        <v>3</v>
      </c>
      <c r="I45" s="35">
        <f>SUM(I4,I40)</f>
        <v>29</v>
      </c>
      <c r="J45" s="35">
        <f>J4+SUM(J39:J44)</f>
        <v>0</v>
      </c>
      <c r="K45" s="19">
        <v>35</v>
      </c>
      <c r="L45" s="19"/>
      <c r="M45" s="19"/>
      <c r="N45" s="19"/>
      <c r="O45" s="19">
        <f t="shared" si="0"/>
        <v>438</v>
      </c>
      <c r="P45" s="20">
        <f t="shared" si="1"/>
        <v>7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53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52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50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43</v>
      </c>
      <c r="E74" s="5"/>
      <c r="F74" s="5"/>
      <c r="G74" s="5"/>
      <c r="H74" s="5"/>
      <c r="I74" s="5"/>
      <c r="J74" s="5"/>
      <c r="K74" s="50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44</v>
      </c>
      <c r="E75" s="5"/>
      <c r="F75" s="5"/>
      <c r="G75" s="5"/>
      <c r="H75" s="5"/>
      <c r="I75" s="5"/>
      <c r="J75" s="5"/>
      <c r="K75" s="50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45</v>
      </c>
      <c r="E76" s="5"/>
      <c r="F76" s="5"/>
      <c r="G76" s="5"/>
      <c r="H76" s="5"/>
      <c r="I76" s="5"/>
      <c r="J76" s="5"/>
      <c r="K76" s="50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46</v>
      </c>
      <c r="E77" s="5"/>
      <c r="F77" s="5"/>
      <c r="G77" s="5"/>
      <c r="H77" s="5"/>
      <c r="I77" s="5"/>
      <c r="J77" s="5"/>
      <c r="K77" s="50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47</v>
      </c>
      <c r="E78" s="5"/>
      <c r="F78" s="5"/>
      <c r="G78" s="5"/>
      <c r="H78" s="5"/>
      <c r="I78" s="5"/>
      <c r="J78" s="5"/>
      <c r="K78" s="50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50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50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50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50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50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50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50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50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50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50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50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50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50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50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50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50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50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50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50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50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50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50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50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50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50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50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50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50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50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50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50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50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50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50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50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50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50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48</v>
      </c>
      <c r="E116" s="5"/>
      <c r="F116" s="5"/>
      <c r="G116" s="5"/>
      <c r="H116" s="5"/>
      <c r="I116" s="5"/>
      <c r="J116" s="5"/>
      <c r="K116" s="50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49</v>
      </c>
      <c r="E117" s="5"/>
      <c r="F117" s="5"/>
      <c r="G117" s="5"/>
      <c r="H117" s="5"/>
      <c r="I117" s="5"/>
      <c r="J117" s="5"/>
      <c r="K117" s="50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50</v>
      </c>
      <c r="E118" s="5"/>
      <c r="F118" s="5"/>
      <c r="G118" s="5"/>
      <c r="H118" s="5"/>
      <c r="I118" s="5"/>
      <c r="J118" s="5"/>
      <c r="K118" s="50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50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51</v>
      </c>
      <c r="E120" s="5"/>
      <c r="F120" s="5"/>
      <c r="G120" s="5"/>
      <c r="H120" s="5"/>
      <c r="I120" s="5"/>
      <c r="J120" s="5"/>
      <c r="K120" s="50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52</v>
      </c>
      <c r="E121" s="5"/>
      <c r="F121" s="5"/>
      <c r="G121" s="5"/>
      <c r="H121" s="5"/>
      <c r="I121" s="5"/>
      <c r="J121" s="5"/>
      <c r="K121" s="50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53</v>
      </c>
      <c r="E122" s="5"/>
      <c r="F122" s="5"/>
      <c r="G122" s="5"/>
      <c r="H122" s="5"/>
      <c r="I122" s="5"/>
      <c r="J122" s="5"/>
      <c r="K122" s="50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54</v>
      </c>
      <c r="E123" s="5"/>
      <c r="F123" s="5"/>
      <c r="G123" s="5"/>
      <c r="H123" s="5"/>
      <c r="I123" s="5"/>
      <c r="J123" s="5"/>
      <c r="K123" s="50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55</v>
      </c>
      <c r="E124" s="5"/>
      <c r="F124" s="5"/>
      <c r="G124" s="5"/>
      <c r="H124" s="5"/>
      <c r="I124" s="5"/>
      <c r="J124" s="5"/>
      <c r="K124" s="50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56</v>
      </c>
      <c r="E125" s="5"/>
      <c r="F125" s="5"/>
      <c r="G125" s="5"/>
      <c r="H125" s="5"/>
      <c r="I125" s="5"/>
      <c r="J125" s="5"/>
      <c r="K125" s="50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57</v>
      </c>
      <c r="E126" s="5"/>
      <c r="F126" s="5"/>
      <c r="G126" s="5"/>
      <c r="H126" s="5"/>
      <c r="I126" s="5"/>
      <c r="J126" s="5"/>
      <c r="K126" s="50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58</v>
      </c>
      <c r="E127" s="5"/>
      <c r="F127" s="5"/>
      <c r="G127" s="5"/>
      <c r="H127" s="5"/>
      <c r="I127" s="5"/>
      <c r="J127" s="5"/>
      <c r="K127" s="50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Marsida</cp:lastModifiedBy>
  <cp:lastPrinted>2023-05-26T07:50:43Z</cp:lastPrinted>
  <dcterms:created xsi:type="dcterms:W3CDTF">2023-05-26T07:03:41Z</dcterms:created>
  <dcterms:modified xsi:type="dcterms:W3CDTF">2024-06-12T07:01:56Z</dcterms:modified>
  <cp:category/>
  <cp:version/>
  <cp:contentType/>
  <cp:contentStatus/>
</cp:coreProperties>
</file>