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726"/>
  <workbookPr defaultThemeVersion="166925"/>
  <bookViews>
    <workbookView xWindow="65426" yWindow="65426" windowWidth="19420" windowHeight="10420" firstSheet="1" activeTab="2"/>
  </bookViews>
  <sheets>
    <sheet name="BPPxx" sheetId="1" r:id="rId1"/>
    <sheet name="BPPxx-1" sheetId="5" r:id="rId2"/>
    <sheet name="BISxx" sheetId="2" r:id="rId3"/>
    <sheet name="BISxx-1" sheetId="6" r:id="rId4"/>
    <sheet name="Broj_dogovorixx" sheetId="3" r:id="rId5"/>
    <sheet name="Broj_dogovorixx-1" sheetId="7" r:id="rId6"/>
    <sheet name="Broj_stetixx" sheetId="4" r:id="rId7"/>
    <sheet name="Broj_stetixx-1" sheetId="8" r:id="rId8"/>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Gordana Minoska</author>
  </authors>
  <commentList>
    <comment ref="G29" authorId="0">
      <text>
        <r>
          <rPr>
            <b/>
            <sz val="9"/>
            <rFont val="Tahoma"/>
            <family val="2"/>
          </rPr>
          <t>Gordana Minoska:</t>
        </r>
        <r>
          <rPr>
            <sz val="9"/>
            <rFont val="Tahoma"/>
            <family val="2"/>
          </rPr>
          <t xml:space="preserve">
нема број на склучен договор зошто се работи за докнижување на премија на веќе постоечки договор од претходен период</t>
        </r>
      </text>
    </comment>
    <comment ref="G31" authorId="0">
      <text>
        <r>
          <rPr>
            <b/>
            <sz val="9"/>
            <rFont val="Tahoma"/>
            <family val="2"/>
          </rPr>
          <t>Gordana Minoska:</t>
        </r>
        <r>
          <rPr>
            <sz val="9"/>
            <rFont val="Tahoma"/>
            <family val="2"/>
          </rPr>
          <t xml:space="preserve">
нема број на склучен договор зошто се работи за докнижување на премија на веќе постоечки договор од претходен период</t>
        </r>
      </text>
    </comment>
  </commentList>
</comments>
</file>

<file path=xl/comments4.xml><?xml version="1.0" encoding="utf-8"?>
<comments xmlns="http://schemas.openxmlformats.org/spreadsheetml/2006/main">
  <authors>
    <author>Gordana Minoska</author>
  </authors>
  <commentList>
    <comment ref="G11" authorId="0">
      <text>
        <r>
          <rPr>
            <b/>
            <sz val="9"/>
            <rFont val="Tahoma"/>
            <family val="2"/>
          </rPr>
          <t>Gordana Minoska:</t>
        </r>
        <r>
          <rPr>
            <sz val="9"/>
            <rFont val="Tahoma"/>
            <family val="2"/>
          </rPr>
          <t xml:space="preserve">
нема број на ликвидирани штети, но има износ, како резултат на дополнителните трошоци кон бруто исплатените штети од паушално ислатени директни трошоци, распределени пропорционално по износот на ликвидирани штети на кумулативно ниво по соодветните класи/поткласи</t>
        </r>
      </text>
    </comment>
    <comment ref="G23" authorId="0">
      <text>
        <r>
          <rPr>
            <b/>
            <sz val="9"/>
            <rFont val="Tahoma"/>
            <family val="2"/>
          </rPr>
          <t>Gordana Minoska:</t>
        </r>
        <r>
          <rPr>
            <sz val="9"/>
            <rFont val="Tahoma"/>
            <family val="2"/>
          </rPr>
          <t xml:space="preserve">
нема број на ликвидирани штети, но има износ, како резултат на дополнителните трошоци кон бруто исплатените штети од паушално ислатени директни трошоци, распределени пропорционално по износот на ликвидирани штети на кумулативно ниво по соодветните класи/поткласи</t>
        </r>
      </text>
    </comment>
    <comment ref="G24" authorId="0">
      <text>
        <r>
          <rPr>
            <b/>
            <sz val="9"/>
            <rFont val="Tahoma"/>
            <family val="2"/>
          </rPr>
          <t>Gordana Minoska:</t>
        </r>
        <r>
          <rPr>
            <sz val="9"/>
            <rFont val="Tahoma"/>
            <family val="2"/>
          </rPr>
          <t xml:space="preserve">
нема број на ликвидирани штети, но има износ, како резултат на дополнителните трошоци кон бруто исплатените штети од паушално ислатени директни трошоци, распределени пропорционално по износот на ликвидирани штети на кумулативно ниво по соодветните класи/поткласи</t>
        </r>
      </text>
    </comment>
    <comment ref="G29" authorId="0">
      <text>
        <r>
          <rPr>
            <b/>
            <sz val="9"/>
            <rFont val="Tahoma"/>
            <family val="2"/>
          </rPr>
          <t>Gordana Minoska:</t>
        </r>
        <r>
          <rPr>
            <sz val="9"/>
            <rFont val="Tahoma"/>
            <family val="2"/>
          </rPr>
          <t xml:space="preserve">
иносот се однесува на трошоци за штети</t>
        </r>
      </text>
    </comment>
  </commentList>
</comments>
</file>

<file path=xl/comments6.xml><?xml version="1.0" encoding="utf-8"?>
<comments xmlns="http://schemas.openxmlformats.org/spreadsheetml/2006/main">
  <authors>
    <author>Gordana Minoska</author>
  </authors>
  <commentList>
    <comment ref="G29" authorId="0">
      <text>
        <r>
          <rPr>
            <b/>
            <sz val="9"/>
            <rFont val="Tahoma"/>
            <family val="2"/>
          </rPr>
          <t>Gordana Minoska:</t>
        </r>
        <r>
          <rPr>
            <sz val="9"/>
            <rFont val="Tahoma"/>
            <family val="2"/>
          </rPr>
          <t xml:space="preserve">
нема број на склучен договор зошто се работи за докнижување на премија на веќе постоечки договор од првиот квартал на 2023</t>
        </r>
      </text>
    </comment>
  </commentList>
</comments>
</file>

<file path=xl/sharedStrings.xml><?xml version="1.0" encoding="utf-8"?>
<sst xmlns="http://schemas.openxmlformats.org/spreadsheetml/2006/main" count="624" uniqueCount="81">
  <si>
    <t>01</t>
  </si>
  <si>
    <t>02</t>
  </si>
  <si>
    <t>03</t>
  </si>
  <si>
    <t>04</t>
  </si>
  <si>
    <t>05</t>
  </si>
  <si>
    <t>06</t>
  </si>
  <si>
    <t>07</t>
  </si>
  <si>
    <t>08</t>
  </si>
  <si>
    <t>0801</t>
  </si>
  <si>
    <t>0802</t>
  </si>
  <si>
    <t>09</t>
  </si>
  <si>
    <t>0901</t>
  </si>
  <si>
    <t>0902</t>
  </si>
  <si>
    <t>89</t>
  </si>
  <si>
    <t>8901</t>
  </si>
  <si>
    <t>8902</t>
  </si>
  <si>
    <t>10</t>
  </si>
  <si>
    <t>100</t>
  </si>
  <si>
    <t>1001</t>
  </si>
  <si>
    <t>1002</t>
  </si>
  <si>
    <t>1003</t>
  </si>
  <si>
    <t>1005</t>
  </si>
  <si>
    <t>1099</t>
  </si>
  <si>
    <t>11</t>
  </si>
  <si>
    <t>12</t>
  </si>
  <si>
    <t>13</t>
  </si>
  <si>
    <t>14</t>
  </si>
  <si>
    <t>15</t>
  </si>
  <si>
    <t>16</t>
  </si>
  <si>
    <t>17</t>
  </si>
  <si>
    <t>18</t>
  </si>
  <si>
    <t>0000</t>
  </si>
  <si>
    <t xml:space="preserve">Sigurimi i aksidenteve </t>
  </si>
  <si>
    <t>Sigurimi shëndetësor</t>
  </si>
  <si>
    <t>Kasko- sigurimi i automjeteve motorike</t>
  </si>
  <si>
    <t>Kasko- sigurimi i mjeteve lëvizëse mbi shina</t>
  </si>
  <si>
    <t>Kasko- sigurimi i mjeteve ajrore</t>
  </si>
  <si>
    <t>Kasko- sigurimi i mjeteve lundruese</t>
  </si>
  <si>
    <t>Sigurimi i mallrave në transport (Kargo)</t>
  </si>
  <si>
    <t>Sigurimi i pronës nga zjarri dhe dlmtime të tjera</t>
  </si>
  <si>
    <t>Sigurimi i personave fizikë</t>
  </si>
  <si>
    <t>Sigurimi i personave juridikë</t>
  </si>
  <si>
    <t>Sigurimi i pronës-të tjera</t>
  </si>
  <si>
    <t xml:space="preserve">Sigurimi i pronës në total </t>
  </si>
  <si>
    <t xml:space="preserve"> АP (Gjithsej)</t>
  </si>
  <si>
    <t>A P</t>
  </si>
  <si>
    <t>APD</t>
  </si>
  <si>
    <t>KJ</t>
  </si>
  <si>
    <t>SK</t>
  </si>
  <si>
    <t>Sigurimi i përjgjegjësisë të shoferit</t>
  </si>
  <si>
    <t>Të tjera</t>
  </si>
  <si>
    <t>Sigurimi i përjgjegjësisë nga mjetet ajrore</t>
  </si>
  <si>
    <t>Sigurimi i përjgjegjësisë nga mjetet lundruese</t>
  </si>
  <si>
    <t xml:space="preserve">Sigurimi i përgjegjësisë të përgjithshme </t>
  </si>
  <si>
    <t xml:space="preserve">Sigurimi i kredive </t>
  </si>
  <si>
    <t>Sigurimi i garancive</t>
  </si>
  <si>
    <t xml:space="preserve">Sigurimi i humbjeve financiare </t>
  </si>
  <si>
    <t xml:space="preserve">Sigurimi i mbrojtjes ligjore </t>
  </si>
  <si>
    <t xml:space="preserve">Sigurimi i asistencës turistike </t>
  </si>
  <si>
    <t>Gjithsej</t>
  </si>
  <si>
    <t>Kroacija Jo-Jetë</t>
  </si>
  <si>
    <t>Eurolink</t>
  </si>
  <si>
    <t>Euroins</t>
  </si>
  <si>
    <t>Grave Jo-Jetë</t>
  </si>
  <si>
    <t>Makedonija osiguruvanje</t>
  </si>
  <si>
    <t>Sava</t>
  </si>
  <si>
    <t>Triglav</t>
  </si>
  <si>
    <t>Unika</t>
  </si>
  <si>
    <t>Viner</t>
  </si>
  <si>
    <t>Osiguritelna Polisa</t>
  </si>
  <si>
    <t>Halk Osiguruvanje</t>
  </si>
  <si>
    <t>ZOIL Makedonija</t>
  </si>
  <si>
    <t>Totali Jo-Jetë</t>
  </si>
  <si>
    <t>Primi i shkruar bruto, në mijëra denarë për periudhën nga data  1  deri më 30 quershor 2024</t>
  </si>
  <si>
    <t>Primi i shkruar bruto, në mijëra denarë për periudhën nga data  1  deri më 30 quershor 2023</t>
  </si>
  <si>
    <t>Dëme të paguara bruto,në mijëra denarë për periudhën nga data  1 deri më 30 quershor të vitit 2024</t>
  </si>
  <si>
    <t>Dëme të paguara bruto,në mijëra denarë për periudhën nga data  1 deri më 30 quershor të vitit 2023</t>
  </si>
  <si>
    <t>Numri i kontratave të lidhura  nga data 1 deri më 30 quershor  2024</t>
  </si>
  <si>
    <t>Numri i kontratave të lidhura  nga data 1 deri më 30 quershor 2023</t>
  </si>
  <si>
    <t xml:space="preserve">Numri i dëmeve të likuiduara nga data 1 deri më 30 quershor 2024  </t>
  </si>
  <si>
    <t xml:space="preserve">Numri i dëmeve të likuiduara nga data 1 deri më 30 quershor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</si>
</sst>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 #,##0_-;_-* &quot;-&quot;??_-;_-@_-"/>
  </numFmts>
  <fonts count="12">
    <font>
      <sz val="11"/>
      <color theme="1"/>
      <name val="Calibri"/>
      <family val="2"/>
      <scheme val="minor"/>
    </font>
    <font>
      <sz val="10"/>
      <name val="Arial"/>
      <family val="2"/>
    </font>
    <font>
      <sz val="11"/>
      <name val="Calibri"/>
      <family val="2"/>
    </font>
    <font>
      <b/>
      <sz val="10"/>
      <name val="Calibri"/>
      <family val="2"/>
    </font>
    <font>
      <b/>
      <sz val="11"/>
      <color theme="1"/>
      <name val="Calibri"/>
      <family val="2"/>
      <scheme val="minor"/>
    </font>
    <font>
      <sz val="10"/>
      <name val="Calibri"/>
      <family val="2"/>
    </font>
    <font>
      <i/>
      <sz val="8"/>
      <name val="Calibri"/>
      <family val="2"/>
    </font>
    <font>
      <i/>
      <sz val="10"/>
      <name val="Calibri"/>
      <family val="2"/>
    </font>
    <font>
      <b/>
      <sz val="9"/>
      <name val="Tahoma"/>
      <family val="2"/>
    </font>
    <font>
      <sz val="9"/>
      <name val="Tahoma"/>
      <family val="2"/>
    </font>
    <font>
      <sz val="8"/>
      <name val="Calibri"/>
      <family val="2"/>
    </font>
    <font>
      <b/>
      <sz val="8"/>
      <name val="Calibri"/>
      <family val="2"/>
    </font>
  </fonts>
  <fills count="8">
    <fill>
      <patternFill/>
    </fill>
    <fill>
      <patternFill patternType="gray125"/>
    </fill>
    <fill>
      <patternFill patternType="solid">
        <fgColor rgb="FFD6DCE4"/>
        <bgColor indexed="64"/>
      </patternFill>
    </fill>
    <fill>
      <patternFill patternType="solid">
        <fgColor rgb="FFF2F2F2"/>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theme="6" tint="0.7999799847602844"/>
        <bgColor indexed="64"/>
      </patternFill>
    </fill>
    <fill>
      <patternFill patternType="solid">
        <fgColor theme="2"/>
        <bgColor indexed="64"/>
      </patternFill>
    </fill>
  </fills>
  <borders count="14">
    <border>
      <left/>
      <right/>
      <top/>
      <bottom/>
      <diagonal/>
    </border>
    <border>
      <left style="hair"/>
      <right style="hair"/>
      <top style="hair"/>
      <bottom style="hair"/>
    </border>
    <border>
      <left style="thin"/>
      <right style="hair"/>
      <top style="thin"/>
      <bottom style="hair"/>
    </border>
    <border>
      <left style="hair"/>
      <right style="hair"/>
      <top style="thin"/>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thin"/>
      <top style="thin"/>
      <bottom style="hair"/>
    </border>
    <border>
      <left style="hair"/>
      <right style="thin"/>
      <top style="hair"/>
      <bottom style="hair"/>
    </border>
    <border>
      <left style="hair"/>
      <right/>
      <top style="thin"/>
      <bottom style="hair"/>
    </border>
    <border>
      <left style="hair"/>
      <right/>
      <top style="hair"/>
      <bottom style="hair"/>
    </border>
    <border>
      <left style="hair"/>
      <right/>
      <top style="hair"/>
      <bottom style="thin"/>
    </border>
    <border>
      <left/>
      <right/>
      <top style="thin">
        <color theme="4" tint="0.39998000860214233"/>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cellStyleXfs>
  <cellXfs count="37">
    <xf numFmtId="0" fontId="0" fillId="0" borderId="0" xfId="0"/>
    <xf numFmtId="0" fontId="3" fillId="2" borderId="1" xfId="20" applyFont="1" applyFill="1" applyBorder="1" applyAlignment="1">
      <alignment horizontal="left" vertical="center" wrapText="1"/>
      <protection/>
    </xf>
    <xf numFmtId="3" fontId="0" fillId="0" borderId="0" xfId="0" applyNumberFormat="1"/>
    <xf numFmtId="49" fontId="0" fillId="0" borderId="0" xfId="0" applyNumberFormat="1" applyAlignment="1">
      <alignment horizontal="center" vertical="center" wrapText="1"/>
    </xf>
    <xf numFmtId="49" fontId="3" fillId="2" borderId="2" xfId="20" applyNumberFormat="1" applyFont="1" applyFill="1" applyBorder="1" applyAlignment="1">
      <alignment horizontal="center" vertical="center" wrapText="1"/>
      <protection/>
    </xf>
    <xf numFmtId="49" fontId="3" fillId="2" borderId="3" xfId="20" applyNumberFormat="1" applyFont="1" applyFill="1" applyBorder="1" applyAlignment="1">
      <alignment horizontal="center" vertical="center" wrapText="1"/>
      <protection/>
    </xf>
    <xf numFmtId="0" fontId="3" fillId="2" borderId="4" xfId="20" applyFont="1" applyFill="1" applyBorder="1" applyAlignment="1">
      <alignment horizontal="left" vertical="center" wrapText="1"/>
      <protection/>
    </xf>
    <xf numFmtId="0" fontId="3" fillId="2" borderId="5" xfId="20" applyFont="1" applyFill="1" applyBorder="1" applyAlignment="1">
      <alignment horizontal="left" vertical="center" wrapText="1"/>
      <protection/>
    </xf>
    <xf numFmtId="0" fontId="3" fillId="2" borderId="6" xfId="20" applyFont="1" applyFill="1" applyBorder="1" applyAlignment="1">
      <alignment horizontal="left" vertical="center" wrapText="1"/>
      <protection/>
    </xf>
    <xf numFmtId="3" fontId="4" fillId="0" borderId="7" xfId="0" applyNumberFormat="1" applyFont="1" applyBorder="1"/>
    <xf numFmtId="0" fontId="4" fillId="0" borderId="0" xfId="0" applyFont="1"/>
    <xf numFmtId="49" fontId="4" fillId="0" borderId="3"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3" fontId="4" fillId="0" borderId="9" xfId="0" applyNumberFormat="1" applyFont="1" applyBorder="1"/>
    <xf numFmtId="3" fontId="0" fillId="0" borderId="9" xfId="0" applyNumberFormat="1" applyFont="1" applyBorder="1"/>
    <xf numFmtId="49" fontId="4" fillId="0" borderId="0" xfId="0" applyNumberFormat="1" applyFont="1" applyAlignment="1">
      <alignment horizontal="center" vertical="center" wrapText="1"/>
    </xf>
    <xf numFmtId="49" fontId="4" fillId="0" borderId="10" xfId="0" applyNumberFormat="1" applyFont="1" applyBorder="1" applyAlignment="1">
      <alignment horizontal="center" vertical="center" wrapText="1"/>
    </xf>
    <xf numFmtId="3" fontId="0" fillId="0" borderId="11" xfId="0" applyNumberFormat="1" applyBorder="1"/>
    <xf numFmtId="3" fontId="4" fillId="0" borderId="12" xfId="0" applyNumberFormat="1" applyFont="1" applyBorder="1"/>
    <xf numFmtId="3" fontId="0" fillId="0" borderId="7" xfId="0" applyNumberFormat="1" applyFont="1" applyBorder="1"/>
    <xf numFmtId="3" fontId="5" fillId="3" borderId="1" xfId="0" applyNumberFormat="1" applyFont="1" applyFill="1" applyBorder="1" applyAlignment="1">
      <alignment vertical="center" wrapText="1"/>
    </xf>
    <xf numFmtId="3" fontId="5" fillId="4" borderId="1" xfId="0" applyNumberFormat="1" applyFont="1" applyFill="1" applyBorder="1" applyAlignment="1">
      <alignment vertical="center" wrapText="1"/>
    </xf>
    <xf numFmtId="3" fontId="3" fillId="3" borderId="1" xfId="0" applyNumberFormat="1" applyFont="1" applyFill="1" applyBorder="1" applyAlignment="1">
      <alignment vertical="center" wrapText="1"/>
    </xf>
    <xf numFmtId="3" fontId="5" fillId="3" borderId="1" xfId="21" applyNumberFormat="1" applyFont="1" applyFill="1" applyBorder="1" applyAlignment="1">
      <alignment vertical="center" wrapText="1"/>
      <protection/>
    </xf>
    <xf numFmtId="3" fontId="6" fillId="3" borderId="1" xfId="0" applyNumberFormat="1" applyFont="1" applyFill="1" applyBorder="1" applyAlignment="1">
      <alignment vertical="center" wrapText="1"/>
    </xf>
    <xf numFmtId="3" fontId="7" fillId="3" borderId="1" xfId="0" applyNumberFormat="1" applyFont="1" applyFill="1" applyBorder="1" applyAlignment="1">
      <alignment vertical="center" wrapText="1"/>
    </xf>
    <xf numFmtId="3" fontId="3" fillId="3" borderId="1" xfId="0" applyNumberFormat="1" applyFont="1" applyFill="1" applyBorder="1" applyAlignment="1">
      <alignment vertical="center" wrapText="1"/>
    </xf>
    <xf numFmtId="164" fontId="4" fillId="5" borderId="13" xfId="18" applyNumberFormat="1" applyFont="1" applyFill="1" applyBorder="1"/>
    <xf numFmtId="3" fontId="5" fillId="3" borderId="1" xfId="0" applyNumberFormat="1" applyFont="1" applyFill="1" applyBorder="1" applyAlignment="1">
      <alignment horizontal="center" vertical="center" wrapText="1"/>
    </xf>
    <xf numFmtId="3" fontId="3"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3" fontId="5" fillId="3" borderId="1" xfId="20" applyNumberFormat="1" applyFont="1" applyFill="1" applyBorder="1" applyAlignment="1">
      <alignment vertical="center" wrapText="1"/>
      <protection/>
    </xf>
    <xf numFmtId="3" fontId="5" fillId="6" borderId="1" xfId="0" applyNumberFormat="1" applyFont="1" applyFill="1" applyBorder="1" applyAlignment="1">
      <alignment vertical="center" wrapText="1"/>
    </xf>
    <xf numFmtId="3" fontId="5" fillId="6" borderId="0" xfId="0" applyNumberFormat="1" applyFont="1" applyFill="1" applyAlignment="1">
      <alignment vertical="center" wrapText="1"/>
    </xf>
    <xf numFmtId="0" fontId="3" fillId="7" borderId="4" xfId="20" applyFont="1" applyFill="1" applyBorder="1" applyAlignment="1">
      <alignment horizontal="left" vertical="center" wrapText="1"/>
      <protection/>
    </xf>
    <xf numFmtId="3" fontId="10" fillId="3" borderId="1" xfId="0" applyNumberFormat="1" applyFont="1" applyFill="1" applyBorder="1" applyAlignment="1">
      <alignment vertical="center" wrapText="1"/>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4"/>
  <sheetViews>
    <sheetView zoomScale="80" zoomScaleNormal="80" workbookViewId="0" topLeftCell="B1">
      <selection activeCell="L3" sqref="L3:N34"/>
    </sheetView>
  </sheetViews>
  <sheetFormatPr defaultColWidth="9.140625" defaultRowHeight="15"/>
  <cols>
    <col min="1" max="1" width="32.140625" style="0" customWidth="1"/>
    <col min="2" max="2" width="6.140625" style="0" customWidth="1"/>
    <col min="3" max="15" width="15.140625" style="2" customWidth="1"/>
  </cols>
  <sheetData>
    <row r="1" ht="15">
      <c r="A1" s="10" t="s">
        <v>73</v>
      </c>
    </row>
    <row r="2" spans="1:15" s="3" customFormat="1" ht="29">
      <c r="A2" s="4"/>
      <c r="B2" s="5"/>
      <c r="C2" s="11" t="s">
        <v>60</v>
      </c>
      <c r="D2" s="11" t="s">
        <v>61</v>
      </c>
      <c r="E2" s="11" t="s">
        <v>62</v>
      </c>
      <c r="F2" s="11" t="s">
        <v>63</v>
      </c>
      <c r="G2" s="11" t="s">
        <v>64</v>
      </c>
      <c r="H2" s="11" t="s">
        <v>65</v>
      </c>
      <c r="I2" s="11" t="s">
        <v>66</v>
      </c>
      <c r="J2" s="11" t="s">
        <v>67</v>
      </c>
      <c r="K2" s="11" t="s">
        <v>68</v>
      </c>
      <c r="L2" s="11" t="s">
        <v>69</v>
      </c>
      <c r="M2" s="11" t="s">
        <v>70</v>
      </c>
      <c r="N2" s="16" t="s">
        <v>71</v>
      </c>
      <c r="O2" s="12" t="s">
        <v>72</v>
      </c>
    </row>
    <row r="3" spans="1:15" ht="15">
      <c r="A3" s="6" t="s">
        <v>32</v>
      </c>
      <c r="B3" s="1" t="s">
        <v>0</v>
      </c>
      <c r="C3" s="23">
        <v>9905</v>
      </c>
      <c r="D3" s="20">
        <v>5167</v>
      </c>
      <c r="E3" s="20">
        <v>3092</v>
      </c>
      <c r="F3" s="20">
        <v>2011.791</v>
      </c>
      <c r="G3" s="20">
        <v>6329.049999999999</v>
      </c>
      <c r="H3" s="20">
        <v>7211.864</v>
      </c>
      <c r="I3" s="20">
        <v>9129.623</v>
      </c>
      <c r="J3" s="20">
        <v>2385</v>
      </c>
      <c r="K3" s="20">
        <v>1531.286</v>
      </c>
      <c r="L3" s="23">
        <v>6081</v>
      </c>
      <c r="M3" s="28">
        <v>3184.84</v>
      </c>
      <c r="N3" s="20">
        <v>273</v>
      </c>
      <c r="O3" s="13">
        <f>SUM(C3:N3)</f>
        <v>56301.454</v>
      </c>
    </row>
    <row r="4" spans="1:15" ht="15">
      <c r="A4" s="6" t="s">
        <v>33</v>
      </c>
      <c r="B4" s="1" t="s">
        <v>1</v>
      </c>
      <c r="C4" s="23">
        <v>19349</v>
      </c>
      <c r="D4" s="20">
        <v>10038</v>
      </c>
      <c r="E4" s="20">
        <v>13893</v>
      </c>
      <c r="F4" s="20">
        <v>0</v>
      </c>
      <c r="G4" s="20">
        <v>36714.28</v>
      </c>
      <c r="H4" s="20">
        <v>7861.821</v>
      </c>
      <c r="I4" s="20">
        <v>18948.805</v>
      </c>
      <c r="J4" s="20">
        <v>17224</v>
      </c>
      <c r="K4" s="20">
        <v>2018.617</v>
      </c>
      <c r="L4" s="23">
        <v>0</v>
      </c>
      <c r="M4" s="28">
        <v>2263.58</v>
      </c>
      <c r="N4" s="20">
        <v>0</v>
      </c>
      <c r="O4" s="13">
        <f aca="true" t="shared" si="0" ref="O4:O34">SUM(C4:N4)</f>
        <v>128311.10299999999</v>
      </c>
    </row>
    <row r="5" spans="1:15" ht="15">
      <c r="A5" s="6" t="s">
        <v>34</v>
      </c>
      <c r="B5" s="1" t="s">
        <v>2</v>
      </c>
      <c r="C5" s="23">
        <v>8449</v>
      </c>
      <c r="D5" s="20">
        <v>11289</v>
      </c>
      <c r="E5" s="20">
        <v>7368</v>
      </c>
      <c r="F5" s="20">
        <v>2588.343</v>
      </c>
      <c r="G5" s="20">
        <v>5796.670000000002</v>
      </c>
      <c r="H5" s="20">
        <v>23782.264000000006</v>
      </c>
      <c r="I5" s="20">
        <v>15470.041</v>
      </c>
      <c r="J5" s="20">
        <v>7365</v>
      </c>
      <c r="K5" s="20">
        <v>10608.371</v>
      </c>
      <c r="L5" s="23">
        <v>11572</v>
      </c>
      <c r="M5" s="28">
        <v>11394.29</v>
      </c>
      <c r="N5" s="20">
        <v>291</v>
      </c>
      <c r="O5" s="13">
        <f t="shared" si="0"/>
        <v>115973.97900000002</v>
      </c>
    </row>
    <row r="6" spans="1:15" ht="26">
      <c r="A6" s="6" t="s">
        <v>35</v>
      </c>
      <c r="B6" s="1" t="s">
        <v>3</v>
      </c>
      <c r="C6" s="23">
        <v>0</v>
      </c>
      <c r="D6" s="20">
        <v>0</v>
      </c>
      <c r="E6" s="20">
        <v>0</v>
      </c>
      <c r="F6" s="20">
        <v>0</v>
      </c>
      <c r="G6" s="20">
        <v>0</v>
      </c>
      <c r="H6" s="20">
        <v>0</v>
      </c>
      <c r="I6" s="20">
        <v>0</v>
      </c>
      <c r="J6" s="20">
        <v>0</v>
      </c>
      <c r="K6" s="20">
        <v>174.802</v>
      </c>
      <c r="L6" s="23">
        <v>0</v>
      </c>
      <c r="M6" s="28">
        <v>0</v>
      </c>
      <c r="N6" s="20">
        <v>0</v>
      </c>
      <c r="O6" s="13">
        <f t="shared" si="0"/>
        <v>174.802</v>
      </c>
    </row>
    <row r="7" spans="1:15" ht="15">
      <c r="A7" s="6" t="s">
        <v>36</v>
      </c>
      <c r="B7" s="1" t="s">
        <v>4</v>
      </c>
      <c r="C7" s="23">
        <v>0</v>
      </c>
      <c r="D7" s="20">
        <v>0</v>
      </c>
      <c r="E7" s="20">
        <v>0</v>
      </c>
      <c r="F7" s="20">
        <v>0</v>
      </c>
      <c r="G7" s="20">
        <v>0</v>
      </c>
      <c r="H7" s="20">
        <v>0</v>
      </c>
      <c r="I7" s="20">
        <v>906.79</v>
      </c>
      <c r="J7" s="20">
        <v>0</v>
      </c>
      <c r="K7" s="20">
        <v>0</v>
      </c>
      <c r="L7" s="23">
        <v>502</v>
      </c>
      <c r="M7" s="28">
        <v>0</v>
      </c>
      <c r="N7" s="20">
        <v>0</v>
      </c>
      <c r="O7" s="13">
        <f t="shared" si="0"/>
        <v>1408.79</v>
      </c>
    </row>
    <row r="8" spans="1:15" ht="15">
      <c r="A8" s="6" t="s">
        <v>37</v>
      </c>
      <c r="B8" s="1" t="s">
        <v>5</v>
      </c>
      <c r="C8" s="23">
        <v>0</v>
      </c>
      <c r="D8" s="20">
        <v>0</v>
      </c>
      <c r="E8" s="20">
        <v>0</v>
      </c>
      <c r="F8" s="20">
        <v>0</v>
      </c>
      <c r="G8" s="20">
        <v>0</v>
      </c>
      <c r="H8" s="20">
        <v>200.27100000000004</v>
      </c>
      <c r="I8" s="20">
        <v>13.284</v>
      </c>
      <c r="J8" s="20">
        <v>0</v>
      </c>
      <c r="K8" s="20">
        <v>0</v>
      </c>
      <c r="L8" s="23">
        <v>31</v>
      </c>
      <c r="M8" s="28">
        <v>0</v>
      </c>
      <c r="N8" s="20">
        <v>0</v>
      </c>
      <c r="O8" s="13">
        <f t="shared" si="0"/>
        <v>244.55500000000004</v>
      </c>
    </row>
    <row r="9" spans="1:15" ht="15">
      <c r="A9" s="6" t="s">
        <v>38</v>
      </c>
      <c r="B9" s="1" t="s">
        <v>6</v>
      </c>
      <c r="C9" s="23">
        <v>57</v>
      </c>
      <c r="D9" s="20">
        <v>323</v>
      </c>
      <c r="E9" s="20">
        <v>1931</v>
      </c>
      <c r="F9" s="20">
        <v>0</v>
      </c>
      <c r="G9" s="20">
        <v>1077.1400000000012</v>
      </c>
      <c r="H9" s="20">
        <v>334.8509999999998</v>
      </c>
      <c r="I9" s="20">
        <v>2585.128</v>
      </c>
      <c r="J9" s="20">
        <v>648</v>
      </c>
      <c r="K9" s="20">
        <v>55.022</v>
      </c>
      <c r="L9" s="23">
        <v>290</v>
      </c>
      <c r="M9" s="28">
        <v>48.39</v>
      </c>
      <c r="N9" s="20">
        <v>0</v>
      </c>
      <c r="O9" s="13">
        <f t="shared" si="0"/>
        <v>7349.531000000001</v>
      </c>
    </row>
    <row r="10" spans="1:15" ht="26">
      <c r="A10" s="6" t="s">
        <v>39</v>
      </c>
      <c r="B10" s="1" t="s">
        <v>7</v>
      </c>
      <c r="C10" s="23">
        <v>4795</v>
      </c>
      <c r="D10" s="20">
        <f>D11+D12</f>
        <v>58604</v>
      </c>
      <c r="E10" s="20">
        <v>11611</v>
      </c>
      <c r="F10" s="20">
        <v>361.448</v>
      </c>
      <c r="G10" s="20">
        <v>6708.1600000000035</v>
      </c>
      <c r="H10" s="20">
        <v>7903.353660000004</v>
      </c>
      <c r="I10" s="20">
        <f aca="true" t="shared" si="1" ref="I10">I11+I12</f>
        <v>12342.771827657472</v>
      </c>
      <c r="J10" s="20">
        <f aca="true" t="shared" si="2" ref="J10">SUM(J11:J12)</f>
        <v>1750</v>
      </c>
      <c r="K10" s="20">
        <v>12202.436</v>
      </c>
      <c r="L10" s="23">
        <v>5288</v>
      </c>
      <c r="M10" s="28">
        <f>SUM(M11:M12)</f>
        <v>4986.07</v>
      </c>
      <c r="N10" s="20">
        <v>15</v>
      </c>
      <c r="O10" s="13">
        <f t="shared" si="0"/>
        <v>126567.2394876575</v>
      </c>
    </row>
    <row r="11" spans="1:15" ht="15">
      <c r="A11" s="6" t="s">
        <v>40</v>
      </c>
      <c r="B11" s="1" t="s">
        <v>8</v>
      </c>
      <c r="C11" s="23">
        <v>3072</v>
      </c>
      <c r="D11" s="20">
        <v>1531</v>
      </c>
      <c r="E11" s="20">
        <v>8916</v>
      </c>
      <c r="F11" s="20">
        <v>129.155</v>
      </c>
      <c r="G11" s="20">
        <v>956.5900000000001</v>
      </c>
      <c r="H11" s="20">
        <v>2076.3429200000014</v>
      </c>
      <c r="I11" s="20">
        <v>852.367074670155</v>
      </c>
      <c r="J11" s="20">
        <v>672</v>
      </c>
      <c r="K11" s="20">
        <v>418.641</v>
      </c>
      <c r="L11" s="23">
        <v>914</v>
      </c>
      <c r="M11" s="28">
        <v>424.12</v>
      </c>
      <c r="N11" s="20">
        <v>8</v>
      </c>
      <c r="O11" s="13">
        <f t="shared" si="0"/>
        <v>19970.215994670154</v>
      </c>
    </row>
    <row r="12" spans="1:15" ht="15">
      <c r="A12" s="6" t="s">
        <v>41</v>
      </c>
      <c r="B12" s="1" t="s">
        <v>9</v>
      </c>
      <c r="C12" s="23">
        <v>1723</v>
      </c>
      <c r="D12" s="20">
        <v>57073</v>
      </c>
      <c r="E12" s="20">
        <v>2695</v>
      </c>
      <c r="F12" s="20">
        <v>232.293</v>
      </c>
      <c r="G12" s="20">
        <v>5751.57</v>
      </c>
      <c r="H12" s="20">
        <v>5827.010740000005</v>
      </c>
      <c r="I12" s="20">
        <v>11490.404752987317</v>
      </c>
      <c r="J12" s="20">
        <v>1078</v>
      </c>
      <c r="K12" s="20">
        <v>11783.795</v>
      </c>
      <c r="L12" s="23">
        <v>4374</v>
      </c>
      <c r="M12" s="28">
        <v>4561.95</v>
      </c>
      <c r="N12" s="20">
        <v>7</v>
      </c>
      <c r="O12" s="13">
        <f t="shared" si="0"/>
        <v>106597.02349298733</v>
      </c>
    </row>
    <row r="13" spans="1:15" ht="15">
      <c r="A13" s="6" t="s">
        <v>42</v>
      </c>
      <c r="B13" s="1" t="s">
        <v>10</v>
      </c>
      <c r="C13" s="23">
        <v>13304</v>
      </c>
      <c r="D13" s="20">
        <f>D14+D15</f>
        <v>4935</v>
      </c>
      <c r="E13" s="20">
        <v>40688</v>
      </c>
      <c r="F13" s="20">
        <v>63.486</v>
      </c>
      <c r="G13" s="20">
        <v>8138.27</v>
      </c>
      <c r="H13" s="20">
        <v>11637.774720000005</v>
      </c>
      <c r="I13" s="20">
        <f aca="true" t="shared" si="3" ref="I13">I14+I15</f>
        <v>47478.03217234253</v>
      </c>
      <c r="J13" s="20">
        <f aca="true" t="shared" si="4" ref="J13">SUM(J14:J15)</f>
        <v>11891</v>
      </c>
      <c r="K13" s="20">
        <v>10627.064</v>
      </c>
      <c r="L13" s="23">
        <v>1370.919</v>
      </c>
      <c r="M13" s="28">
        <f>SUM(M14:M15)</f>
        <v>5153.07</v>
      </c>
      <c r="N13" s="20">
        <v>8</v>
      </c>
      <c r="O13" s="13">
        <f t="shared" si="0"/>
        <v>155294.61589234252</v>
      </c>
    </row>
    <row r="14" spans="1:15" ht="15">
      <c r="A14" s="6" t="s">
        <v>40</v>
      </c>
      <c r="B14" s="1" t="s">
        <v>11</v>
      </c>
      <c r="C14" s="23">
        <v>1372</v>
      </c>
      <c r="D14" s="20">
        <v>1578</v>
      </c>
      <c r="E14" s="20">
        <v>32118</v>
      </c>
      <c r="F14" s="20">
        <v>21.863</v>
      </c>
      <c r="G14" s="20">
        <v>1662.7999999999993</v>
      </c>
      <c r="H14" s="20">
        <v>5343.254629999996</v>
      </c>
      <c r="I14" s="20">
        <v>10049.642925329845</v>
      </c>
      <c r="J14" s="20">
        <v>254</v>
      </c>
      <c r="K14" s="20">
        <v>603.687</v>
      </c>
      <c r="L14" s="23">
        <v>148.919</v>
      </c>
      <c r="M14" s="28">
        <v>411.46</v>
      </c>
      <c r="N14" s="20">
        <v>8</v>
      </c>
      <c r="O14" s="13">
        <f t="shared" si="0"/>
        <v>53571.626555329836</v>
      </c>
    </row>
    <row r="15" spans="1:15" ht="15">
      <c r="A15" s="6" t="s">
        <v>41</v>
      </c>
      <c r="B15" s="1" t="s">
        <v>12</v>
      </c>
      <c r="C15" s="23">
        <v>11932</v>
      </c>
      <c r="D15" s="20">
        <v>3357</v>
      </c>
      <c r="E15" s="20">
        <v>8570</v>
      </c>
      <c r="F15" s="20">
        <v>41.623</v>
      </c>
      <c r="G15" s="20">
        <v>6475.46</v>
      </c>
      <c r="H15" s="20">
        <v>6294.520090000005</v>
      </c>
      <c r="I15" s="20">
        <v>37428.38924701269</v>
      </c>
      <c r="J15" s="20">
        <v>11637</v>
      </c>
      <c r="K15" s="20">
        <v>10023.377</v>
      </c>
      <c r="L15" s="23">
        <v>1222</v>
      </c>
      <c r="M15" s="28">
        <v>4741.61</v>
      </c>
      <c r="N15" s="20">
        <v>0</v>
      </c>
      <c r="O15" s="13">
        <f t="shared" si="0"/>
        <v>101722.9793370127</v>
      </c>
    </row>
    <row r="16" spans="1:15" ht="15">
      <c r="A16" s="6" t="s">
        <v>43</v>
      </c>
      <c r="B16" s="1" t="s">
        <v>13</v>
      </c>
      <c r="C16" s="23">
        <v>18099</v>
      </c>
      <c r="D16" s="20">
        <f>D17+D18</f>
        <v>63539</v>
      </c>
      <c r="E16" s="20">
        <v>52299</v>
      </c>
      <c r="F16" s="20">
        <v>424.93399999999997</v>
      </c>
      <c r="G16" s="20">
        <v>14846.420000000042</v>
      </c>
      <c r="H16" s="20">
        <v>19541.128380000016</v>
      </c>
      <c r="I16" s="20">
        <f aca="true" t="shared" si="5" ref="I16">I17+I18</f>
        <v>59820.80400000001</v>
      </c>
      <c r="J16" s="20">
        <f aca="true" t="shared" si="6" ref="J16">SUM(J17:J18)</f>
        <v>13641</v>
      </c>
      <c r="K16" s="20">
        <v>22845</v>
      </c>
      <c r="L16" s="23">
        <v>6658.919</v>
      </c>
      <c r="M16" s="28">
        <f>SUM(M17:M18)</f>
        <v>10139.14</v>
      </c>
      <c r="N16" s="20">
        <v>23</v>
      </c>
      <c r="O16" s="13">
        <f t="shared" si="0"/>
        <v>281877.3453800001</v>
      </c>
    </row>
    <row r="17" spans="1:15" ht="15">
      <c r="A17" s="6" t="s">
        <v>40</v>
      </c>
      <c r="B17" s="1" t="s">
        <v>14</v>
      </c>
      <c r="C17" s="23">
        <v>4444</v>
      </c>
      <c r="D17" s="20">
        <f aca="true" t="shared" si="7" ref="D17:D18">D11+D14</f>
        <v>3109</v>
      </c>
      <c r="E17" s="20">
        <v>41034</v>
      </c>
      <c r="F17" s="20">
        <v>151.018</v>
      </c>
      <c r="G17" s="20">
        <v>2619.3900000000012</v>
      </c>
      <c r="H17" s="20">
        <v>7419.597549999999</v>
      </c>
      <c r="I17" s="20">
        <f aca="true" t="shared" si="8" ref="I17:I18">I11+I14</f>
        <v>10902.01</v>
      </c>
      <c r="J17" s="20">
        <f>J11+J14</f>
        <v>926</v>
      </c>
      <c r="K17" s="20">
        <v>1022</v>
      </c>
      <c r="L17" s="23">
        <v>1062.9189999999999</v>
      </c>
      <c r="M17" s="28">
        <f aca="true" t="shared" si="9" ref="M17:M18">M11+M14</f>
        <v>835.5799999999999</v>
      </c>
      <c r="N17" s="20">
        <v>16</v>
      </c>
      <c r="O17" s="13">
        <f t="shared" si="0"/>
        <v>73541.51454999999</v>
      </c>
    </row>
    <row r="18" spans="1:15" ht="15">
      <c r="A18" s="6" t="s">
        <v>41</v>
      </c>
      <c r="B18" s="1" t="s">
        <v>15</v>
      </c>
      <c r="C18" s="23">
        <v>13655</v>
      </c>
      <c r="D18" s="20">
        <f t="shared" si="7"/>
        <v>60430</v>
      </c>
      <c r="E18" s="20">
        <v>11265</v>
      </c>
      <c r="F18" s="20">
        <v>273.916</v>
      </c>
      <c r="G18" s="20">
        <v>12227.02999999997</v>
      </c>
      <c r="H18" s="20">
        <v>12121.530830000003</v>
      </c>
      <c r="I18" s="20">
        <f t="shared" si="8"/>
        <v>48918.79400000001</v>
      </c>
      <c r="J18" s="20">
        <f>J12+J15</f>
        <v>12715</v>
      </c>
      <c r="K18" s="20">
        <v>21823</v>
      </c>
      <c r="L18" s="23">
        <v>5596</v>
      </c>
      <c r="M18" s="28">
        <f t="shared" si="9"/>
        <v>9303.56</v>
      </c>
      <c r="N18" s="20">
        <v>7</v>
      </c>
      <c r="O18" s="13">
        <f t="shared" si="0"/>
        <v>208335.83083</v>
      </c>
    </row>
    <row r="19" spans="1:15" ht="15">
      <c r="A19" s="6" t="s">
        <v>44</v>
      </c>
      <c r="B19" s="1" t="s">
        <v>16</v>
      </c>
      <c r="C19" s="23">
        <v>46611</v>
      </c>
      <c r="D19" s="20">
        <f>D20+D24+D25</f>
        <v>40595</v>
      </c>
      <c r="E19" s="20">
        <v>36718</v>
      </c>
      <c r="F19" s="20">
        <v>65130.50111999832</v>
      </c>
      <c r="G19" s="20">
        <v>26625.660000000003</v>
      </c>
      <c r="H19" s="21">
        <f>H20+H24+H25</f>
        <v>49248.495</v>
      </c>
      <c r="I19" s="20">
        <f aca="true" t="shared" si="10" ref="I19">I20+I24+I25</f>
        <v>44663.149</v>
      </c>
      <c r="J19" s="20">
        <f aca="true" t="shared" si="11" ref="J19">SUM(J20,J24:J25)</f>
        <v>63702</v>
      </c>
      <c r="K19" s="20">
        <v>59645</v>
      </c>
      <c r="L19" s="23">
        <v>47011</v>
      </c>
      <c r="M19" s="28">
        <f>M20+M24+M25</f>
        <v>25092.089999999997</v>
      </c>
      <c r="N19" s="33">
        <v>15420</v>
      </c>
      <c r="O19" s="13">
        <f t="shared" si="0"/>
        <v>520461.89511999825</v>
      </c>
    </row>
    <row r="20" spans="1:15" ht="15">
      <c r="A20" s="6" t="s">
        <v>45</v>
      </c>
      <c r="B20" s="1" t="s">
        <v>17</v>
      </c>
      <c r="C20" s="23">
        <v>45914</v>
      </c>
      <c r="D20" s="20">
        <f>SUM(D21:D23)</f>
        <v>40176</v>
      </c>
      <c r="E20" s="20">
        <v>36142</v>
      </c>
      <c r="F20" s="20">
        <v>65130.50111999832</v>
      </c>
      <c r="G20" s="20">
        <v>25933</v>
      </c>
      <c r="H20" s="21">
        <f aca="true" t="shared" si="12" ref="H20:I20">H21+H22+H23</f>
        <v>46833.662000000004</v>
      </c>
      <c r="I20" s="20">
        <f t="shared" si="12"/>
        <v>42548.14</v>
      </c>
      <c r="J20" s="20">
        <f aca="true" t="shared" si="13" ref="J20">SUM(J21:J23)</f>
        <v>63211</v>
      </c>
      <c r="K20" s="20">
        <v>59428</v>
      </c>
      <c r="L20" s="23">
        <v>46221</v>
      </c>
      <c r="M20" s="28">
        <f>SUM(M21:M23)</f>
        <v>24522.199999999997</v>
      </c>
      <c r="N20" s="34">
        <v>15420</v>
      </c>
      <c r="O20" s="13">
        <f t="shared" si="0"/>
        <v>511479.5031199983</v>
      </c>
    </row>
    <row r="21" spans="1:15" ht="15">
      <c r="A21" s="6" t="s">
        <v>46</v>
      </c>
      <c r="B21" s="1" t="s">
        <v>18</v>
      </c>
      <c r="C21" s="23">
        <v>32197</v>
      </c>
      <c r="D21" s="20">
        <v>28042</v>
      </c>
      <c r="E21" s="20">
        <v>18510</v>
      </c>
      <c r="F21" s="20">
        <v>48911.053039998325</v>
      </c>
      <c r="G21" s="20">
        <v>17724.740000000005</v>
      </c>
      <c r="H21" s="20">
        <v>32129.86200000001</v>
      </c>
      <c r="I21" s="20">
        <v>28744.747</v>
      </c>
      <c r="J21" s="20">
        <v>44689</v>
      </c>
      <c r="K21" s="20">
        <v>42439</v>
      </c>
      <c r="L21" s="23">
        <v>33524</v>
      </c>
      <c r="M21" s="28">
        <v>17386.94</v>
      </c>
      <c r="N21" s="33">
        <v>12059</v>
      </c>
      <c r="O21" s="13">
        <f t="shared" si="0"/>
        <v>356357.34203999833</v>
      </c>
    </row>
    <row r="22" spans="1:15" ht="15">
      <c r="A22" s="6" t="s">
        <v>47</v>
      </c>
      <c r="B22" s="1" t="s">
        <v>19</v>
      </c>
      <c r="C22" s="23">
        <v>13640</v>
      </c>
      <c r="D22" s="20">
        <v>11825</v>
      </c>
      <c r="E22" s="20">
        <v>7498</v>
      </c>
      <c r="F22" s="20">
        <v>15562.42</v>
      </c>
      <c r="G22" s="20">
        <v>6911.310000000001</v>
      </c>
      <c r="H22" s="20">
        <v>14514.517999999996</v>
      </c>
      <c r="I22" s="20">
        <v>13581.993</v>
      </c>
      <c r="J22" s="20">
        <v>18130</v>
      </c>
      <c r="K22" s="20">
        <v>16678</v>
      </c>
      <c r="L22" s="23">
        <v>12623</v>
      </c>
      <c r="M22" s="28">
        <v>5745.09</v>
      </c>
      <c r="N22" s="33">
        <v>2860</v>
      </c>
      <c r="O22" s="13">
        <f t="shared" si="0"/>
        <v>139569.331</v>
      </c>
    </row>
    <row r="23" spans="1:15" ht="15">
      <c r="A23" s="35" t="s">
        <v>48</v>
      </c>
      <c r="B23" s="1" t="s">
        <v>20</v>
      </c>
      <c r="C23" s="23">
        <v>76</v>
      </c>
      <c r="D23" s="20">
        <v>309</v>
      </c>
      <c r="E23" s="20">
        <v>10134</v>
      </c>
      <c r="F23" s="20">
        <v>511.75</v>
      </c>
      <c r="G23" s="20">
        <v>1296.96</v>
      </c>
      <c r="H23" s="20">
        <v>189.28199999999998</v>
      </c>
      <c r="I23" s="20">
        <v>221.4</v>
      </c>
      <c r="J23" s="20">
        <v>392</v>
      </c>
      <c r="K23" s="20">
        <v>311</v>
      </c>
      <c r="L23" s="23">
        <v>74</v>
      </c>
      <c r="M23" s="28">
        <v>1390.17</v>
      </c>
      <c r="N23" s="33">
        <v>297</v>
      </c>
      <c r="O23" s="13">
        <f t="shared" si="0"/>
        <v>15202.561999999998</v>
      </c>
    </row>
    <row r="24" spans="1:15" ht="15">
      <c r="A24" s="6" t="s">
        <v>49</v>
      </c>
      <c r="B24" s="1" t="s">
        <v>21</v>
      </c>
      <c r="C24" s="23">
        <v>697</v>
      </c>
      <c r="D24" s="20">
        <v>419</v>
      </c>
      <c r="E24" s="20">
        <v>576</v>
      </c>
      <c r="F24" s="20">
        <v>145.27807999999996</v>
      </c>
      <c r="G24" s="20">
        <v>692.6599999999999</v>
      </c>
      <c r="H24" s="20">
        <v>2414.8330000000005</v>
      </c>
      <c r="I24" s="20">
        <v>2115.009</v>
      </c>
      <c r="J24" s="20">
        <v>491</v>
      </c>
      <c r="K24" s="20">
        <v>217</v>
      </c>
      <c r="L24" s="23">
        <v>790</v>
      </c>
      <c r="M24" s="28">
        <v>569.89</v>
      </c>
      <c r="N24" s="33">
        <v>203</v>
      </c>
      <c r="O24" s="13">
        <f t="shared" si="0"/>
        <v>9330.67008</v>
      </c>
    </row>
    <row r="25" spans="1:15" ht="15">
      <c r="A25" s="6" t="s">
        <v>50</v>
      </c>
      <c r="B25" s="1" t="s">
        <v>22</v>
      </c>
      <c r="C25" s="23">
        <v>0</v>
      </c>
      <c r="D25" s="20">
        <v>0</v>
      </c>
      <c r="E25" s="20">
        <v>0</v>
      </c>
      <c r="F25" s="20">
        <v>0</v>
      </c>
      <c r="G25" s="20">
        <v>0</v>
      </c>
      <c r="H25" s="20">
        <v>0</v>
      </c>
      <c r="I25" s="20">
        <v>0</v>
      </c>
      <c r="J25" s="20">
        <v>0</v>
      </c>
      <c r="K25" s="20">
        <v>0</v>
      </c>
      <c r="L25" s="23">
        <v>0</v>
      </c>
      <c r="M25" s="28">
        <v>0</v>
      </c>
      <c r="N25" s="20">
        <v>0</v>
      </c>
      <c r="O25" s="13">
        <f t="shared" si="0"/>
        <v>0</v>
      </c>
    </row>
    <row r="26" spans="1:15" ht="26">
      <c r="A26" s="6" t="s">
        <v>51</v>
      </c>
      <c r="B26" s="1" t="s">
        <v>23</v>
      </c>
      <c r="C26" s="23">
        <v>0</v>
      </c>
      <c r="D26" s="20">
        <v>0</v>
      </c>
      <c r="E26" s="20">
        <v>0</v>
      </c>
      <c r="F26" s="20">
        <v>0</v>
      </c>
      <c r="G26" s="20">
        <v>0</v>
      </c>
      <c r="H26" s="20">
        <v>0</v>
      </c>
      <c r="I26" s="20">
        <v>983.905</v>
      </c>
      <c r="J26" s="20">
        <v>0</v>
      </c>
      <c r="K26" s="20">
        <v>29.61</v>
      </c>
      <c r="L26" s="23">
        <v>162</v>
      </c>
      <c r="M26" s="28">
        <v>0</v>
      </c>
      <c r="N26" s="20">
        <v>0</v>
      </c>
      <c r="O26" s="13">
        <f t="shared" si="0"/>
        <v>1175.5149999999999</v>
      </c>
    </row>
    <row r="27" spans="1:15" ht="26">
      <c r="A27" s="6" t="s">
        <v>52</v>
      </c>
      <c r="B27" s="1" t="s">
        <v>24</v>
      </c>
      <c r="C27" s="23">
        <v>32</v>
      </c>
      <c r="D27" s="20">
        <v>121</v>
      </c>
      <c r="E27" s="20">
        <v>26</v>
      </c>
      <c r="F27" s="20">
        <v>0</v>
      </c>
      <c r="G27" s="20">
        <v>87.41000000000001</v>
      </c>
      <c r="H27" s="20">
        <v>256.226</v>
      </c>
      <c r="I27" s="20">
        <v>69.1</v>
      </c>
      <c r="J27" s="20">
        <v>106</v>
      </c>
      <c r="K27" s="20">
        <v>91.829</v>
      </c>
      <c r="L27" s="23">
        <v>97</v>
      </c>
      <c r="M27" s="28">
        <v>40.17</v>
      </c>
      <c r="N27" s="20">
        <v>0</v>
      </c>
      <c r="O27" s="13">
        <f t="shared" si="0"/>
        <v>926.7349999999999</v>
      </c>
    </row>
    <row r="28" spans="1:15" ht="15">
      <c r="A28" s="6" t="s">
        <v>53</v>
      </c>
      <c r="B28" s="1" t="s">
        <v>25</v>
      </c>
      <c r="C28" s="23">
        <v>906</v>
      </c>
      <c r="D28" s="20">
        <v>12853</v>
      </c>
      <c r="E28" s="20">
        <v>299</v>
      </c>
      <c r="F28" s="20">
        <v>35.467</v>
      </c>
      <c r="G28" s="20">
        <v>1897.75</v>
      </c>
      <c r="H28" s="20">
        <v>552.0036199999995</v>
      </c>
      <c r="I28" s="20">
        <v>2995.492</v>
      </c>
      <c r="J28" s="20">
        <v>3531</v>
      </c>
      <c r="K28" s="20">
        <v>1842.28</v>
      </c>
      <c r="L28" s="23">
        <v>2782</v>
      </c>
      <c r="M28" s="28">
        <v>626.31</v>
      </c>
      <c r="N28" s="20">
        <v>0</v>
      </c>
      <c r="O28" s="13">
        <f t="shared" si="0"/>
        <v>28320.30262</v>
      </c>
    </row>
    <row r="29" spans="1:15" ht="15">
      <c r="A29" s="6" t="s">
        <v>54</v>
      </c>
      <c r="B29" s="1" t="s">
        <v>26</v>
      </c>
      <c r="C29" s="23">
        <v>260</v>
      </c>
      <c r="D29" s="20">
        <v>0</v>
      </c>
      <c r="E29" s="20">
        <v>295</v>
      </c>
      <c r="F29" s="20">
        <v>0</v>
      </c>
      <c r="G29" s="20">
        <v>303.75</v>
      </c>
      <c r="H29" s="20">
        <v>2872.973</v>
      </c>
      <c r="I29" s="20">
        <v>2826.681</v>
      </c>
      <c r="J29" s="20">
        <v>0</v>
      </c>
      <c r="K29" s="20">
        <v>1035.223</v>
      </c>
      <c r="L29" s="23">
        <v>0</v>
      </c>
      <c r="M29" s="28">
        <v>85.18</v>
      </c>
      <c r="N29" s="20">
        <v>0</v>
      </c>
      <c r="O29" s="13">
        <f t="shared" si="0"/>
        <v>7678.807000000001</v>
      </c>
    </row>
    <row r="30" spans="1:15" ht="15">
      <c r="A30" s="6" t="s">
        <v>55</v>
      </c>
      <c r="B30" s="1" t="s">
        <v>27</v>
      </c>
      <c r="C30" s="23">
        <v>0</v>
      </c>
      <c r="D30" s="20">
        <v>2</v>
      </c>
      <c r="E30" s="20">
        <v>0</v>
      </c>
      <c r="F30" s="20">
        <v>0</v>
      </c>
      <c r="G30" s="20">
        <v>0</v>
      </c>
      <c r="H30" s="20">
        <v>0</v>
      </c>
      <c r="I30" s="20">
        <v>0</v>
      </c>
      <c r="J30" s="20">
        <v>0</v>
      </c>
      <c r="K30" s="20">
        <v>0</v>
      </c>
      <c r="L30" s="23">
        <v>0</v>
      </c>
      <c r="M30" s="28">
        <v>0</v>
      </c>
      <c r="N30" s="20">
        <v>0</v>
      </c>
      <c r="O30" s="13">
        <f t="shared" si="0"/>
        <v>2</v>
      </c>
    </row>
    <row r="31" spans="1:15" ht="15">
      <c r="A31" s="6" t="s">
        <v>56</v>
      </c>
      <c r="B31" s="1" t="s">
        <v>28</v>
      </c>
      <c r="C31" s="23">
        <v>0</v>
      </c>
      <c r="D31" s="20">
        <v>55</v>
      </c>
      <c r="E31" s="20">
        <v>0</v>
      </c>
      <c r="F31" s="20">
        <v>0</v>
      </c>
      <c r="G31" s="20">
        <v>-14.89</v>
      </c>
      <c r="H31" s="20">
        <v>304.2569999999996</v>
      </c>
      <c r="I31" s="20">
        <v>28933.316</v>
      </c>
      <c r="J31" s="20">
        <v>1236</v>
      </c>
      <c r="K31" s="20">
        <v>0</v>
      </c>
      <c r="L31" s="23">
        <v>0</v>
      </c>
      <c r="M31" s="28">
        <v>668.98</v>
      </c>
      <c r="N31" s="20">
        <v>0</v>
      </c>
      <c r="O31" s="13">
        <f t="shared" si="0"/>
        <v>31182.662999999997</v>
      </c>
    </row>
    <row r="32" spans="1:15" ht="15">
      <c r="A32" s="6" t="s">
        <v>57</v>
      </c>
      <c r="B32" s="1" t="s">
        <v>29</v>
      </c>
      <c r="C32" s="23">
        <v>0</v>
      </c>
      <c r="D32" s="20">
        <v>0</v>
      </c>
      <c r="E32" s="20">
        <v>0</v>
      </c>
      <c r="F32" s="20">
        <v>0</v>
      </c>
      <c r="G32" s="20">
        <v>0</v>
      </c>
      <c r="H32" s="20">
        <v>0</v>
      </c>
      <c r="I32" s="20">
        <v>0</v>
      </c>
      <c r="J32" s="20">
        <v>0</v>
      </c>
      <c r="K32" s="20">
        <v>0</v>
      </c>
      <c r="L32" s="23">
        <v>0</v>
      </c>
      <c r="M32" s="28">
        <v>0</v>
      </c>
      <c r="N32" s="20">
        <v>0</v>
      </c>
      <c r="O32" s="13">
        <f t="shared" si="0"/>
        <v>0</v>
      </c>
    </row>
    <row r="33" spans="1:15" ht="15">
      <c r="A33" s="6" t="s">
        <v>58</v>
      </c>
      <c r="B33" s="1" t="s">
        <v>30</v>
      </c>
      <c r="C33" s="23">
        <v>3555</v>
      </c>
      <c r="D33" s="20">
        <v>6309</v>
      </c>
      <c r="E33" s="20">
        <v>1597</v>
      </c>
      <c r="F33" s="20">
        <v>679.520779999997</v>
      </c>
      <c r="G33" s="20">
        <v>1591.8900000000003</v>
      </c>
      <c r="H33" s="20">
        <v>7516.837999999999</v>
      </c>
      <c r="I33" s="20">
        <v>7632.151</v>
      </c>
      <c r="J33" s="20">
        <v>2609</v>
      </c>
      <c r="K33" s="20">
        <v>1902.138</v>
      </c>
      <c r="L33" s="23">
        <v>2907</v>
      </c>
      <c r="M33" s="28">
        <v>2270.7</v>
      </c>
      <c r="N33" s="20">
        <v>0</v>
      </c>
      <c r="O33" s="13">
        <f t="shared" si="0"/>
        <v>38570.237779999996</v>
      </c>
    </row>
    <row r="34" spans="1:15" ht="15">
      <c r="A34" s="7" t="s">
        <v>59</v>
      </c>
      <c r="B34" s="8" t="s">
        <v>31</v>
      </c>
      <c r="C34" s="23">
        <v>107223</v>
      </c>
      <c r="D34" s="22">
        <f>D3+D4+D5+D6+D7+D8+D9+D16+D19+D26+D27+D28+D29+D30+D31+D32+D33</f>
        <v>150291</v>
      </c>
      <c r="E34" s="20">
        <v>117518</v>
      </c>
      <c r="F34" s="20">
        <v>70870.55689999832</v>
      </c>
      <c r="G34" s="20">
        <v>95255.14</v>
      </c>
      <c r="H34" s="20">
        <v>119682.99199999995</v>
      </c>
      <c r="I34" s="20">
        <f aca="true" t="shared" si="14" ref="I34">I3+I5+I4+I6+I7+I8+I9+I16+I19+I26+I27+I28+I29+I30+I32+I31+I33</f>
        <v>194978.26900000003</v>
      </c>
      <c r="J34" s="26">
        <f>SUM(J3:J10,J13,J19,J26:J33)</f>
        <v>112447</v>
      </c>
      <c r="K34" s="26">
        <f>SUM(K3:K10)+K13+K19+SUM(K26:K33)</f>
        <v>101763.678</v>
      </c>
      <c r="L34" s="23">
        <v>78093.919</v>
      </c>
      <c r="M34" s="29">
        <f>SUM(M3:M9)+M16+M19+SUM(M26:M33)</f>
        <v>55813.66999999999</v>
      </c>
      <c r="N34" s="20">
        <f>N3+N5+N16+N19+N28</f>
        <v>16007</v>
      </c>
      <c r="O34" s="9">
        <f t="shared" si="0"/>
        <v>1219944.2248999984</v>
      </c>
    </row>
  </sheetData>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4"/>
  <sheetViews>
    <sheetView zoomScale="80" zoomScaleNormal="80" workbookViewId="0" topLeftCell="B1">
      <selection activeCell="L3" sqref="L3:M34"/>
    </sheetView>
  </sheetViews>
  <sheetFormatPr defaultColWidth="9.140625" defaultRowHeight="15"/>
  <cols>
    <col min="1" max="1" width="32.140625" style="0" customWidth="1"/>
    <col min="2" max="2" width="6.140625" style="0" customWidth="1"/>
    <col min="3" max="15" width="15.140625" style="2" customWidth="1"/>
  </cols>
  <sheetData>
    <row r="1" ht="15">
      <c r="A1" s="10" t="s">
        <v>74</v>
      </c>
    </row>
    <row r="2" spans="1:15" s="15" customFormat="1" ht="29">
      <c r="A2" s="4"/>
      <c r="B2" s="5"/>
      <c r="C2" s="11" t="s">
        <v>60</v>
      </c>
      <c r="D2" s="11" t="s">
        <v>61</v>
      </c>
      <c r="E2" s="11" t="s">
        <v>62</v>
      </c>
      <c r="F2" s="11" t="s">
        <v>63</v>
      </c>
      <c r="G2" s="11" t="s">
        <v>64</v>
      </c>
      <c r="H2" s="11" t="s">
        <v>65</v>
      </c>
      <c r="I2" s="11" t="s">
        <v>66</v>
      </c>
      <c r="J2" s="11" t="s">
        <v>67</v>
      </c>
      <c r="K2" s="11" t="s">
        <v>68</v>
      </c>
      <c r="L2" s="11" t="s">
        <v>69</v>
      </c>
      <c r="M2" s="11" t="s">
        <v>70</v>
      </c>
      <c r="N2" s="16" t="s">
        <v>71</v>
      </c>
      <c r="O2" s="12" t="s">
        <v>72</v>
      </c>
    </row>
    <row r="3" spans="1:15" ht="15">
      <c r="A3" s="6" t="s">
        <v>32</v>
      </c>
      <c r="B3" s="1" t="s">
        <v>0</v>
      </c>
      <c r="C3" s="23">
        <v>7523</v>
      </c>
      <c r="D3" s="20">
        <v>7665</v>
      </c>
      <c r="E3" s="20">
        <v>2215</v>
      </c>
      <c r="F3" s="20">
        <v>1514.674</v>
      </c>
      <c r="G3" s="32">
        <v>5882.33</v>
      </c>
      <c r="H3" s="21">
        <v>7766.345</v>
      </c>
      <c r="I3" s="20">
        <v>13264.893</v>
      </c>
      <c r="J3" s="20">
        <v>3005</v>
      </c>
      <c r="K3" s="20">
        <v>3287</v>
      </c>
      <c r="L3" s="20">
        <v>5161</v>
      </c>
      <c r="M3" s="28">
        <v>2918.529999999999</v>
      </c>
      <c r="N3" s="17"/>
      <c r="O3" s="13">
        <f>SUM(C3:N3)</f>
        <v>60202.772</v>
      </c>
    </row>
    <row r="4" spans="1:15" ht="15">
      <c r="A4" s="6" t="s">
        <v>33</v>
      </c>
      <c r="B4" s="1" t="s">
        <v>1</v>
      </c>
      <c r="C4" s="23">
        <v>16847</v>
      </c>
      <c r="D4" s="20">
        <v>12215</v>
      </c>
      <c r="E4" s="20">
        <v>12064</v>
      </c>
      <c r="F4" s="20">
        <v>0</v>
      </c>
      <c r="G4" s="32">
        <v>26241.03</v>
      </c>
      <c r="H4" s="21">
        <v>18010.657999999996</v>
      </c>
      <c r="I4" s="20">
        <v>16761.087</v>
      </c>
      <c r="J4" s="20">
        <v>2194</v>
      </c>
      <c r="K4" s="20">
        <v>2031</v>
      </c>
      <c r="L4" s="20">
        <v>0</v>
      </c>
      <c r="M4" s="28">
        <v>3253.939999999995</v>
      </c>
      <c r="N4" s="17"/>
      <c r="O4" s="13">
        <f aca="true" t="shared" si="0" ref="O4:O34">SUM(C4:N4)</f>
        <v>109617.715</v>
      </c>
    </row>
    <row r="5" spans="1:15" ht="15">
      <c r="A5" s="6" t="s">
        <v>34</v>
      </c>
      <c r="B5" s="1" t="s">
        <v>2</v>
      </c>
      <c r="C5" s="23">
        <v>8024</v>
      </c>
      <c r="D5" s="20">
        <v>9473</v>
      </c>
      <c r="E5" s="20">
        <v>6666</v>
      </c>
      <c r="F5" s="20">
        <v>1500.949</v>
      </c>
      <c r="G5" s="32">
        <v>4877.71</v>
      </c>
      <c r="H5" s="21">
        <v>21336.117</v>
      </c>
      <c r="I5" s="20">
        <v>14070.603</v>
      </c>
      <c r="J5" s="20">
        <v>5606</v>
      </c>
      <c r="K5" s="20">
        <v>9829</v>
      </c>
      <c r="L5" s="20">
        <v>9208</v>
      </c>
      <c r="M5" s="28">
        <v>11794.169999999998</v>
      </c>
      <c r="N5" s="17"/>
      <c r="O5" s="13">
        <f t="shared" si="0"/>
        <v>102385.549</v>
      </c>
    </row>
    <row r="6" spans="1:15" ht="26">
      <c r="A6" s="6" t="s">
        <v>35</v>
      </c>
      <c r="B6" s="1" t="s">
        <v>3</v>
      </c>
      <c r="C6" s="23">
        <v>0</v>
      </c>
      <c r="D6" s="20">
        <v>0</v>
      </c>
      <c r="E6" s="20">
        <v>0</v>
      </c>
      <c r="F6" s="20">
        <v>0</v>
      </c>
      <c r="G6" s="32">
        <v>0</v>
      </c>
      <c r="H6" s="21">
        <v>0</v>
      </c>
      <c r="I6" s="20"/>
      <c r="J6" s="20"/>
      <c r="K6" s="20">
        <v>0</v>
      </c>
      <c r="L6" s="20">
        <v>0</v>
      </c>
      <c r="M6" s="28">
        <v>0</v>
      </c>
      <c r="N6" s="17"/>
      <c r="O6" s="13">
        <f t="shared" si="0"/>
        <v>0</v>
      </c>
    </row>
    <row r="7" spans="1:15" ht="15">
      <c r="A7" s="6" t="s">
        <v>36</v>
      </c>
      <c r="B7" s="1" t="s">
        <v>4</v>
      </c>
      <c r="C7" s="23">
        <v>0</v>
      </c>
      <c r="D7" s="20">
        <v>0</v>
      </c>
      <c r="E7" s="20">
        <v>0</v>
      </c>
      <c r="F7" s="20">
        <v>0</v>
      </c>
      <c r="G7" s="32">
        <v>0</v>
      </c>
      <c r="H7" s="21">
        <v>0</v>
      </c>
      <c r="I7" s="20">
        <v>1006.79</v>
      </c>
      <c r="J7" s="20"/>
      <c r="K7" s="20">
        <v>0</v>
      </c>
      <c r="L7" s="20">
        <v>502</v>
      </c>
      <c r="M7" s="28">
        <v>0</v>
      </c>
      <c r="N7" s="17"/>
      <c r="O7" s="13">
        <f t="shared" si="0"/>
        <v>1508.79</v>
      </c>
    </row>
    <row r="8" spans="1:15" ht="15">
      <c r="A8" s="6" t="s">
        <v>37</v>
      </c>
      <c r="B8" s="1" t="s">
        <v>5</v>
      </c>
      <c r="C8" s="23">
        <v>0</v>
      </c>
      <c r="D8" s="20">
        <v>15</v>
      </c>
      <c r="E8" s="20">
        <v>0</v>
      </c>
      <c r="F8" s="20">
        <v>0</v>
      </c>
      <c r="G8" s="32">
        <v>0</v>
      </c>
      <c r="H8" s="21">
        <v>203.77499999999998</v>
      </c>
      <c r="I8" s="20">
        <v>13.284</v>
      </c>
      <c r="J8" s="20"/>
      <c r="K8" s="20">
        <v>86</v>
      </c>
      <c r="L8" s="20">
        <v>67</v>
      </c>
      <c r="M8" s="28">
        <v>0</v>
      </c>
      <c r="N8" s="17"/>
      <c r="O8" s="13">
        <f t="shared" si="0"/>
        <v>385.05899999999997</v>
      </c>
    </row>
    <row r="9" spans="1:15" ht="15">
      <c r="A9" s="6" t="s">
        <v>38</v>
      </c>
      <c r="B9" s="1" t="s">
        <v>6</v>
      </c>
      <c r="C9" s="23">
        <v>62</v>
      </c>
      <c r="D9" s="20">
        <v>640</v>
      </c>
      <c r="E9" s="20">
        <v>1875</v>
      </c>
      <c r="F9" s="20">
        <v>0</v>
      </c>
      <c r="G9" s="32">
        <v>1224.98</v>
      </c>
      <c r="H9" s="21">
        <v>30.358000000000175</v>
      </c>
      <c r="I9" s="20">
        <v>-1791.157</v>
      </c>
      <c r="J9" s="20">
        <v>295</v>
      </c>
      <c r="K9" s="20">
        <v>135</v>
      </c>
      <c r="L9" s="20">
        <v>636.208</v>
      </c>
      <c r="M9" s="28">
        <v>139.94999999999982</v>
      </c>
      <c r="N9" s="17"/>
      <c r="O9" s="13">
        <f t="shared" si="0"/>
        <v>3247.3390000000004</v>
      </c>
    </row>
    <row r="10" spans="1:15" ht="26">
      <c r="A10" s="6" t="s">
        <v>39</v>
      </c>
      <c r="B10" s="1" t="s">
        <v>7</v>
      </c>
      <c r="C10" s="23">
        <v>4337</v>
      </c>
      <c r="D10" s="20">
        <v>60690</v>
      </c>
      <c r="E10" s="20">
        <v>14866</v>
      </c>
      <c r="F10" s="20">
        <v>251.797</v>
      </c>
      <c r="G10" s="32">
        <v>24367.15</v>
      </c>
      <c r="H10" s="21">
        <v>7657.110479999996</v>
      </c>
      <c r="I10" s="20">
        <f aca="true" t="shared" si="1" ref="I10">I11+I12</f>
        <v>8412.669868676323</v>
      </c>
      <c r="J10" s="20">
        <f aca="true" t="shared" si="2" ref="J10">SUM(J11:J12)</f>
        <v>1238</v>
      </c>
      <c r="K10" s="20">
        <f>K11+K12</f>
        <v>1185</v>
      </c>
      <c r="L10" s="20">
        <v>2786</v>
      </c>
      <c r="M10" s="28">
        <f>SUM(M11:M12)</f>
        <v>9249.88</v>
      </c>
      <c r="N10" s="17"/>
      <c r="O10" s="13">
        <f t="shared" si="0"/>
        <v>135040.60734867633</v>
      </c>
    </row>
    <row r="11" spans="1:15" ht="15">
      <c r="A11" s="6" t="s">
        <v>40</v>
      </c>
      <c r="B11" s="1" t="s">
        <v>8</v>
      </c>
      <c r="C11" s="23">
        <v>2786</v>
      </c>
      <c r="D11" s="20">
        <v>1347</v>
      </c>
      <c r="E11" s="20">
        <v>11838</v>
      </c>
      <c r="F11" s="20">
        <v>61.329</v>
      </c>
      <c r="G11" s="32">
        <v>953.32</v>
      </c>
      <c r="H11" s="20">
        <v>1985.5858399999997</v>
      </c>
      <c r="I11" s="20">
        <v>696.0669672014927</v>
      </c>
      <c r="J11" s="20">
        <v>446</v>
      </c>
      <c r="K11" s="24">
        <v>273</v>
      </c>
      <c r="L11" s="20">
        <v>817</v>
      </c>
      <c r="M11" s="28">
        <v>126.99000000000001</v>
      </c>
      <c r="N11" s="17"/>
      <c r="O11" s="13">
        <f t="shared" si="0"/>
        <v>21330.291807201495</v>
      </c>
    </row>
    <row r="12" spans="1:15" ht="15">
      <c r="A12" s="6" t="s">
        <v>41</v>
      </c>
      <c r="B12" s="1" t="s">
        <v>9</v>
      </c>
      <c r="C12" s="23">
        <v>1551</v>
      </c>
      <c r="D12" s="20">
        <v>59343</v>
      </c>
      <c r="E12" s="20">
        <v>3028</v>
      </c>
      <c r="F12" s="20">
        <v>190.468</v>
      </c>
      <c r="G12" s="32">
        <v>23413.83</v>
      </c>
      <c r="H12" s="20">
        <v>5671.524639999998</v>
      </c>
      <c r="I12" s="20">
        <v>7716.60290147483</v>
      </c>
      <c r="J12" s="20">
        <v>792</v>
      </c>
      <c r="K12" s="24">
        <v>912</v>
      </c>
      <c r="L12" s="20">
        <v>1969</v>
      </c>
      <c r="M12" s="28">
        <v>9122.89</v>
      </c>
      <c r="N12" s="17"/>
      <c r="O12" s="13">
        <f t="shared" si="0"/>
        <v>113710.31554147485</v>
      </c>
    </row>
    <row r="13" spans="1:15" ht="15">
      <c r="A13" s="6" t="s">
        <v>42</v>
      </c>
      <c r="B13" s="1" t="s">
        <v>10</v>
      </c>
      <c r="C13" s="23">
        <v>2634</v>
      </c>
      <c r="D13" s="20">
        <v>9507</v>
      </c>
      <c r="E13" s="20">
        <v>50803</v>
      </c>
      <c r="F13" s="20">
        <v>43.145</v>
      </c>
      <c r="G13" s="32">
        <v>34058.33</v>
      </c>
      <c r="H13" s="21">
        <v>12615.962250000011</v>
      </c>
      <c r="I13" s="20">
        <f aca="true" t="shared" si="3" ref="I13">I14+I15</f>
        <v>22360.19913132368</v>
      </c>
      <c r="J13" s="20">
        <f aca="true" t="shared" si="4" ref="J13">SUM(J14:J15)</f>
        <v>7040</v>
      </c>
      <c r="K13" s="20">
        <f>K14+K15</f>
        <v>20872</v>
      </c>
      <c r="L13" s="20">
        <v>1224.792</v>
      </c>
      <c r="M13" s="28">
        <f>SUM(M14:M15)</f>
        <v>9565.390000000001</v>
      </c>
      <c r="N13" s="17"/>
      <c r="O13" s="13">
        <f t="shared" si="0"/>
        <v>170723.81838132368</v>
      </c>
    </row>
    <row r="14" spans="1:15" ht="15">
      <c r="A14" s="6" t="s">
        <v>40</v>
      </c>
      <c r="B14" s="1" t="s">
        <v>11</v>
      </c>
      <c r="C14" s="23">
        <v>869</v>
      </c>
      <c r="D14" s="20">
        <v>1592</v>
      </c>
      <c r="E14" s="20">
        <v>42661</v>
      </c>
      <c r="F14" s="20">
        <v>7.182</v>
      </c>
      <c r="G14" s="32">
        <v>1539.58</v>
      </c>
      <c r="H14" s="20">
        <v>5126.807170000002</v>
      </c>
      <c r="I14" s="20">
        <v>11317.166032798506</v>
      </c>
      <c r="J14" s="20">
        <v>173</v>
      </c>
      <c r="K14" s="24">
        <v>478</v>
      </c>
      <c r="L14" s="20">
        <v>150</v>
      </c>
      <c r="M14" s="28">
        <v>373.3799999999999</v>
      </c>
      <c r="N14" s="17"/>
      <c r="O14" s="13">
        <f t="shared" si="0"/>
        <v>64287.11520279851</v>
      </c>
    </row>
    <row r="15" spans="1:15" ht="15">
      <c r="A15" s="6" t="s">
        <v>41</v>
      </c>
      <c r="B15" s="1" t="s">
        <v>12</v>
      </c>
      <c r="C15" s="23">
        <v>1765</v>
      </c>
      <c r="D15" s="20">
        <v>7916</v>
      </c>
      <c r="E15" s="20">
        <v>8142</v>
      </c>
      <c r="F15" s="20">
        <v>35.963</v>
      </c>
      <c r="G15" s="32">
        <v>32518.75</v>
      </c>
      <c r="H15" s="20">
        <v>7489.155080000004</v>
      </c>
      <c r="I15" s="20">
        <v>11043.033098525171</v>
      </c>
      <c r="J15" s="20">
        <v>6867</v>
      </c>
      <c r="K15" s="24">
        <v>20394</v>
      </c>
      <c r="L15" s="20">
        <v>1074.792</v>
      </c>
      <c r="M15" s="28">
        <v>9192.010000000002</v>
      </c>
      <c r="N15" s="17"/>
      <c r="O15" s="13">
        <f t="shared" si="0"/>
        <v>106437.70317852517</v>
      </c>
    </row>
    <row r="16" spans="1:15" ht="15">
      <c r="A16" s="6" t="s">
        <v>43</v>
      </c>
      <c r="B16" s="1" t="s">
        <v>13</v>
      </c>
      <c r="C16" s="23">
        <v>6971</v>
      </c>
      <c r="D16" s="20">
        <f>D17+D18</f>
        <v>70198</v>
      </c>
      <c r="E16" s="20">
        <v>65669</v>
      </c>
      <c r="F16" s="20">
        <v>294.942</v>
      </c>
      <c r="G16" s="32">
        <v>58425.47</v>
      </c>
      <c r="H16" s="21">
        <v>20273.07273</v>
      </c>
      <c r="I16" s="20">
        <f aca="true" t="shared" si="5" ref="I16">I17+I18</f>
        <v>30772.869</v>
      </c>
      <c r="J16" s="20">
        <f aca="true" t="shared" si="6" ref="J16">SUM(J17:J18)</f>
        <v>8278</v>
      </c>
      <c r="K16" s="20">
        <f>K17+K18</f>
        <v>22057</v>
      </c>
      <c r="L16" s="20">
        <v>4010.792</v>
      </c>
      <c r="M16" s="28">
        <f>SUM(M17:M18)</f>
        <v>18815.27</v>
      </c>
      <c r="N16" s="17"/>
      <c r="O16" s="13">
        <f t="shared" si="0"/>
        <v>305765.41573000007</v>
      </c>
    </row>
    <row r="17" spans="1:15" ht="15">
      <c r="A17" s="6" t="s">
        <v>40</v>
      </c>
      <c r="B17" s="1" t="s">
        <v>14</v>
      </c>
      <c r="C17" s="23">
        <v>3655</v>
      </c>
      <c r="D17" s="20">
        <f aca="true" t="shared" si="7" ref="D17:D18">D11+D14</f>
        <v>2939</v>
      </c>
      <c r="E17" s="20">
        <v>54499</v>
      </c>
      <c r="F17" s="20">
        <v>68.511</v>
      </c>
      <c r="G17" s="32">
        <v>2492.9</v>
      </c>
      <c r="H17" s="20">
        <v>7112.393009999996</v>
      </c>
      <c r="I17" s="20">
        <f aca="true" t="shared" si="8" ref="I17:J18">I11+I14</f>
        <v>12013.232999999998</v>
      </c>
      <c r="J17" s="20">
        <f t="shared" si="8"/>
        <v>619</v>
      </c>
      <c r="K17" s="25">
        <f>K11+K14</f>
        <v>751</v>
      </c>
      <c r="L17" s="20">
        <v>967</v>
      </c>
      <c r="M17" s="28">
        <f>M11+M14</f>
        <v>500.3699999999999</v>
      </c>
      <c r="N17" s="17"/>
      <c r="O17" s="13">
        <f t="shared" si="0"/>
        <v>85617.40700999998</v>
      </c>
    </row>
    <row r="18" spans="1:15" ht="15">
      <c r="A18" s="6" t="s">
        <v>41</v>
      </c>
      <c r="B18" s="1" t="s">
        <v>15</v>
      </c>
      <c r="C18" s="23">
        <v>3316</v>
      </c>
      <c r="D18" s="20">
        <f t="shared" si="7"/>
        <v>67259</v>
      </c>
      <c r="E18" s="20">
        <v>11170</v>
      </c>
      <c r="F18" s="20">
        <v>226.43099999999998</v>
      </c>
      <c r="G18" s="32">
        <v>55932.57</v>
      </c>
      <c r="H18" s="20">
        <v>13160.679720000004</v>
      </c>
      <c r="I18" s="20">
        <f t="shared" si="8"/>
        <v>18759.636000000002</v>
      </c>
      <c r="J18" s="20">
        <f t="shared" si="8"/>
        <v>7659</v>
      </c>
      <c r="K18" s="25">
        <f>K12+K15</f>
        <v>21306</v>
      </c>
      <c r="L18" s="20">
        <v>3043.792</v>
      </c>
      <c r="M18" s="28">
        <f>M12+M15</f>
        <v>18314.9</v>
      </c>
      <c r="N18" s="17"/>
      <c r="O18" s="13">
        <f t="shared" si="0"/>
        <v>220148.00871999998</v>
      </c>
    </row>
    <row r="19" spans="1:15" ht="15">
      <c r="A19" s="6" t="s">
        <v>44</v>
      </c>
      <c r="B19" s="1" t="s">
        <v>16</v>
      </c>
      <c r="C19" s="23">
        <v>51702</v>
      </c>
      <c r="D19" s="20">
        <f>D20+D24+D25</f>
        <v>41969</v>
      </c>
      <c r="E19" s="20">
        <v>45275</v>
      </c>
      <c r="F19" s="20">
        <v>45127.144</v>
      </c>
      <c r="G19" s="32">
        <v>27834.48</v>
      </c>
      <c r="H19" s="21">
        <f aca="true" t="shared" si="9" ref="H19:I19">H20+H24+H25</f>
        <v>50304.88099999998</v>
      </c>
      <c r="I19" s="20">
        <f t="shared" si="9"/>
        <v>44652.603</v>
      </c>
      <c r="J19" s="20">
        <f aca="true" t="shared" si="10" ref="J19">SUM(J20,J24:J25)</f>
        <v>73396</v>
      </c>
      <c r="K19" s="20">
        <f>SUM(K21:K25)</f>
        <v>74909</v>
      </c>
      <c r="L19" s="20">
        <v>46961</v>
      </c>
      <c r="M19" s="28">
        <f>M20+M24+M25</f>
        <v>38607.79000000001</v>
      </c>
      <c r="N19" s="17"/>
      <c r="O19" s="13">
        <f t="shared" si="0"/>
        <v>540738.898</v>
      </c>
    </row>
    <row r="20" spans="1:15" ht="15">
      <c r="A20" s="6" t="s">
        <v>45</v>
      </c>
      <c r="B20" s="1" t="s">
        <v>17</v>
      </c>
      <c r="C20" s="23">
        <v>51207</v>
      </c>
      <c r="D20" s="20">
        <f>D21+D22+D23</f>
        <v>41969</v>
      </c>
      <c r="E20" s="20">
        <v>44356</v>
      </c>
      <c r="F20" s="20">
        <v>45127.144</v>
      </c>
      <c r="G20" s="32">
        <v>27695.53</v>
      </c>
      <c r="H20" s="21">
        <f>H21+H22+H23</f>
        <v>48955.27899999998</v>
      </c>
      <c r="I20" s="20">
        <f aca="true" t="shared" si="11" ref="I20">I21+I22+I23</f>
        <v>43040.664000000004</v>
      </c>
      <c r="J20" s="20">
        <f aca="true" t="shared" si="12" ref="J20">SUM(J21:J23)</f>
        <v>73141</v>
      </c>
      <c r="K20" s="20">
        <f>K21+K22+K23</f>
        <v>74560</v>
      </c>
      <c r="L20" s="20">
        <v>46160</v>
      </c>
      <c r="M20" s="28">
        <f>SUM(M21:M23)</f>
        <v>37002.490000000005</v>
      </c>
      <c r="N20" s="17"/>
      <c r="O20" s="13">
        <f t="shared" si="0"/>
        <v>533214.107</v>
      </c>
    </row>
    <row r="21" spans="1:15" ht="15">
      <c r="A21" s="6" t="s">
        <v>46</v>
      </c>
      <c r="B21" s="1" t="s">
        <v>18</v>
      </c>
      <c r="C21" s="23">
        <v>36597</v>
      </c>
      <c r="D21" s="20">
        <v>28218</v>
      </c>
      <c r="E21" s="20">
        <v>23586</v>
      </c>
      <c r="F21" s="20">
        <v>33963.492</v>
      </c>
      <c r="G21" s="32">
        <v>19337.99</v>
      </c>
      <c r="H21" s="20">
        <v>33226.248999999974</v>
      </c>
      <c r="I21" s="20">
        <v>28827.897</v>
      </c>
      <c r="J21" s="20">
        <v>53033</v>
      </c>
      <c r="K21" s="24">
        <v>54849</v>
      </c>
      <c r="L21" s="20">
        <v>33625</v>
      </c>
      <c r="M21" s="28">
        <v>26339.059999999998</v>
      </c>
      <c r="N21" s="17"/>
      <c r="O21" s="13">
        <f t="shared" si="0"/>
        <v>371602.68799999997</v>
      </c>
    </row>
    <row r="22" spans="1:15" ht="15">
      <c r="A22" s="6" t="s">
        <v>47</v>
      </c>
      <c r="B22" s="1" t="s">
        <v>19</v>
      </c>
      <c r="C22" s="23">
        <v>14550</v>
      </c>
      <c r="D22" s="20">
        <v>13488</v>
      </c>
      <c r="E22" s="20">
        <v>9590</v>
      </c>
      <c r="F22" s="20">
        <v>10881.994</v>
      </c>
      <c r="G22" s="32">
        <v>7025.67</v>
      </c>
      <c r="H22" s="20">
        <v>14757.274000000005</v>
      </c>
      <c r="I22" s="20">
        <v>13909.524</v>
      </c>
      <c r="J22" s="20">
        <v>19706</v>
      </c>
      <c r="K22" s="24">
        <v>19318</v>
      </c>
      <c r="L22" s="20">
        <v>12488</v>
      </c>
      <c r="M22" s="28">
        <v>10212.02</v>
      </c>
      <c r="N22" s="17"/>
      <c r="O22" s="13">
        <f t="shared" si="0"/>
        <v>145926.482</v>
      </c>
    </row>
    <row r="23" spans="1:15" ht="15">
      <c r="A23" s="35" t="s">
        <v>48</v>
      </c>
      <c r="B23" s="1" t="s">
        <v>20</v>
      </c>
      <c r="C23" s="23">
        <v>60</v>
      </c>
      <c r="D23" s="20">
        <v>263</v>
      </c>
      <c r="E23" s="20">
        <v>11180</v>
      </c>
      <c r="F23" s="20">
        <v>281.658</v>
      </c>
      <c r="G23" s="32">
        <v>1331.87</v>
      </c>
      <c r="H23" s="20">
        <v>971.7559999999996</v>
      </c>
      <c r="I23" s="20">
        <v>303.243</v>
      </c>
      <c r="J23" s="20">
        <v>402</v>
      </c>
      <c r="K23" s="24">
        <v>393</v>
      </c>
      <c r="L23" s="20">
        <v>47</v>
      </c>
      <c r="M23" s="28">
        <v>451.4100000000001</v>
      </c>
      <c r="N23" s="17"/>
      <c r="O23" s="13">
        <f t="shared" si="0"/>
        <v>15684.936999999998</v>
      </c>
    </row>
    <row r="24" spans="1:15" ht="15">
      <c r="A24" s="6" t="s">
        <v>49</v>
      </c>
      <c r="B24" s="1" t="s">
        <v>21</v>
      </c>
      <c r="C24" s="23">
        <v>495</v>
      </c>
      <c r="D24" s="20">
        <v>0</v>
      </c>
      <c r="E24" s="20">
        <v>919</v>
      </c>
      <c r="F24" s="20">
        <v>0</v>
      </c>
      <c r="G24" s="32">
        <v>138.95</v>
      </c>
      <c r="H24" s="20">
        <v>1349.601999999999</v>
      </c>
      <c r="I24" s="20">
        <v>1611.939</v>
      </c>
      <c r="J24" s="20">
        <v>255</v>
      </c>
      <c r="K24" s="24">
        <v>349</v>
      </c>
      <c r="L24" s="20">
        <v>801</v>
      </c>
      <c r="M24" s="28">
        <v>1605.3000000000002</v>
      </c>
      <c r="N24" s="17"/>
      <c r="O24" s="13">
        <f t="shared" si="0"/>
        <v>7524.790999999999</v>
      </c>
    </row>
    <row r="25" spans="1:15" ht="15">
      <c r="A25" s="6" t="s">
        <v>50</v>
      </c>
      <c r="B25" s="1" t="s">
        <v>22</v>
      </c>
      <c r="C25" s="23">
        <v>0</v>
      </c>
      <c r="D25" s="20">
        <v>0</v>
      </c>
      <c r="E25" s="20">
        <v>0</v>
      </c>
      <c r="F25" s="20">
        <v>0</v>
      </c>
      <c r="G25" s="32">
        <v>0</v>
      </c>
      <c r="H25" s="20">
        <v>0</v>
      </c>
      <c r="I25" s="20">
        <v>0</v>
      </c>
      <c r="J25" s="20"/>
      <c r="K25" s="24">
        <v>0</v>
      </c>
      <c r="L25" s="20">
        <v>0</v>
      </c>
      <c r="M25" s="28">
        <v>0</v>
      </c>
      <c r="N25" s="17"/>
      <c r="O25" s="13">
        <f t="shared" si="0"/>
        <v>0</v>
      </c>
    </row>
    <row r="26" spans="1:15" ht="26">
      <c r="A26" s="6" t="s">
        <v>51</v>
      </c>
      <c r="B26" s="1" t="s">
        <v>23</v>
      </c>
      <c r="C26" s="23">
        <v>0</v>
      </c>
      <c r="D26" s="20">
        <v>0</v>
      </c>
      <c r="E26" s="20">
        <v>0</v>
      </c>
      <c r="F26" s="20">
        <v>0</v>
      </c>
      <c r="G26" s="32">
        <v>0</v>
      </c>
      <c r="H26" s="21">
        <v>0</v>
      </c>
      <c r="I26" s="20">
        <v>1068.665</v>
      </c>
      <c r="J26" s="20"/>
      <c r="K26" s="20">
        <v>109</v>
      </c>
      <c r="L26" s="20">
        <v>13</v>
      </c>
      <c r="M26" s="28">
        <v>0</v>
      </c>
      <c r="N26" s="17"/>
      <c r="O26" s="13">
        <f t="shared" si="0"/>
        <v>1190.665</v>
      </c>
    </row>
    <row r="27" spans="1:15" ht="26">
      <c r="A27" s="6" t="s">
        <v>52</v>
      </c>
      <c r="B27" s="1" t="s">
        <v>24</v>
      </c>
      <c r="C27" s="23">
        <v>9</v>
      </c>
      <c r="D27" s="20">
        <v>66</v>
      </c>
      <c r="E27" s="20">
        <v>27</v>
      </c>
      <c r="F27" s="20">
        <v>0</v>
      </c>
      <c r="G27" s="32">
        <v>33.19</v>
      </c>
      <c r="H27" s="21">
        <v>281.81399999999996</v>
      </c>
      <c r="I27" s="20">
        <v>25.155</v>
      </c>
      <c r="J27" s="20">
        <v>105</v>
      </c>
      <c r="K27" s="20">
        <v>94</v>
      </c>
      <c r="L27" s="20">
        <v>104</v>
      </c>
      <c r="M27" s="28">
        <v>56.81999999999999</v>
      </c>
      <c r="N27" s="17"/>
      <c r="O27" s="13">
        <f t="shared" si="0"/>
        <v>801.979</v>
      </c>
    </row>
    <row r="28" spans="1:15" ht="15">
      <c r="A28" s="6" t="s">
        <v>53</v>
      </c>
      <c r="B28" s="1" t="s">
        <v>25</v>
      </c>
      <c r="C28" s="23">
        <v>437</v>
      </c>
      <c r="D28" s="20">
        <v>17645</v>
      </c>
      <c r="E28" s="20">
        <v>468</v>
      </c>
      <c r="F28" s="20">
        <v>46</v>
      </c>
      <c r="G28" s="32">
        <v>3644.08</v>
      </c>
      <c r="H28" s="21">
        <v>961.2458199999992</v>
      </c>
      <c r="I28" s="20">
        <v>4483.448</v>
      </c>
      <c r="J28" s="20">
        <v>4142</v>
      </c>
      <c r="K28" s="20">
        <v>1375</v>
      </c>
      <c r="L28" s="20">
        <v>2845</v>
      </c>
      <c r="M28" s="28">
        <v>2510.420000000002</v>
      </c>
      <c r="N28" s="17"/>
      <c r="O28" s="13">
        <f t="shared" si="0"/>
        <v>38557.19382</v>
      </c>
    </row>
    <row r="29" spans="1:15" ht="15">
      <c r="A29" s="6" t="s">
        <v>54</v>
      </c>
      <c r="B29" s="1" t="s">
        <v>26</v>
      </c>
      <c r="C29" s="23">
        <v>265</v>
      </c>
      <c r="D29" s="20">
        <v>0</v>
      </c>
      <c r="E29" s="20">
        <v>57</v>
      </c>
      <c r="F29" s="20">
        <v>0</v>
      </c>
      <c r="G29" s="32">
        <v>187.31</v>
      </c>
      <c r="H29" s="21">
        <v>4370.329</v>
      </c>
      <c r="I29" s="20">
        <v>2158.058</v>
      </c>
      <c r="J29" s="20"/>
      <c r="K29" s="20">
        <v>1675</v>
      </c>
      <c r="L29" s="20">
        <v>0</v>
      </c>
      <c r="M29" s="28">
        <v>83.07</v>
      </c>
      <c r="N29" s="17"/>
      <c r="O29" s="13">
        <f t="shared" si="0"/>
        <v>8795.767</v>
      </c>
    </row>
    <row r="30" spans="1:15" ht="15">
      <c r="A30" s="6" t="s">
        <v>55</v>
      </c>
      <c r="B30" s="1" t="s">
        <v>27</v>
      </c>
      <c r="C30" s="23">
        <v>0</v>
      </c>
      <c r="D30" s="20">
        <v>0</v>
      </c>
      <c r="E30" s="20">
        <v>0</v>
      </c>
      <c r="F30" s="20">
        <v>0</v>
      </c>
      <c r="G30" s="32">
        <v>0</v>
      </c>
      <c r="H30" s="21">
        <v>0</v>
      </c>
      <c r="I30" s="20">
        <v>0</v>
      </c>
      <c r="J30" s="20"/>
      <c r="K30" s="20">
        <v>0</v>
      </c>
      <c r="L30" s="20">
        <v>0</v>
      </c>
      <c r="M30" s="28">
        <v>3.5999999999999943</v>
      </c>
      <c r="N30" s="17"/>
      <c r="O30" s="13">
        <f t="shared" si="0"/>
        <v>3.5999999999999943</v>
      </c>
    </row>
    <row r="31" spans="1:15" ht="15">
      <c r="A31" s="6" t="s">
        <v>56</v>
      </c>
      <c r="B31" s="1" t="s">
        <v>28</v>
      </c>
      <c r="C31" s="23">
        <v>0</v>
      </c>
      <c r="D31" s="20">
        <v>33</v>
      </c>
      <c r="E31" s="20">
        <v>0</v>
      </c>
      <c r="F31" s="20">
        <v>0</v>
      </c>
      <c r="G31" s="32">
        <v>23.06</v>
      </c>
      <c r="H31" s="21">
        <v>235.51499999999987</v>
      </c>
      <c r="I31" s="20">
        <v>2231.107</v>
      </c>
      <c r="J31" s="20">
        <v>276</v>
      </c>
      <c r="K31" s="20">
        <v>0</v>
      </c>
      <c r="L31" s="20">
        <v>0</v>
      </c>
      <c r="M31" s="28">
        <v>565.14</v>
      </c>
      <c r="N31" s="17"/>
      <c r="O31" s="13">
        <f t="shared" si="0"/>
        <v>3363.8219999999997</v>
      </c>
    </row>
    <row r="32" spans="1:15" ht="15">
      <c r="A32" s="6" t="s">
        <v>57</v>
      </c>
      <c r="B32" s="1" t="s">
        <v>29</v>
      </c>
      <c r="C32" s="23">
        <v>0</v>
      </c>
      <c r="D32" s="20">
        <v>0</v>
      </c>
      <c r="E32" s="20">
        <v>0</v>
      </c>
      <c r="F32" s="20">
        <v>0</v>
      </c>
      <c r="G32" s="32">
        <v>0</v>
      </c>
      <c r="H32" s="21">
        <v>0</v>
      </c>
      <c r="I32" s="20"/>
      <c r="J32" s="20"/>
      <c r="K32" s="20">
        <v>0</v>
      </c>
      <c r="L32" s="20">
        <v>0</v>
      </c>
      <c r="M32" s="28">
        <v>0</v>
      </c>
      <c r="N32" s="17"/>
      <c r="O32" s="13">
        <f t="shared" si="0"/>
        <v>0</v>
      </c>
    </row>
    <row r="33" spans="1:15" ht="15">
      <c r="A33" s="6" t="s">
        <v>58</v>
      </c>
      <c r="B33" s="1" t="s">
        <v>30</v>
      </c>
      <c r="C33" s="23">
        <v>3670</v>
      </c>
      <c r="D33" s="20">
        <v>6866</v>
      </c>
      <c r="E33" s="20">
        <v>1431</v>
      </c>
      <c r="F33" s="20">
        <v>571</v>
      </c>
      <c r="G33" s="32">
        <v>1490.77</v>
      </c>
      <c r="H33" s="21">
        <v>6905.655000000003</v>
      </c>
      <c r="I33" s="20">
        <v>7464.353</v>
      </c>
      <c r="J33" s="20">
        <v>2458</v>
      </c>
      <c r="K33" s="20">
        <v>2358</v>
      </c>
      <c r="L33" s="20">
        <v>3495</v>
      </c>
      <c r="M33" s="28">
        <v>2556.39</v>
      </c>
      <c r="N33" s="17"/>
      <c r="O33" s="13">
        <f t="shared" si="0"/>
        <v>39266.168000000005</v>
      </c>
    </row>
    <row r="34" spans="1:15" ht="15">
      <c r="A34" s="7" t="s">
        <v>59</v>
      </c>
      <c r="B34" s="8" t="s">
        <v>31</v>
      </c>
      <c r="C34" s="23">
        <v>95510</v>
      </c>
      <c r="D34" s="20">
        <v>166785</v>
      </c>
      <c r="E34" s="20">
        <v>135747</v>
      </c>
      <c r="F34" s="20">
        <v>49054.709</v>
      </c>
      <c r="G34" s="32">
        <v>129864.42</v>
      </c>
      <c r="H34" s="21">
        <v>130679.76555000004</v>
      </c>
      <c r="I34" s="20">
        <f>I3+I5+I4+I6+I7+I8+I9+I16+I19+I26+I27+I28+I29+I30+I32+I31+I33</f>
        <v>136181.758</v>
      </c>
      <c r="J34" s="22">
        <f>SUM(J3:J10,J13,J19,J26:J33)</f>
        <v>99755</v>
      </c>
      <c r="K34" s="26">
        <f>SUM(K3:K10)+K13+K19+SUM(K26:K33)</f>
        <v>117945</v>
      </c>
      <c r="L34" s="20">
        <v>73003</v>
      </c>
      <c r="M34" s="29">
        <f>SUM(M3:M9)+M16+M19+SUM(M26:M33)</f>
        <v>81305.09</v>
      </c>
      <c r="N34" s="18"/>
      <c r="O34" s="9">
        <f t="shared" si="0"/>
        <v>1215830.7425500003</v>
      </c>
    </row>
  </sheetData>
  <printOptions/>
  <pageMargins left="0.7086614173228347" right="0.7086614173228347" top="0.7480314960629921" bottom="0.7480314960629921" header="0.31496062992125984" footer="0.31496062992125984"/>
  <pageSetup horizontalDpi="600" verticalDpi="600" orientation="landscape" paperSize="9" scale="55"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4"/>
  <sheetViews>
    <sheetView tabSelected="1" zoomScale="80" zoomScaleNormal="80" workbookViewId="0" topLeftCell="B1">
      <selection activeCell="G3" sqref="G3:G34"/>
    </sheetView>
  </sheetViews>
  <sheetFormatPr defaultColWidth="9.140625" defaultRowHeight="15"/>
  <cols>
    <col min="1" max="1" width="32.140625" style="0" customWidth="1"/>
    <col min="2" max="2" width="6.140625" style="0" customWidth="1"/>
    <col min="3" max="15" width="15.140625" style="2" customWidth="1"/>
  </cols>
  <sheetData>
    <row r="1" ht="15">
      <c r="A1" s="10" t="s">
        <v>75</v>
      </c>
    </row>
    <row r="2" spans="1:15" s="3" customFormat="1" ht="29">
      <c r="A2" s="4"/>
      <c r="B2" s="5"/>
      <c r="C2" s="11" t="s">
        <v>60</v>
      </c>
      <c r="D2" s="11" t="s">
        <v>61</v>
      </c>
      <c r="E2" s="11" t="s">
        <v>62</v>
      </c>
      <c r="F2" s="11" t="s">
        <v>63</v>
      </c>
      <c r="G2" s="11" t="s">
        <v>64</v>
      </c>
      <c r="H2" s="11" t="s">
        <v>65</v>
      </c>
      <c r="I2" s="11" t="s">
        <v>66</v>
      </c>
      <c r="J2" s="11" t="s">
        <v>67</v>
      </c>
      <c r="K2" s="11" t="s">
        <v>68</v>
      </c>
      <c r="L2" s="11" t="s">
        <v>69</v>
      </c>
      <c r="M2" s="11" t="s">
        <v>70</v>
      </c>
      <c r="N2" s="16" t="s">
        <v>71</v>
      </c>
      <c r="O2" s="12" t="s">
        <v>72</v>
      </c>
    </row>
    <row r="3" spans="1:15" ht="15">
      <c r="A3" s="6" t="s">
        <v>32</v>
      </c>
      <c r="B3" s="1" t="s">
        <v>0</v>
      </c>
      <c r="C3" s="23">
        <v>3080</v>
      </c>
      <c r="D3" s="20">
        <v>2165</v>
      </c>
      <c r="E3" s="20">
        <v>885</v>
      </c>
      <c r="F3" s="20">
        <v>602</v>
      </c>
      <c r="G3" s="20">
        <v>3267.7400000000016</v>
      </c>
      <c r="H3" s="20">
        <v>2571.404999999998</v>
      </c>
      <c r="I3" s="20">
        <v>4451.899</v>
      </c>
      <c r="J3" s="20">
        <v>2177</v>
      </c>
      <c r="K3" s="20">
        <v>1705</v>
      </c>
      <c r="L3" s="23">
        <v>1224</v>
      </c>
      <c r="M3" s="28">
        <v>519.22</v>
      </c>
      <c r="N3" s="20"/>
      <c r="O3" s="13">
        <f>SUM(C3:N3)</f>
        <v>22648.264000000003</v>
      </c>
    </row>
    <row r="4" spans="1:15" ht="15">
      <c r="A4" s="6" t="s">
        <v>33</v>
      </c>
      <c r="B4" s="1" t="s">
        <v>1</v>
      </c>
      <c r="C4" s="23">
        <v>6961</v>
      </c>
      <c r="D4" s="20">
        <v>10011</v>
      </c>
      <c r="E4" s="20">
        <v>1037</v>
      </c>
      <c r="F4" s="20">
        <v>0</v>
      </c>
      <c r="G4" s="20">
        <v>9175.649999999994</v>
      </c>
      <c r="H4" s="20">
        <v>4759.597999999993</v>
      </c>
      <c r="I4" s="20">
        <v>11451.988</v>
      </c>
      <c r="J4" s="20">
        <v>4735</v>
      </c>
      <c r="K4" s="20">
        <v>815</v>
      </c>
      <c r="L4" s="23">
        <v>0</v>
      </c>
      <c r="M4" s="28">
        <v>3758.25</v>
      </c>
      <c r="N4" s="20"/>
      <c r="O4" s="13">
        <f aca="true" t="shared" si="0" ref="O4:O34">SUM(C4:N4)</f>
        <v>52704.48599999998</v>
      </c>
    </row>
    <row r="5" spans="1:15" ht="15">
      <c r="A5" s="6" t="s">
        <v>34</v>
      </c>
      <c r="B5" s="1" t="s">
        <v>2</v>
      </c>
      <c r="C5" s="23">
        <v>2501</v>
      </c>
      <c r="D5" s="20">
        <v>4958</v>
      </c>
      <c r="E5" s="20">
        <v>2829</v>
      </c>
      <c r="F5" s="20">
        <v>1338</v>
      </c>
      <c r="G5" s="20">
        <v>2119.029999999995</v>
      </c>
      <c r="H5" s="20">
        <v>13792.358999999995</v>
      </c>
      <c r="I5" s="20">
        <v>5632.876</v>
      </c>
      <c r="J5" s="20">
        <v>7485</v>
      </c>
      <c r="K5" s="20">
        <v>6001</v>
      </c>
      <c r="L5" s="23">
        <v>4940</v>
      </c>
      <c r="M5" s="28">
        <v>8296.76</v>
      </c>
      <c r="N5" s="20"/>
      <c r="O5" s="13">
        <f t="shared" si="0"/>
        <v>59893.02499999999</v>
      </c>
    </row>
    <row r="6" spans="1:15" ht="26">
      <c r="A6" s="6" t="s">
        <v>35</v>
      </c>
      <c r="B6" s="1" t="s">
        <v>3</v>
      </c>
      <c r="C6" s="23">
        <v>0</v>
      </c>
      <c r="D6" s="20">
        <v>0</v>
      </c>
      <c r="E6" s="20">
        <v>0</v>
      </c>
      <c r="F6" s="20">
        <v>0</v>
      </c>
      <c r="G6" s="20">
        <v>0</v>
      </c>
      <c r="H6" s="20">
        <v>0</v>
      </c>
      <c r="I6" s="20">
        <v>0</v>
      </c>
      <c r="J6" s="20">
        <v>0</v>
      </c>
      <c r="K6" s="20">
        <v>0</v>
      </c>
      <c r="L6" s="23">
        <v>0</v>
      </c>
      <c r="M6" s="28">
        <v>0</v>
      </c>
      <c r="N6" s="20"/>
      <c r="O6" s="13">
        <f t="shared" si="0"/>
        <v>0</v>
      </c>
    </row>
    <row r="7" spans="1:15" ht="15">
      <c r="A7" s="6" t="s">
        <v>36</v>
      </c>
      <c r="B7" s="1" t="s">
        <v>4</v>
      </c>
      <c r="C7" s="23">
        <v>0</v>
      </c>
      <c r="D7" s="20">
        <v>0</v>
      </c>
      <c r="E7" s="20">
        <v>0</v>
      </c>
      <c r="F7" s="20">
        <v>0</v>
      </c>
      <c r="G7" s="20">
        <v>0</v>
      </c>
      <c r="H7" s="20">
        <v>0</v>
      </c>
      <c r="I7" s="20">
        <v>33.134</v>
      </c>
      <c r="J7" s="20">
        <v>0</v>
      </c>
      <c r="K7" s="20">
        <v>0</v>
      </c>
      <c r="L7" s="23">
        <v>0</v>
      </c>
      <c r="M7" s="28">
        <v>0</v>
      </c>
      <c r="N7" s="20"/>
      <c r="O7" s="13">
        <f t="shared" si="0"/>
        <v>33.134</v>
      </c>
    </row>
    <row r="8" spans="1:15" ht="15">
      <c r="A8" s="6" t="s">
        <v>37</v>
      </c>
      <c r="B8" s="1" t="s">
        <v>5</v>
      </c>
      <c r="C8" s="23">
        <v>0</v>
      </c>
      <c r="D8" s="20">
        <v>0</v>
      </c>
      <c r="E8" s="20">
        <v>0</v>
      </c>
      <c r="F8" s="20">
        <v>0</v>
      </c>
      <c r="G8" s="20">
        <v>0</v>
      </c>
      <c r="H8" s="20">
        <v>0</v>
      </c>
      <c r="I8" s="20">
        <v>0</v>
      </c>
      <c r="J8" s="20">
        <v>0</v>
      </c>
      <c r="K8" s="20">
        <v>0</v>
      </c>
      <c r="L8" s="23">
        <v>0</v>
      </c>
      <c r="M8" s="28">
        <v>0</v>
      </c>
      <c r="N8" s="20"/>
      <c r="O8" s="13">
        <f t="shared" si="0"/>
        <v>0</v>
      </c>
    </row>
    <row r="9" spans="1:15" ht="15">
      <c r="A9" s="6" t="s">
        <v>38</v>
      </c>
      <c r="B9" s="1" t="s">
        <v>6</v>
      </c>
      <c r="C9" s="23">
        <v>0</v>
      </c>
      <c r="D9" s="20">
        <v>0</v>
      </c>
      <c r="E9" s="20">
        <v>0</v>
      </c>
      <c r="F9" s="20">
        <v>0</v>
      </c>
      <c r="G9" s="20">
        <v>0.01</v>
      </c>
      <c r="H9" s="20">
        <v>0</v>
      </c>
      <c r="I9" s="20">
        <v>56.865</v>
      </c>
      <c r="J9" s="20">
        <v>12</v>
      </c>
      <c r="K9" s="20">
        <v>0</v>
      </c>
      <c r="L9" s="23">
        <v>0</v>
      </c>
      <c r="M9" s="28">
        <v>0</v>
      </c>
      <c r="N9" s="20"/>
      <c r="O9" s="13">
        <f t="shared" si="0"/>
        <v>68.875</v>
      </c>
    </row>
    <row r="10" spans="1:15" ht="26">
      <c r="A10" s="6" t="s">
        <v>39</v>
      </c>
      <c r="B10" s="1" t="s">
        <v>7</v>
      </c>
      <c r="C10" s="23">
        <v>0</v>
      </c>
      <c r="D10" s="20">
        <f>D11+D12</f>
        <v>3548</v>
      </c>
      <c r="E10" s="20">
        <v>21</v>
      </c>
      <c r="F10" s="20">
        <v>20</v>
      </c>
      <c r="G10" s="20">
        <v>622.56</v>
      </c>
      <c r="H10" s="20">
        <v>1342.491</v>
      </c>
      <c r="I10" s="20">
        <f aca="true" t="shared" si="1" ref="I10">I11+I12</f>
        <v>2207.672</v>
      </c>
      <c r="J10" s="20">
        <f aca="true" t="shared" si="2" ref="J10">SUM(J11:J12)</f>
        <v>12</v>
      </c>
      <c r="K10" s="20">
        <v>0</v>
      </c>
      <c r="L10" s="23">
        <v>32</v>
      </c>
      <c r="M10" s="28">
        <f>SUM(M11:M12)</f>
        <v>57.07</v>
      </c>
      <c r="N10" s="20"/>
      <c r="O10" s="13">
        <f t="shared" si="0"/>
        <v>7862.793</v>
      </c>
    </row>
    <row r="11" spans="1:15" ht="15">
      <c r="A11" s="6" t="s">
        <v>40</v>
      </c>
      <c r="B11" s="1" t="s">
        <v>8</v>
      </c>
      <c r="C11" s="23">
        <v>0</v>
      </c>
      <c r="D11" s="20">
        <v>3312</v>
      </c>
      <c r="E11" s="20">
        <v>21</v>
      </c>
      <c r="F11" s="20">
        <v>20</v>
      </c>
      <c r="G11" s="20">
        <v>13.15</v>
      </c>
      <c r="H11" s="20">
        <v>73.60100000000057</v>
      </c>
      <c r="I11" s="20">
        <v>1996.295</v>
      </c>
      <c r="J11" s="20">
        <v>0</v>
      </c>
      <c r="K11" s="20">
        <v>0</v>
      </c>
      <c r="L11" s="23">
        <v>32</v>
      </c>
      <c r="M11" s="28">
        <v>0</v>
      </c>
      <c r="N11" s="20"/>
      <c r="O11" s="13">
        <f t="shared" si="0"/>
        <v>5468.046</v>
      </c>
    </row>
    <row r="12" spans="1:15" ht="15">
      <c r="A12" s="6" t="s">
        <v>41</v>
      </c>
      <c r="B12" s="1" t="s">
        <v>9</v>
      </c>
      <c r="C12" s="23">
        <v>0</v>
      </c>
      <c r="D12" s="20">
        <v>236</v>
      </c>
      <c r="E12" s="20">
        <v>0</v>
      </c>
      <c r="F12" s="20">
        <v>0</v>
      </c>
      <c r="G12" s="20">
        <v>609.4100000000001</v>
      </c>
      <c r="H12" s="20">
        <v>1268.8900000000003</v>
      </c>
      <c r="I12" s="20">
        <v>211.377</v>
      </c>
      <c r="J12" s="20">
        <v>12</v>
      </c>
      <c r="K12" s="20">
        <v>0</v>
      </c>
      <c r="L12" s="23">
        <v>0</v>
      </c>
      <c r="M12" s="28">
        <v>57.07</v>
      </c>
      <c r="N12" s="20"/>
      <c r="O12" s="13">
        <f t="shared" si="0"/>
        <v>2394.7470000000003</v>
      </c>
    </row>
    <row r="13" spans="1:15" ht="15">
      <c r="A13" s="6" t="s">
        <v>42</v>
      </c>
      <c r="B13" s="1" t="s">
        <v>10</v>
      </c>
      <c r="C13" s="23">
        <v>642</v>
      </c>
      <c r="D13" s="20">
        <f>D14+D15</f>
        <v>667</v>
      </c>
      <c r="E13" s="20">
        <v>31460</v>
      </c>
      <c r="F13" s="20">
        <v>15</v>
      </c>
      <c r="G13" s="20">
        <v>5213.4000000000015</v>
      </c>
      <c r="H13" s="20">
        <v>3902.154999999999</v>
      </c>
      <c r="I13" s="20">
        <f>I14+I15</f>
        <v>2275.5950000000003</v>
      </c>
      <c r="J13" s="20">
        <f aca="true" t="shared" si="3" ref="J13">SUM(J14:J15)</f>
        <v>472</v>
      </c>
      <c r="K13" s="20">
        <v>2262</v>
      </c>
      <c r="L13" s="23">
        <v>361</v>
      </c>
      <c r="M13" s="28">
        <f>SUM(M14:M15)</f>
        <v>125.38000000000001</v>
      </c>
      <c r="N13" s="20"/>
      <c r="O13" s="13">
        <f t="shared" si="0"/>
        <v>47395.53</v>
      </c>
    </row>
    <row r="14" spans="1:15" ht="15">
      <c r="A14" s="6" t="s">
        <v>40</v>
      </c>
      <c r="B14" s="1" t="s">
        <v>11</v>
      </c>
      <c r="C14" s="23">
        <v>50</v>
      </c>
      <c r="D14" s="20">
        <v>545</v>
      </c>
      <c r="E14" s="20">
        <v>28892</v>
      </c>
      <c r="F14" s="20">
        <v>15</v>
      </c>
      <c r="G14" s="20">
        <v>224.11</v>
      </c>
      <c r="H14" s="20">
        <v>2792.4439999999995</v>
      </c>
      <c r="I14" s="20">
        <v>652.585</v>
      </c>
      <c r="J14" s="20">
        <v>198</v>
      </c>
      <c r="K14" s="20">
        <v>33</v>
      </c>
      <c r="L14" s="23">
        <v>163</v>
      </c>
      <c r="M14" s="28">
        <v>30.62</v>
      </c>
      <c r="N14" s="20"/>
      <c r="O14" s="13">
        <f t="shared" si="0"/>
        <v>33595.759000000005</v>
      </c>
    </row>
    <row r="15" spans="1:15" ht="15">
      <c r="A15" s="6" t="s">
        <v>41</v>
      </c>
      <c r="B15" s="1" t="s">
        <v>12</v>
      </c>
      <c r="C15" s="23">
        <v>592</v>
      </c>
      <c r="D15" s="20">
        <v>122</v>
      </c>
      <c r="E15" s="20">
        <v>2568</v>
      </c>
      <c r="F15" s="20">
        <v>0</v>
      </c>
      <c r="G15" s="20">
        <v>4989.290000000001</v>
      </c>
      <c r="H15" s="20">
        <v>1109.7110000000011</v>
      </c>
      <c r="I15" s="20">
        <v>1623.01</v>
      </c>
      <c r="J15" s="20">
        <v>274</v>
      </c>
      <c r="K15" s="20">
        <v>2229</v>
      </c>
      <c r="L15" s="23">
        <v>198</v>
      </c>
      <c r="M15" s="28">
        <v>94.76</v>
      </c>
      <c r="N15" s="20"/>
      <c r="O15" s="13">
        <f t="shared" si="0"/>
        <v>13799.771000000002</v>
      </c>
    </row>
    <row r="16" spans="1:15" ht="15">
      <c r="A16" s="6" t="s">
        <v>43</v>
      </c>
      <c r="B16" s="1" t="s">
        <v>13</v>
      </c>
      <c r="C16" s="23">
        <v>642</v>
      </c>
      <c r="D16" s="20">
        <f aca="true" t="shared" si="4" ref="D16:D18">D10+D13</f>
        <v>4215</v>
      </c>
      <c r="E16" s="20">
        <v>31481</v>
      </c>
      <c r="F16" s="20">
        <v>35</v>
      </c>
      <c r="G16" s="20">
        <v>5835.950000000001</v>
      </c>
      <c r="H16" s="20">
        <v>5244.645999999999</v>
      </c>
      <c r="I16" s="20">
        <f>I17+I18</f>
        <v>4483.267</v>
      </c>
      <c r="J16" s="20">
        <v>472</v>
      </c>
      <c r="K16" s="20">
        <v>2262</v>
      </c>
      <c r="L16" s="23">
        <v>393</v>
      </c>
      <c r="M16" s="28">
        <f>SUM(M17:M18)</f>
        <v>182.45000000000002</v>
      </c>
      <c r="N16" s="20"/>
      <c r="O16" s="13">
        <f t="shared" si="0"/>
        <v>55246.312999999995</v>
      </c>
    </row>
    <row r="17" spans="1:15" ht="15">
      <c r="A17" s="6" t="s">
        <v>40</v>
      </c>
      <c r="B17" s="1" t="s">
        <v>14</v>
      </c>
      <c r="C17" s="23">
        <v>50</v>
      </c>
      <c r="D17" s="20">
        <f t="shared" si="4"/>
        <v>3857</v>
      </c>
      <c r="E17" s="20">
        <v>28913</v>
      </c>
      <c r="F17" s="20">
        <v>35</v>
      </c>
      <c r="G17" s="20">
        <v>237.25000000000023</v>
      </c>
      <c r="H17" s="20">
        <v>2866.0449999999983</v>
      </c>
      <c r="I17" s="20">
        <f aca="true" t="shared" si="5" ref="I17:J18">I11+I14</f>
        <v>2648.88</v>
      </c>
      <c r="J17" s="20">
        <f t="shared" si="5"/>
        <v>198</v>
      </c>
      <c r="K17" s="20">
        <v>33</v>
      </c>
      <c r="L17" s="23">
        <v>195</v>
      </c>
      <c r="M17" s="28">
        <f aca="true" t="shared" si="6" ref="M17:M18">M11+M14</f>
        <v>30.62</v>
      </c>
      <c r="N17" s="20"/>
      <c r="O17" s="13">
        <f t="shared" si="0"/>
        <v>39063.795</v>
      </c>
    </row>
    <row r="18" spans="1:15" ht="15">
      <c r="A18" s="6" t="s">
        <v>41</v>
      </c>
      <c r="B18" s="1" t="s">
        <v>15</v>
      </c>
      <c r="C18" s="23">
        <v>592</v>
      </c>
      <c r="D18" s="20">
        <f t="shared" si="4"/>
        <v>358</v>
      </c>
      <c r="E18" s="20">
        <v>2568</v>
      </c>
      <c r="F18" s="20">
        <v>0</v>
      </c>
      <c r="G18" s="20">
        <v>5598.700000000001</v>
      </c>
      <c r="H18" s="20">
        <v>2378.6010000000006</v>
      </c>
      <c r="I18" s="20">
        <f t="shared" si="5"/>
        <v>1834.387</v>
      </c>
      <c r="J18" s="20">
        <f t="shared" si="5"/>
        <v>286</v>
      </c>
      <c r="K18" s="20">
        <v>2229</v>
      </c>
      <c r="L18" s="23">
        <v>198</v>
      </c>
      <c r="M18" s="28">
        <f t="shared" si="6"/>
        <v>151.83</v>
      </c>
      <c r="N18" s="20"/>
      <c r="O18" s="13">
        <f t="shared" si="0"/>
        <v>16194.518000000002</v>
      </c>
    </row>
    <row r="19" spans="1:15" ht="15">
      <c r="A19" s="6" t="s">
        <v>44</v>
      </c>
      <c r="B19" s="1" t="s">
        <v>16</v>
      </c>
      <c r="C19" s="23">
        <v>13865</v>
      </c>
      <c r="D19" s="20">
        <f>D20+D24+D25</f>
        <v>14779</v>
      </c>
      <c r="E19" s="20">
        <v>9194</v>
      </c>
      <c r="F19" s="20">
        <v>9679</v>
      </c>
      <c r="G19" s="20">
        <v>7547.55</v>
      </c>
      <c r="H19" s="21">
        <f>H20+H24+H25</f>
        <v>16412.08699000001</v>
      </c>
      <c r="I19" s="20">
        <f aca="true" t="shared" si="7" ref="I19">I20+I24+I25</f>
        <v>23068.48506</v>
      </c>
      <c r="J19" s="20">
        <f aca="true" t="shared" si="8" ref="J19">SUM(J20,J24:J25)</f>
        <v>32077</v>
      </c>
      <c r="K19" s="20">
        <v>26555</v>
      </c>
      <c r="L19" s="23">
        <v>29551</v>
      </c>
      <c r="M19" s="28">
        <f>M20+M24+M25</f>
        <v>21634.7</v>
      </c>
      <c r="N19" s="33"/>
      <c r="O19" s="13">
        <f t="shared" si="0"/>
        <v>204362.82205000002</v>
      </c>
    </row>
    <row r="20" spans="1:15" ht="15">
      <c r="A20" s="6" t="s">
        <v>45</v>
      </c>
      <c r="B20" s="1" t="s">
        <v>17</v>
      </c>
      <c r="C20" s="23">
        <v>13865</v>
      </c>
      <c r="D20" s="20">
        <f>SUM(D21:D23)</f>
        <v>14779</v>
      </c>
      <c r="E20" s="20">
        <v>9194</v>
      </c>
      <c r="F20" s="20">
        <v>9679</v>
      </c>
      <c r="G20" s="20">
        <v>7475.2</v>
      </c>
      <c r="H20" s="21">
        <f>H21+H22+H23</f>
        <v>15859.285990000011</v>
      </c>
      <c r="I20" s="20">
        <f aca="true" t="shared" si="9" ref="I20">I21+I22+I23</f>
        <v>23057.532059999998</v>
      </c>
      <c r="J20" s="20">
        <f aca="true" t="shared" si="10" ref="J20">SUM(J21:J23)</f>
        <v>32077</v>
      </c>
      <c r="K20" s="20">
        <v>25696</v>
      </c>
      <c r="L20" s="23">
        <v>29300</v>
      </c>
      <c r="M20" s="28">
        <f>SUM(M21:M23)</f>
        <v>21382.86</v>
      </c>
      <c r="N20" s="34"/>
      <c r="O20" s="13">
        <f t="shared" si="0"/>
        <v>202364.87805</v>
      </c>
    </row>
    <row r="21" spans="1:15" ht="15">
      <c r="A21" s="6" t="s">
        <v>46</v>
      </c>
      <c r="B21" s="1" t="s">
        <v>18</v>
      </c>
      <c r="C21" s="23">
        <v>11388</v>
      </c>
      <c r="D21" s="20">
        <v>13373</v>
      </c>
      <c r="E21" s="20">
        <v>7702</v>
      </c>
      <c r="F21" s="20">
        <v>8767</v>
      </c>
      <c r="G21" s="20">
        <v>6902.200000000004</v>
      </c>
      <c r="H21" s="20">
        <v>12123.446340000011</v>
      </c>
      <c r="I21" s="20">
        <v>14973.81975</v>
      </c>
      <c r="J21" s="20">
        <v>25884</v>
      </c>
      <c r="K21" s="20">
        <v>20863</v>
      </c>
      <c r="L21" s="23">
        <v>14059</v>
      </c>
      <c r="M21" s="28">
        <v>20222.52</v>
      </c>
      <c r="N21" s="33"/>
      <c r="O21" s="13">
        <f t="shared" si="0"/>
        <v>156257.98609</v>
      </c>
    </row>
    <row r="22" spans="1:15" ht="15">
      <c r="A22" s="6" t="s">
        <v>47</v>
      </c>
      <c r="B22" s="1" t="s">
        <v>19</v>
      </c>
      <c r="C22" s="23">
        <v>2477</v>
      </c>
      <c r="D22" s="20">
        <v>1406</v>
      </c>
      <c r="E22" s="20">
        <v>1492</v>
      </c>
      <c r="F22" s="20">
        <v>911</v>
      </c>
      <c r="G22" s="20">
        <v>573</v>
      </c>
      <c r="H22" s="20">
        <v>3735.839649999999</v>
      </c>
      <c r="I22" s="20">
        <v>8083.712309999999</v>
      </c>
      <c r="J22" s="20">
        <v>6193</v>
      </c>
      <c r="K22" s="20">
        <v>4833</v>
      </c>
      <c r="L22" s="23">
        <v>15241</v>
      </c>
      <c r="M22" s="28">
        <v>1160.34</v>
      </c>
      <c r="N22" s="33"/>
      <c r="O22" s="13">
        <f t="shared" si="0"/>
        <v>46105.89195999999</v>
      </c>
    </row>
    <row r="23" spans="1:15" ht="15">
      <c r="A23" s="35" t="s">
        <v>48</v>
      </c>
      <c r="B23" s="1" t="s">
        <v>20</v>
      </c>
      <c r="C23" s="23">
        <v>0</v>
      </c>
      <c r="D23" s="20">
        <v>0</v>
      </c>
      <c r="E23" s="20">
        <v>0</v>
      </c>
      <c r="F23" s="20">
        <v>0</v>
      </c>
      <c r="G23" s="20">
        <v>0</v>
      </c>
      <c r="H23" s="20">
        <v>0</v>
      </c>
      <c r="I23" s="20">
        <v>0</v>
      </c>
      <c r="J23" s="20">
        <v>0</v>
      </c>
      <c r="K23" s="20">
        <v>0</v>
      </c>
      <c r="L23" s="23">
        <v>0</v>
      </c>
      <c r="M23" s="28">
        <v>0</v>
      </c>
      <c r="N23" s="33"/>
      <c r="O23" s="13">
        <f t="shared" si="0"/>
        <v>0</v>
      </c>
    </row>
    <row r="24" spans="1:15" ht="15">
      <c r="A24" s="6" t="s">
        <v>49</v>
      </c>
      <c r="B24" s="1" t="s">
        <v>21</v>
      </c>
      <c r="C24" s="23">
        <v>0</v>
      </c>
      <c r="D24" s="20">
        <v>0</v>
      </c>
      <c r="E24" s="20">
        <v>0</v>
      </c>
      <c r="F24" s="20">
        <v>0</v>
      </c>
      <c r="G24" s="20">
        <v>72.35000000000002</v>
      </c>
      <c r="H24" s="20">
        <v>552.8010000000002</v>
      </c>
      <c r="I24" s="20">
        <v>10.953</v>
      </c>
      <c r="J24" s="20">
        <v>0</v>
      </c>
      <c r="K24" s="20">
        <v>859</v>
      </c>
      <c r="L24" s="23">
        <v>251</v>
      </c>
      <c r="M24" s="28">
        <v>251.84</v>
      </c>
      <c r="N24" s="33"/>
      <c r="O24" s="13">
        <f t="shared" si="0"/>
        <v>1997.9440000000002</v>
      </c>
    </row>
    <row r="25" spans="1:15" ht="15">
      <c r="A25" s="6" t="s">
        <v>50</v>
      </c>
      <c r="B25" s="1" t="s">
        <v>22</v>
      </c>
      <c r="C25" s="23">
        <v>0</v>
      </c>
      <c r="D25" s="20">
        <v>0</v>
      </c>
      <c r="E25" s="20">
        <v>0</v>
      </c>
      <c r="F25" s="20">
        <v>0</v>
      </c>
      <c r="G25" s="20">
        <v>0</v>
      </c>
      <c r="H25" s="20">
        <v>0</v>
      </c>
      <c r="I25" s="20">
        <v>0</v>
      </c>
      <c r="J25" s="20">
        <v>0</v>
      </c>
      <c r="K25" s="20">
        <v>0</v>
      </c>
      <c r="L25" s="23">
        <v>0</v>
      </c>
      <c r="M25" s="28">
        <v>0</v>
      </c>
      <c r="N25" s="20"/>
      <c r="O25" s="13">
        <f t="shared" si="0"/>
        <v>0</v>
      </c>
    </row>
    <row r="26" spans="1:15" ht="26">
      <c r="A26" s="6" t="s">
        <v>51</v>
      </c>
      <c r="B26" s="1" t="s">
        <v>23</v>
      </c>
      <c r="C26" s="23">
        <v>0</v>
      </c>
      <c r="D26" s="20">
        <v>0</v>
      </c>
      <c r="E26" s="20">
        <v>0</v>
      </c>
      <c r="F26" s="20">
        <v>0</v>
      </c>
      <c r="G26" s="20">
        <v>0</v>
      </c>
      <c r="H26" s="20">
        <v>0</v>
      </c>
      <c r="I26" s="20">
        <v>0</v>
      </c>
      <c r="J26" s="20">
        <v>0</v>
      </c>
      <c r="K26" s="20">
        <v>0</v>
      </c>
      <c r="L26" s="23">
        <v>0</v>
      </c>
      <c r="M26" s="28">
        <v>0</v>
      </c>
      <c r="N26" s="20"/>
      <c r="O26" s="13">
        <f t="shared" si="0"/>
        <v>0</v>
      </c>
    </row>
    <row r="27" spans="1:15" ht="26">
      <c r="A27" s="6" t="s">
        <v>52</v>
      </c>
      <c r="B27" s="1" t="s">
        <v>24</v>
      </c>
      <c r="C27" s="23">
        <v>0</v>
      </c>
      <c r="D27" s="20">
        <v>0</v>
      </c>
      <c r="E27" s="20">
        <v>0</v>
      </c>
      <c r="F27" s="20">
        <v>0</v>
      </c>
      <c r="G27" s="20">
        <v>0</v>
      </c>
      <c r="H27" s="20">
        <v>0</v>
      </c>
      <c r="I27" s="20">
        <v>0</v>
      </c>
      <c r="J27" s="20">
        <v>0</v>
      </c>
      <c r="K27" s="20">
        <v>0</v>
      </c>
      <c r="L27" s="23">
        <v>0</v>
      </c>
      <c r="M27" s="28">
        <v>0</v>
      </c>
      <c r="N27" s="20"/>
      <c r="O27" s="13">
        <f t="shared" si="0"/>
        <v>0</v>
      </c>
    </row>
    <row r="28" spans="1:15" ht="15">
      <c r="A28" s="6" t="s">
        <v>53</v>
      </c>
      <c r="B28" s="1" t="s">
        <v>25</v>
      </c>
      <c r="C28" s="23">
        <v>7</v>
      </c>
      <c r="D28" s="20">
        <v>67</v>
      </c>
      <c r="E28" s="20">
        <v>24</v>
      </c>
      <c r="F28" s="20">
        <v>0</v>
      </c>
      <c r="G28" s="20">
        <v>0.21</v>
      </c>
      <c r="H28" s="20">
        <v>5.899999999999977</v>
      </c>
      <c r="I28" s="20">
        <v>0</v>
      </c>
      <c r="J28" s="20">
        <v>6</v>
      </c>
      <c r="K28" s="20">
        <v>71</v>
      </c>
      <c r="L28" s="23">
        <v>0</v>
      </c>
      <c r="M28" s="28">
        <v>2753.03</v>
      </c>
      <c r="N28" s="20"/>
      <c r="O28" s="13">
        <f t="shared" si="0"/>
        <v>2934.1400000000003</v>
      </c>
    </row>
    <row r="29" spans="1:15" ht="15">
      <c r="A29" s="6" t="s">
        <v>54</v>
      </c>
      <c r="B29" s="1" t="s">
        <v>26</v>
      </c>
      <c r="C29" s="23">
        <v>0</v>
      </c>
      <c r="D29" s="20">
        <v>0</v>
      </c>
      <c r="E29" s="20">
        <v>0</v>
      </c>
      <c r="F29" s="20">
        <v>0</v>
      </c>
      <c r="G29" s="20">
        <v>0</v>
      </c>
      <c r="H29" s="20">
        <v>0</v>
      </c>
      <c r="I29" s="20">
        <v>9.011</v>
      </c>
      <c r="J29" s="20">
        <v>0</v>
      </c>
      <c r="K29" s="20">
        <v>0</v>
      </c>
      <c r="L29" s="23">
        <v>0</v>
      </c>
      <c r="M29" s="28">
        <v>0</v>
      </c>
      <c r="N29" s="20"/>
      <c r="O29" s="13">
        <f t="shared" si="0"/>
        <v>9.011</v>
      </c>
    </row>
    <row r="30" spans="1:15" ht="15">
      <c r="A30" s="6" t="s">
        <v>55</v>
      </c>
      <c r="B30" s="1" t="s">
        <v>27</v>
      </c>
      <c r="C30" s="23">
        <v>0</v>
      </c>
      <c r="D30" s="20">
        <v>0</v>
      </c>
      <c r="E30" s="20">
        <v>0</v>
      </c>
      <c r="F30" s="20">
        <v>0</v>
      </c>
      <c r="G30" s="20">
        <v>0</v>
      </c>
      <c r="H30" s="20">
        <v>0</v>
      </c>
      <c r="I30" s="20">
        <v>0</v>
      </c>
      <c r="J30" s="20">
        <v>0</v>
      </c>
      <c r="K30" s="20"/>
      <c r="L30" s="23">
        <v>0</v>
      </c>
      <c r="M30" s="28">
        <v>0</v>
      </c>
      <c r="N30" s="20"/>
      <c r="O30" s="13">
        <f t="shared" si="0"/>
        <v>0</v>
      </c>
    </row>
    <row r="31" spans="1:15" ht="15">
      <c r="A31" s="6" t="s">
        <v>56</v>
      </c>
      <c r="B31" s="1" t="s">
        <v>28</v>
      </c>
      <c r="C31" s="23">
        <v>0</v>
      </c>
      <c r="D31" s="20">
        <v>0</v>
      </c>
      <c r="E31" s="20">
        <v>0</v>
      </c>
      <c r="F31" s="20">
        <v>0</v>
      </c>
      <c r="G31" s="20">
        <v>3.940000000000005</v>
      </c>
      <c r="H31" s="20">
        <v>0</v>
      </c>
      <c r="I31" s="20">
        <v>0</v>
      </c>
      <c r="J31" s="20">
        <v>0</v>
      </c>
      <c r="K31" s="20">
        <v>0</v>
      </c>
      <c r="L31" s="23">
        <v>0</v>
      </c>
      <c r="M31" s="28">
        <v>0</v>
      </c>
      <c r="N31" s="20"/>
      <c r="O31" s="13">
        <f t="shared" si="0"/>
        <v>3.940000000000005</v>
      </c>
    </row>
    <row r="32" spans="1:15" ht="15">
      <c r="A32" s="6" t="s">
        <v>57</v>
      </c>
      <c r="B32" s="1" t="s">
        <v>29</v>
      </c>
      <c r="C32" s="23">
        <v>0</v>
      </c>
      <c r="D32" s="20">
        <v>0</v>
      </c>
      <c r="E32" s="20">
        <v>0</v>
      </c>
      <c r="F32" s="20">
        <v>0</v>
      </c>
      <c r="G32" s="20">
        <v>0</v>
      </c>
      <c r="H32" s="20">
        <v>0</v>
      </c>
      <c r="I32" s="20">
        <v>0</v>
      </c>
      <c r="J32" s="20">
        <v>0</v>
      </c>
      <c r="K32" s="20">
        <v>0</v>
      </c>
      <c r="L32" s="23">
        <v>0</v>
      </c>
      <c r="M32" s="28">
        <v>0</v>
      </c>
      <c r="N32" s="20"/>
      <c r="O32" s="13">
        <f t="shared" si="0"/>
        <v>0</v>
      </c>
    </row>
    <row r="33" spans="1:15" ht="15">
      <c r="A33" s="6" t="s">
        <v>58</v>
      </c>
      <c r="B33" s="1" t="s">
        <v>30</v>
      </c>
      <c r="C33" s="23">
        <v>132</v>
      </c>
      <c r="D33" s="20">
        <v>1855</v>
      </c>
      <c r="E33" s="20">
        <v>2</v>
      </c>
      <c r="F33" s="20">
        <v>356</v>
      </c>
      <c r="G33" s="20">
        <v>11.46999999999997</v>
      </c>
      <c r="H33" s="20">
        <v>3990.3321799999967</v>
      </c>
      <c r="I33" s="20">
        <v>2185.7264199999995</v>
      </c>
      <c r="J33" s="20">
        <v>161</v>
      </c>
      <c r="K33" s="20">
        <v>0</v>
      </c>
      <c r="L33" s="23">
        <v>303</v>
      </c>
      <c r="M33" s="28">
        <v>21.33</v>
      </c>
      <c r="N33" s="20"/>
      <c r="O33" s="13">
        <f t="shared" si="0"/>
        <v>9017.858599999996</v>
      </c>
    </row>
    <row r="34" spans="1:15" ht="15">
      <c r="A34" s="7" t="s">
        <v>59</v>
      </c>
      <c r="B34" s="8" t="s">
        <v>31</v>
      </c>
      <c r="C34" s="23">
        <v>27188</v>
      </c>
      <c r="D34" s="22">
        <f>D3+D4+D5+D6+D7+D8+D9+D16+D19+D26+D27+D28+D29+D30+D31+D32+D33</f>
        <v>38050</v>
      </c>
      <c r="E34" s="20">
        <v>45452</v>
      </c>
      <c r="F34" s="20">
        <v>12009</v>
      </c>
      <c r="G34" s="20">
        <v>27961.559999999998</v>
      </c>
      <c r="H34" s="20">
        <v>46776.32716999999</v>
      </c>
      <c r="I34" s="20">
        <f>I3+I5+I4+I6+I7+I8+I9+I16+I19+I26+I27+I28+I29+I30+I32+I31+I33</f>
        <v>51373.25148</v>
      </c>
      <c r="J34" s="26">
        <f aca="true" t="shared" si="11" ref="J34">SUM(J3:J10,J13,J19,J26:J33)</f>
        <v>47137</v>
      </c>
      <c r="K34" s="26">
        <f>SUM(K3:K10)+K13+K19+SUM(K26:K33)</f>
        <v>37409</v>
      </c>
      <c r="L34" s="23">
        <v>36411</v>
      </c>
      <c r="M34" s="29">
        <f>SUM(M3:M9)+M16+M19+SUM(M26:M33)</f>
        <v>37165.740000000005</v>
      </c>
      <c r="N34" s="20"/>
      <c r="O34" s="9">
        <f t="shared" si="0"/>
        <v>406932.87864999997</v>
      </c>
    </row>
  </sheetData>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4"/>
  <sheetViews>
    <sheetView zoomScale="80" zoomScaleNormal="80" workbookViewId="0" topLeftCell="B1">
      <selection activeCell="L3" sqref="L3:N34"/>
    </sheetView>
  </sheetViews>
  <sheetFormatPr defaultColWidth="9.140625" defaultRowHeight="15"/>
  <cols>
    <col min="1" max="1" width="32.140625" style="0" customWidth="1"/>
    <col min="2" max="2" width="6.140625" style="0" customWidth="1"/>
    <col min="3" max="15" width="15.140625" style="2" customWidth="1"/>
  </cols>
  <sheetData>
    <row r="1" ht="15">
      <c r="A1" s="10" t="s">
        <v>76</v>
      </c>
    </row>
    <row r="2" spans="1:15" s="3" customFormat="1" ht="29">
      <c r="A2" s="4"/>
      <c r="B2" s="5"/>
      <c r="C2" s="11" t="s">
        <v>60</v>
      </c>
      <c r="D2" s="11" t="s">
        <v>61</v>
      </c>
      <c r="E2" s="11" t="s">
        <v>62</v>
      </c>
      <c r="F2" s="11" t="s">
        <v>63</v>
      </c>
      <c r="G2" s="11" t="s">
        <v>64</v>
      </c>
      <c r="H2" s="11" t="s">
        <v>65</v>
      </c>
      <c r="I2" s="11" t="s">
        <v>66</v>
      </c>
      <c r="J2" s="11" t="s">
        <v>67</v>
      </c>
      <c r="K2" s="11" t="s">
        <v>68</v>
      </c>
      <c r="L2" s="11" t="s">
        <v>69</v>
      </c>
      <c r="M2" s="11" t="s">
        <v>70</v>
      </c>
      <c r="N2" s="16" t="s">
        <v>71</v>
      </c>
      <c r="O2" s="12" t="s">
        <v>72</v>
      </c>
    </row>
    <row r="3" spans="1:15" ht="15">
      <c r="A3" s="6" t="s">
        <v>32</v>
      </c>
      <c r="B3" s="1" t="s">
        <v>0</v>
      </c>
      <c r="C3" s="23">
        <v>2951</v>
      </c>
      <c r="D3" s="20">
        <v>3241</v>
      </c>
      <c r="E3" s="20">
        <v>520</v>
      </c>
      <c r="F3" s="20">
        <v>754.304</v>
      </c>
      <c r="G3" s="32">
        <v>1913.75</v>
      </c>
      <c r="H3" s="21">
        <v>2142.125</v>
      </c>
      <c r="I3" s="20">
        <v>3341.24</v>
      </c>
      <c r="J3" s="20">
        <v>1339</v>
      </c>
      <c r="K3" s="20">
        <v>1874</v>
      </c>
      <c r="L3" s="20">
        <v>711</v>
      </c>
      <c r="M3" s="28">
        <v>2454.5300000000025</v>
      </c>
      <c r="N3" s="17"/>
      <c r="O3" s="13">
        <f>SUM(C3:N3)</f>
        <v>21241.949000000004</v>
      </c>
    </row>
    <row r="4" spans="1:15" ht="15">
      <c r="A4" s="6" t="s">
        <v>33</v>
      </c>
      <c r="B4" s="1" t="s">
        <v>1</v>
      </c>
      <c r="C4" s="23">
        <v>11948</v>
      </c>
      <c r="D4" s="20">
        <v>16154</v>
      </c>
      <c r="E4" s="20">
        <v>1571</v>
      </c>
      <c r="F4" s="20">
        <v>0</v>
      </c>
      <c r="G4" s="32">
        <v>6751.61</v>
      </c>
      <c r="H4" s="21">
        <v>4887.420999999999</v>
      </c>
      <c r="I4" s="20">
        <v>9312.978</v>
      </c>
      <c r="J4" s="20">
        <v>2377</v>
      </c>
      <c r="K4" s="20">
        <v>872</v>
      </c>
      <c r="L4" s="20">
        <v>0</v>
      </c>
      <c r="M4" s="28">
        <v>3899.7999999999993</v>
      </c>
      <c r="N4" s="17"/>
      <c r="O4" s="13">
        <f aca="true" t="shared" si="0" ref="O4:O34">SUM(C4:N4)</f>
        <v>57773.80900000001</v>
      </c>
    </row>
    <row r="5" spans="1:15" ht="15">
      <c r="A5" s="6" t="s">
        <v>34</v>
      </c>
      <c r="B5" s="1" t="s">
        <v>2</v>
      </c>
      <c r="C5" s="23">
        <v>4160</v>
      </c>
      <c r="D5" s="20">
        <v>2104</v>
      </c>
      <c r="E5" s="20">
        <v>1552</v>
      </c>
      <c r="F5" s="20">
        <v>1858.358</v>
      </c>
      <c r="G5" s="32">
        <v>3205.1</v>
      </c>
      <c r="H5" s="21">
        <v>11006.228</v>
      </c>
      <c r="I5" s="20">
        <v>11498.373</v>
      </c>
      <c r="J5" s="20">
        <f>(6121881+1510)/1000</f>
        <v>6123.391</v>
      </c>
      <c r="K5" s="20">
        <v>11902</v>
      </c>
      <c r="L5" s="20">
        <v>16573</v>
      </c>
      <c r="M5" s="28">
        <v>9033.319999999996</v>
      </c>
      <c r="N5" s="17"/>
      <c r="O5" s="13">
        <f t="shared" si="0"/>
        <v>79015.76999999999</v>
      </c>
    </row>
    <row r="6" spans="1:15" ht="26">
      <c r="A6" s="6" t="s">
        <v>35</v>
      </c>
      <c r="B6" s="1" t="s">
        <v>3</v>
      </c>
      <c r="C6" s="23">
        <v>0</v>
      </c>
      <c r="D6" s="20">
        <v>0</v>
      </c>
      <c r="E6" s="20">
        <v>0</v>
      </c>
      <c r="F6" s="20">
        <v>0</v>
      </c>
      <c r="G6" s="32">
        <v>0</v>
      </c>
      <c r="H6" s="21">
        <v>0</v>
      </c>
      <c r="I6" s="20">
        <v>0</v>
      </c>
      <c r="J6" s="20"/>
      <c r="K6" s="20">
        <v>0</v>
      </c>
      <c r="L6" s="20">
        <v>0</v>
      </c>
      <c r="M6" s="28">
        <v>0</v>
      </c>
      <c r="N6" s="17"/>
      <c r="O6" s="13">
        <f t="shared" si="0"/>
        <v>0</v>
      </c>
    </row>
    <row r="7" spans="1:15" ht="15">
      <c r="A7" s="6" t="s">
        <v>36</v>
      </c>
      <c r="B7" s="1" t="s">
        <v>4</v>
      </c>
      <c r="C7" s="23">
        <v>0</v>
      </c>
      <c r="D7" s="20">
        <v>0</v>
      </c>
      <c r="E7" s="20">
        <v>0</v>
      </c>
      <c r="F7" s="20">
        <v>0</v>
      </c>
      <c r="G7" s="32">
        <v>0</v>
      </c>
      <c r="H7" s="21">
        <v>0</v>
      </c>
      <c r="I7" s="20">
        <v>0</v>
      </c>
      <c r="J7" s="20"/>
      <c r="K7" s="20">
        <v>0</v>
      </c>
      <c r="L7" s="20">
        <v>0</v>
      </c>
      <c r="M7" s="28">
        <v>0</v>
      </c>
      <c r="N7" s="17"/>
      <c r="O7" s="13">
        <f t="shared" si="0"/>
        <v>0</v>
      </c>
    </row>
    <row r="8" spans="1:15" ht="15">
      <c r="A8" s="6" t="s">
        <v>37</v>
      </c>
      <c r="B8" s="1" t="s">
        <v>5</v>
      </c>
      <c r="C8" s="23">
        <v>0</v>
      </c>
      <c r="D8" s="20">
        <v>0</v>
      </c>
      <c r="E8" s="20">
        <v>0</v>
      </c>
      <c r="F8" s="20">
        <v>0</v>
      </c>
      <c r="G8" s="32">
        <v>0</v>
      </c>
      <c r="H8" s="21">
        <v>0</v>
      </c>
      <c r="I8" s="20">
        <v>0</v>
      </c>
      <c r="J8" s="20"/>
      <c r="K8" s="20">
        <v>0</v>
      </c>
      <c r="L8" s="20">
        <v>0</v>
      </c>
      <c r="M8" s="28">
        <v>0</v>
      </c>
      <c r="N8" s="17"/>
      <c r="O8" s="13">
        <f t="shared" si="0"/>
        <v>0</v>
      </c>
    </row>
    <row r="9" spans="1:15" ht="15">
      <c r="A9" s="6" t="s">
        <v>38</v>
      </c>
      <c r="B9" s="1" t="s">
        <v>6</v>
      </c>
      <c r="C9" s="23">
        <v>0</v>
      </c>
      <c r="D9" s="20">
        <v>0</v>
      </c>
      <c r="E9" s="20">
        <v>0</v>
      </c>
      <c r="F9" s="20">
        <v>0</v>
      </c>
      <c r="G9" s="32">
        <v>0.06</v>
      </c>
      <c r="H9" s="21">
        <v>0</v>
      </c>
      <c r="I9" s="20">
        <v>0</v>
      </c>
      <c r="J9" s="20"/>
      <c r="K9" s="20">
        <v>0</v>
      </c>
      <c r="L9" s="20">
        <v>0</v>
      </c>
      <c r="M9" s="28">
        <v>0</v>
      </c>
      <c r="N9" s="17"/>
      <c r="O9" s="13">
        <f t="shared" si="0"/>
        <v>0.06</v>
      </c>
    </row>
    <row r="10" spans="1:15" ht="26">
      <c r="A10" s="6" t="s">
        <v>39</v>
      </c>
      <c r="B10" s="1" t="s">
        <v>7</v>
      </c>
      <c r="C10" s="23">
        <v>24</v>
      </c>
      <c r="D10" s="20">
        <v>1359</v>
      </c>
      <c r="E10" s="20">
        <v>16</v>
      </c>
      <c r="F10" s="20">
        <v>6</v>
      </c>
      <c r="G10" s="32">
        <v>1894.08</v>
      </c>
      <c r="H10" s="21">
        <v>1478.9920000000002</v>
      </c>
      <c r="I10" s="20">
        <f aca="true" t="shared" si="1" ref="I10">I11+I12</f>
        <v>2098.715</v>
      </c>
      <c r="J10" s="20">
        <f aca="true" t="shared" si="2" ref="J10">SUM(J11:J12)</f>
        <v>15</v>
      </c>
      <c r="K10" s="20">
        <f aca="true" t="shared" si="3" ref="K10">K11+K12</f>
        <v>1654</v>
      </c>
      <c r="L10" s="20">
        <v>511</v>
      </c>
      <c r="M10" s="28">
        <f>SUM(M11:M12)</f>
        <v>191.5</v>
      </c>
      <c r="N10" s="17"/>
      <c r="O10" s="13">
        <f t="shared" si="0"/>
        <v>9248.287</v>
      </c>
    </row>
    <row r="11" spans="1:15" ht="15">
      <c r="A11" s="6" t="s">
        <v>40</v>
      </c>
      <c r="B11" s="1" t="s">
        <v>8</v>
      </c>
      <c r="C11" s="23">
        <v>0</v>
      </c>
      <c r="D11" s="20">
        <v>614</v>
      </c>
      <c r="E11" s="20">
        <v>16</v>
      </c>
      <c r="F11" s="20">
        <v>6</v>
      </c>
      <c r="G11" s="32">
        <v>1.06</v>
      </c>
      <c r="H11" s="20">
        <v>505.1869999999999</v>
      </c>
      <c r="I11" s="20">
        <v>1163.461</v>
      </c>
      <c r="J11" s="20"/>
      <c r="K11" s="24">
        <v>0</v>
      </c>
      <c r="L11" s="20">
        <v>258</v>
      </c>
      <c r="M11" s="28">
        <v>7</v>
      </c>
      <c r="N11" s="17"/>
      <c r="O11" s="13">
        <f t="shared" si="0"/>
        <v>2570.7079999999996</v>
      </c>
    </row>
    <row r="12" spans="1:15" ht="15">
      <c r="A12" s="6" t="s">
        <v>41</v>
      </c>
      <c r="B12" s="1" t="s">
        <v>9</v>
      </c>
      <c r="C12" s="23">
        <v>24</v>
      </c>
      <c r="D12" s="20">
        <v>745</v>
      </c>
      <c r="E12" s="20">
        <v>0</v>
      </c>
      <c r="F12" s="20">
        <v>0</v>
      </c>
      <c r="G12" s="32">
        <v>1893.02</v>
      </c>
      <c r="H12" s="20">
        <v>973.8050000000003</v>
      </c>
      <c r="I12" s="20">
        <v>935.254</v>
      </c>
      <c r="J12" s="20">
        <v>15</v>
      </c>
      <c r="K12" s="24">
        <v>1654</v>
      </c>
      <c r="L12" s="20">
        <v>253</v>
      </c>
      <c r="M12" s="28">
        <v>184.5</v>
      </c>
      <c r="N12" s="17"/>
      <c r="O12" s="13">
        <f t="shared" si="0"/>
        <v>6677.579000000001</v>
      </c>
    </row>
    <row r="13" spans="1:15" ht="15">
      <c r="A13" s="6" t="s">
        <v>42</v>
      </c>
      <c r="B13" s="1" t="s">
        <v>10</v>
      </c>
      <c r="C13" s="23">
        <v>359</v>
      </c>
      <c r="D13" s="20">
        <v>335</v>
      </c>
      <c r="E13" s="20">
        <v>61752</v>
      </c>
      <c r="F13" s="20">
        <v>7</v>
      </c>
      <c r="G13" s="32">
        <v>2249.85</v>
      </c>
      <c r="H13" s="21">
        <v>5271.144999999999</v>
      </c>
      <c r="I13" s="20">
        <f>I14+I15</f>
        <v>2447.79</v>
      </c>
      <c r="J13" s="20">
        <f aca="true" t="shared" si="4" ref="J13">SUM(J14:J15)</f>
        <v>349.564</v>
      </c>
      <c r="K13" s="20">
        <f aca="true" t="shared" si="5" ref="K13">K14+K15</f>
        <v>1439</v>
      </c>
      <c r="L13" s="20">
        <v>129</v>
      </c>
      <c r="M13" s="28">
        <f>SUM(M14:M15)</f>
        <v>921.92</v>
      </c>
      <c r="N13" s="17"/>
      <c r="O13" s="13">
        <f t="shared" si="0"/>
        <v>75261.26899999999</v>
      </c>
    </row>
    <row r="14" spans="1:15" ht="15">
      <c r="A14" s="6" t="s">
        <v>40</v>
      </c>
      <c r="B14" s="1" t="s">
        <v>11</v>
      </c>
      <c r="C14" s="23">
        <v>179</v>
      </c>
      <c r="D14" s="20">
        <v>122</v>
      </c>
      <c r="E14" s="20">
        <v>55266</v>
      </c>
      <c r="F14" s="20">
        <v>0</v>
      </c>
      <c r="G14" s="32">
        <v>308.91</v>
      </c>
      <c r="H14" s="20">
        <v>2107.2549999999974</v>
      </c>
      <c r="I14" s="20">
        <v>1165.418</v>
      </c>
      <c r="J14" s="20">
        <v>34</v>
      </c>
      <c r="K14" s="24">
        <v>113</v>
      </c>
      <c r="L14" s="20">
        <v>0</v>
      </c>
      <c r="M14" s="28">
        <v>194.27999999999997</v>
      </c>
      <c r="N14" s="17"/>
      <c r="O14" s="13">
        <f t="shared" si="0"/>
        <v>59489.863</v>
      </c>
    </row>
    <row r="15" spans="1:15" ht="15">
      <c r="A15" s="6" t="s">
        <v>41</v>
      </c>
      <c r="B15" s="1" t="s">
        <v>12</v>
      </c>
      <c r="C15" s="23">
        <v>179</v>
      </c>
      <c r="D15" s="20">
        <v>212</v>
      </c>
      <c r="E15" s="20">
        <v>6486</v>
      </c>
      <c r="F15" s="20">
        <v>7.26</v>
      </c>
      <c r="G15" s="32">
        <v>1940.94</v>
      </c>
      <c r="H15" s="20">
        <v>3163.8899999999994</v>
      </c>
      <c r="I15" s="20">
        <v>1282.372</v>
      </c>
      <c r="J15" s="20">
        <f>(315114+450)/1000</f>
        <v>315.564</v>
      </c>
      <c r="K15" s="24">
        <v>1326</v>
      </c>
      <c r="L15" s="20">
        <v>129</v>
      </c>
      <c r="M15" s="28">
        <v>727.64</v>
      </c>
      <c r="N15" s="17"/>
      <c r="O15" s="13">
        <f t="shared" si="0"/>
        <v>15769.666</v>
      </c>
    </row>
    <row r="16" spans="1:15" ht="15">
      <c r="A16" s="6" t="s">
        <v>43</v>
      </c>
      <c r="B16" s="1" t="s">
        <v>13</v>
      </c>
      <c r="C16" s="23">
        <v>383</v>
      </c>
      <c r="D16" s="20">
        <f>D17+D18</f>
        <v>1693</v>
      </c>
      <c r="E16" s="20">
        <v>61767</v>
      </c>
      <c r="F16" s="20">
        <v>13</v>
      </c>
      <c r="G16" s="32">
        <v>4143.93</v>
      </c>
      <c r="H16" s="21">
        <v>6750.137000000002</v>
      </c>
      <c r="I16" s="20">
        <f aca="true" t="shared" si="6" ref="I16">I17+I18</f>
        <v>4546.505</v>
      </c>
      <c r="J16" s="20">
        <f aca="true" t="shared" si="7" ref="J16">SUM(J17:J18)</f>
        <v>364.564</v>
      </c>
      <c r="K16" s="20">
        <f aca="true" t="shared" si="8" ref="K16">K17+K18</f>
        <v>3093</v>
      </c>
      <c r="L16" s="20">
        <v>640</v>
      </c>
      <c r="M16" s="28">
        <f>SUM(M17:M18)</f>
        <v>1113.42</v>
      </c>
      <c r="N16" s="17"/>
      <c r="O16" s="13">
        <f t="shared" si="0"/>
        <v>84507.556</v>
      </c>
    </row>
    <row r="17" spans="1:15" ht="15">
      <c r="A17" s="6" t="s">
        <v>40</v>
      </c>
      <c r="B17" s="1" t="s">
        <v>14</v>
      </c>
      <c r="C17" s="23">
        <v>179</v>
      </c>
      <c r="D17" s="20">
        <f aca="true" t="shared" si="9" ref="D17:D18">D11+D14</f>
        <v>736</v>
      </c>
      <c r="E17" s="20">
        <v>55281</v>
      </c>
      <c r="F17" s="20">
        <v>6</v>
      </c>
      <c r="G17" s="32">
        <v>309.97</v>
      </c>
      <c r="H17" s="20">
        <v>2612.4420000000027</v>
      </c>
      <c r="I17" s="20">
        <f aca="true" t="shared" si="10" ref="I17:K18">I11+I14</f>
        <v>2328.879</v>
      </c>
      <c r="J17" s="20">
        <f t="shared" si="10"/>
        <v>34</v>
      </c>
      <c r="K17" s="25">
        <f t="shared" si="10"/>
        <v>113</v>
      </c>
      <c r="L17" s="20">
        <v>258</v>
      </c>
      <c r="M17" s="28">
        <f>M11+M14</f>
        <v>201.27999999999997</v>
      </c>
      <c r="N17" s="17"/>
      <c r="O17" s="13">
        <f t="shared" si="0"/>
        <v>62059.571</v>
      </c>
    </row>
    <row r="18" spans="1:15" ht="15">
      <c r="A18" s="6" t="s">
        <v>41</v>
      </c>
      <c r="B18" s="1" t="s">
        <v>15</v>
      </c>
      <c r="C18" s="23">
        <v>203</v>
      </c>
      <c r="D18" s="20">
        <f t="shared" si="9"/>
        <v>957</v>
      </c>
      <c r="E18" s="20">
        <v>6486</v>
      </c>
      <c r="F18" s="20">
        <v>7</v>
      </c>
      <c r="G18" s="32">
        <v>3833.96</v>
      </c>
      <c r="H18" s="20">
        <v>4137.695</v>
      </c>
      <c r="I18" s="20">
        <f t="shared" si="10"/>
        <v>2217.626</v>
      </c>
      <c r="J18" s="20">
        <f t="shared" si="10"/>
        <v>330.564</v>
      </c>
      <c r="K18" s="25">
        <f t="shared" si="10"/>
        <v>2980</v>
      </c>
      <c r="L18" s="20">
        <v>382</v>
      </c>
      <c r="M18" s="28">
        <f>M12+M15</f>
        <v>912.14</v>
      </c>
      <c r="N18" s="17"/>
      <c r="O18" s="13">
        <f t="shared" si="0"/>
        <v>22446.984999999997</v>
      </c>
    </row>
    <row r="19" spans="1:15" ht="15">
      <c r="A19" s="6" t="s">
        <v>44</v>
      </c>
      <c r="B19" s="1" t="s">
        <v>16</v>
      </c>
      <c r="C19" s="23">
        <v>14337</v>
      </c>
      <c r="D19" s="20">
        <f>D20+D24+D25</f>
        <v>13062</v>
      </c>
      <c r="E19" s="20">
        <v>15564</v>
      </c>
      <c r="F19" s="20">
        <v>99220.11239999998</v>
      </c>
      <c r="G19" s="32">
        <v>8268.11</v>
      </c>
      <c r="H19" s="21">
        <f>H20+H24+H25</f>
        <v>23045.376509999987</v>
      </c>
      <c r="I19" s="20">
        <f aca="true" t="shared" si="11" ref="I19">I20+I24+I25</f>
        <v>14835.68764</v>
      </c>
      <c r="J19" s="20">
        <f aca="true" t="shared" si="12" ref="J19">SUM(J20,J24:J25)</f>
        <v>32677.057</v>
      </c>
      <c r="K19" s="20">
        <f aca="true" t="shared" si="13" ref="K19">SUM(K21:K25)</f>
        <v>33963</v>
      </c>
      <c r="L19" s="20">
        <v>9304</v>
      </c>
      <c r="M19" s="28">
        <f>M20+M24+M25</f>
        <v>14561.979999999996</v>
      </c>
      <c r="N19" s="17"/>
      <c r="O19" s="13">
        <f t="shared" si="0"/>
        <v>278838.3235499999</v>
      </c>
    </row>
    <row r="20" spans="1:15" ht="15">
      <c r="A20" s="6" t="s">
        <v>45</v>
      </c>
      <c r="B20" s="1" t="s">
        <v>17</v>
      </c>
      <c r="C20" s="23">
        <v>14229</v>
      </c>
      <c r="D20" s="20">
        <f>D21+D22+D23</f>
        <v>13062</v>
      </c>
      <c r="E20" s="20">
        <v>15547</v>
      </c>
      <c r="F20" s="20">
        <v>99220.11239999998</v>
      </c>
      <c r="G20" s="32">
        <v>8263.44</v>
      </c>
      <c r="H20" s="21">
        <f>H21+H22+H23</f>
        <v>22643.897509999988</v>
      </c>
      <c r="I20" s="20">
        <f aca="true" t="shared" si="14" ref="I20">I21+I22+I23</f>
        <v>14835.68764</v>
      </c>
      <c r="J20" s="20">
        <f aca="true" t="shared" si="15" ref="J20">SUM(J21:J23)</f>
        <v>32677.057</v>
      </c>
      <c r="K20" s="20">
        <f aca="true" t="shared" si="16" ref="K20">K21+K22+K23</f>
        <v>33963</v>
      </c>
      <c r="L20" s="20">
        <v>9304</v>
      </c>
      <c r="M20" s="28">
        <f>SUM(M21:M23)</f>
        <v>14561.979999999996</v>
      </c>
      <c r="N20" s="17"/>
      <c r="O20" s="13">
        <f t="shared" si="0"/>
        <v>278307.17454999994</v>
      </c>
    </row>
    <row r="21" spans="1:15" ht="15">
      <c r="A21" s="6" t="s">
        <v>46</v>
      </c>
      <c r="B21" s="1" t="s">
        <v>18</v>
      </c>
      <c r="C21" s="23">
        <v>12123</v>
      </c>
      <c r="D21" s="20">
        <v>12478</v>
      </c>
      <c r="E21" s="20">
        <v>14347</v>
      </c>
      <c r="F21" s="20">
        <v>6880.794</v>
      </c>
      <c r="G21" s="32">
        <v>6973.99</v>
      </c>
      <c r="H21" s="20">
        <v>19585.790039999985</v>
      </c>
      <c r="I21" s="20">
        <v>12163.26636</v>
      </c>
      <c r="J21" s="20">
        <f>(29223923+1064134)/1000</f>
        <v>30288.057</v>
      </c>
      <c r="K21" s="24">
        <v>29642</v>
      </c>
      <c r="L21" s="20">
        <v>8772</v>
      </c>
      <c r="M21" s="28">
        <v>12244.229999999996</v>
      </c>
      <c r="N21" s="17"/>
      <c r="O21" s="13">
        <f t="shared" si="0"/>
        <v>165498.12739999994</v>
      </c>
    </row>
    <row r="22" spans="1:15" ht="15">
      <c r="A22" s="6" t="s">
        <v>47</v>
      </c>
      <c r="B22" s="1" t="s">
        <v>19</v>
      </c>
      <c r="C22" s="23">
        <v>2106</v>
      </c>
      <c r="D22" s="20">
        <v>584</v>
      </c>
      <c r="E22" s="20">
        <v>1200</v>
      </c>
      <c r="F22" s="20">
        <v>92339.31839999999</v>
      </c>
      <c r="G22" s="32">
        <v>1288.49</v>
      </c>
      <c r="H22" s="20">
        <v>3058.107470000001</v>
      </c>
      <c r="I22" s="20">
        <v>2326.05528</v>
      </c>
      <c r="J22" s="20">
        <v>2269</v>
      </c>
      <c r="K22" s="24">
        <v>4321</v>
      </c>
      <c r="L22" s="20">
        <v>532</v>
      </c>
      <c r="M22" s="28">
        <v>2317.75</v>
      </c>
      <c r="N22" s="17"/>
      <c r="O22" s="13">
        <f t="shared" si="0"/>
        <v>112341.72115</v>
      </c>
    </row>
    <row r="23" spans="1:15" ht="15">
      <c r="A23" s="35" t="s">
        <v>48</v>
      </c>
      <c r="B23" s="1" t="s">
        <v>20</v>
      </c>
      <c r="C23" s="23">
        <v>0</v>
      </c>
      <c r="D23" s="20">
        <v>0</v>
      </c>
      <c r="E23" s="20">
        <v>0</v>
      </c>
      <c r="F23" s="20">
        <v>0</v>
      </c>
      <c r="G23" s="32">
        <v>0.96</v>
      </c>
      <c r="H23" s="20">
        <v>0</v>
      </c>
      <c r="I23" s="20">
        <v>346.366</v>
      </c>
      <c r="J23" s="20">
        <v>120</v>
      </c>
      <c r="K23" s="24">
        <v>0</v>
      </c>
      <c r="L23" s="20">
        <v>0</v>
      </c>
      <c r="M23" s="28">
        <v>0</v>
      </c>
      <c r="N23" s="17"/>
      <c r="O23" s="13">
        <f t="shared" si="0"/>
        <v>467.32599999999996</v>
      </c>
    </row>
    <row r="24" spans="1:15" ht="15">
      <c r="A24" s="6" t="s">
        <v>49</v>
      </c>
      <c r="B24" s="1" t="s">
        <v>21</v>
      </c>
      <c r="C24" s="23">
        <v>15</v>
      </c>
      <c r="D24" s="20">
        <v>0</v>
      </c>
      <c r="E24" s="20">
        <v>17</v>
      </c>
      <c r="F24" s="20">
        <v>0</v>
      </c>
      <c r="G24" s="32">
        <v>4.67</v>
      </c>
      <c r="H24" s="20">
        <v>401.4789999999999</v>
      </c>
      <c r="I24" s="20">
        <v>0</v>
      </c>
      <c r="J24" s="20"/>
      <c r="K24" s="24">
        <v>0</v>
      </c>
      <c r="L24" s="20">
        <v>0</v>
      </c>
      <c r="M24" s="28">
        <v>0</v>
      </c>
      <c r="N24" s="17"/>
      <c r="O24" s="13">
        <f t="shared" si="0"/>
        <v>438.14899999999994</v>
      </c>
    </row>
    <row r="25" spans="1:15" ht="15">
      <c r="A25" s="6" t="s">
        <v>50</v>
      </c>
      <c r="B25" s="1" t="s">
        <v>22</v>
      </c>
      <c r="C25" s="23">
        <v>0</v>
      </c>
      <c r="D25" s="20">
        <v>0</v>
      </c>
      <c r="E25" s="20">
        <v>0</v>
      </c>
      <c r="F25" s="20">
        <v>0</v>
      </c>
      <c r="G25" s="32">
        <v>0</v>
      </c>
      <c r="H25" s="20">
        <v>0</v>
      </c>
      <c r="I25" s="20">
        <v>0</v>
      </c>
      <c r="J25" s="20"/>
      <c r="K25" s="24">
        <v>0</v>
      </c>
      <c r="L25" s="20">
        <v>0</v>
      </c>
      <c r="M25" s="28">
        <v>0</v>
      </c>
      <c r="N25" s="17"/>
      <c r="O25" s="13">
        <f t="shared" si="0"/>
        <v>0</v>
      </c>
    </row>
    <row r="26" spans="1:15" ht="26">
      <c r="A26" s="6" t="s">
        <v>51</v>
      </c>
      <c r="B26" s="1" t="s">
        <v>23</v>
      </c>
      <c r="C26" s="23">
        <v>0</v>
      </c>
      <c r="D26" s="20">
        <v>0</v>
      </c>
      <c r="E26" s="20">
        <v>0</v>
      </c>
      <c r="F26" s="20">
        <v>0</v>
      </c>
      <c r="G26" s="32">
        <v>0</v>
      </c>
      <c r="H26" s="21">
        <v>0</v>
      </c>
      <c r="I26" s="20">
        <v>0</v>
      </c>
      <c r="J26" s="20"/>
      <c r="K26" s="20">
        <v>0</v>
      </c>
      <c r="L26" s="20">
        <v>0</v>
      </c>
      <c r="M26" s="28">
        <v>0</v>
      </c>
      <c r="N26" s="17"/>
      <c r="O26" s="13">
        <f t="shared" si="0"/>
        <v>0</v>
      </c>
    </row>
    <row r="27" spans="1:15" ht="26">
      <c r="A27" s="6" t="s">
        <v>52</v>
      </c>
      <c r="B27" s="1" t="s">
        <v>24</v>
      </c>
      <c r="C27" s="23">
        <v>0</v>
      </c>
      <c r="D27" s="20">
        <v>0</v>
      </c>
      <c r="E27" s="20">
        <v>0</v>
      </c>
      <c r="F27" s="20">
        <v>0</v>
      </c>
      <c r="G27" s="32">
        <v>0</v>
      </c>
      <c r="H27" s="21">
        <v>0</v>
      </c>
      <c r="I27" s="20">
        <v>0</v>
      </c>
      <c r="J27" s="20"/>
      <c r="K27" s="20">
        <v>0</v>
      </c>
      <c r="L27" s="20">
        <v>0</v>
      </c>
      <c r="M27" s="28">
        <v>0</v>
      </c>
      <c r="N27" s="17"/>
      <c r="O27" s="13">
        <f t="shared" si="0"/>
        <v>0</v>
      </c>
    </row>
    <row r="28" spans="1:15" ht="15">
      <c r="A28" s="6" t="s">
        <v>53</v>
      </c>
      <c r="B28" s="1" t="s">
        <v>25</v>
      </c>
      <c r="C28" s="23">
        <v>0</v>
      </c>
      <c r="D28" s="20">
        <v>171</v>
      </c>
      <c r="E28" s="20">
        <v>21</v>
      </c>
      <c r="F28" s="20">
        <v>0</v>
      </c>
      <c r="G28" s="32">
        <v>83.55</v>
      </c>
      <c r="H28" s="21">
        <v>510.125</v>
      </c>
      <c r="I28" s="20">
        <v>0</v>
      </c>
      <c r="J28" s="20">
        <v>114</v>
      </c>
      <c r="K28" s="20">
        <v>114</v>
      </c>
      <c r="L28" s="20">
        <v>105</v>
      </c>
      <c r="M28" s="28">
        <v>0</v>
      </c>
      <c r="N28" s="17"/>
      <c r="O28" s="13">
        <f t="shared" si="0"/>
        <v>1118.675</v>
      </c>
    </row>
    <row r="29" spans="1:15" ht="15">
      <c r="A29" s="6" t="s">
        <v>54</v>
      </c>
      <c r="B29" s="1" t="s">
        <v>26</v>
      </c>
      <c r="C29" s="23">
        <v>0</v>
      </c>
      <c r="D29" s="20">
        <v>0</v>
      </c>
      <c r="E29" s="20">
        <v>0</v>
      </c>
      <c r="F29" s="20">
        <v>0</v>
      </c>
      <c r="G29" s="32">
        <v>9.2</v>
      </c>
      <c r="H29" s="21">
        <v>0</v>
      </c>
      <c r="I29" s="20">
        <v>2.318</v>
      </c>
      <c r="J29" s="20"/>
      <c r="K29" s="20">
        <v>0</v>
      </c>
      <c r="L29" s="20">
        <v>0</v>
      </c>
      <c r="M29" s="28">
        <v>0</v>
      </c>
      <c r="N29" s="17"/>
      <c r="O29" s="13">
        <f t="shared" si="0"/>
        <v>11.517999999999999</v>
      </c>
    </row>
    <row r="30" spans="1:15" ht="15">
      <c r="A30" s="6" t="s">
        <v>55</v>
      </c>
      <c r="B30" s="1" t="s">
        <v>27</v>
      </c>
      <c r="C30" s="23">
        <v>0</v>
      </c>
      <c r="D30" s="20">
        <v>0</v>
      </c>
      <c r="E30" s="20">
        <v>0</v>
      </c>
      <c r="F30" s="20">
        <v>0</v>
      </c>
      <c r="G30" s="32">
        <v>0</v>
      </c>
      <c r="H30" s="21">
        <v>0</v>
      </c>
      <c r="I30" s="20">
        <v>0</v>
      </c>
      <c r="J30" s="20"/>
      <c r="K30" s="20">
        <v>0</v>
      </c>
      <c r="L30" s="20">
        <v>0</v>
      </c>
      <c r="M30" s="28">
        <v>0</v>
      </c>
      <c r="N30" s="17"/>
      <c r="O30" s="13">
        <f t="shared" si="0"/>
        <v>0</v>
      </c>
    </row>
    <row r="31" spans="1:15" ht="15">
      <c r="A31" s="6" t="s">
        <v>56</v>
      </c>
      <c r="B31" s="1" t="s">
        <v>28</v>
      </c>
      <c r="C31" s="23">
        <v>0</v>
      </c>
      <c r="D31" s="20">
        <v>0</v>
      </c>
      <c r="E31" s="20">
        <v>0</v>
      </c>
      <c r="F31" s="20">
        <v>0</v>
      </c>
      <c r="G31" s="32">
        <v>1.9</v>
      </c>
      <c r="H31" s="21">
        <v>0</v>
      </c>
      <c r="I31" s="20">
        <v>0</v>
      </c>
      <c r="J31" s="20"/>
      <c r="K31" s="20">
        <v>0</v>
      </c>
      <c r="L31" s="20">
        <v>0</v>
      </c>
      <c r="M31" s="28">
        <v>0</v>
      </c>
      <c r="N31" s="17"/>
      <c r="O31" s="13">
        <f t="shared" si="0"/>
        <v>1.9</v>
      </c>
    </row>
    <row r="32" spans="1:15" ht="15">
      <c r="A32" s="6" t="s">
        <v>57</v>
      </c>
      <c r="B32" s="1" t="s">
        <v>29</v>
      </c>
      <c r="C32" s="23">
        <v>0</v>
      </c>
      <c r="D32" s="20">
        <v>0</v>
      </c>
      <c r="E32" s="20">
        <v>0</v>
      </c>
      <c r="F32" s="20">
        <v>0</v>
      </c>
      <c r="G32" s="32">
        <v>0</v>
      </c>
      <c r="H32" s="21">
        <v>0</v>
      </c>
      <c r="I32" s="20">
        <v>0</v>
      </c>
      <c r="J32" s="20"/>
      <c r="K32" s="20">
        <v>0</v>
      </c>
      <c r="L32" s="20">
        <v>0</v>
      </c>
      <c r="M32" s="28">
        <v>0</v>
      </c>
      <c r="N32" s="17"/>
      <c r="O32" s="13">
        <f t="shared" si="0"/>
        <v>0</v>
      </c>
    </row>
    <row r="33" spans="1:15" ht="15">
      <c r="A33" s="6" t="s">
        <v>58</v>
      </c>
      <c r="B33" s="1" t="s">
        <v>30</v>
      </c>
      <c r="C33" s="23">
        <v>297</v>
      </c>
      <c r="D33" s="20">
        <v>361</v>
      </c>
      <c r="E33" s="20">
        <v>205</v>
      </c>
      <c r="F33" s="20">
        <v>0</v>
      </c>
      <c r="G33" s="32">
        <v>127</v>
      </c>
      <c r="H33" s="21">
        <v>1069.8946399999995</v>
      </c>
      <c r="I33" s="20">
        <v>1713.5341600000002</v>
      </c>
      <c r="J33" s="20">
        <v>168</v>
      </c>
      <c r="K33" s="20">
        <v>1234</v>
      </c>
      <c r="L33" s="20">
        <v>9</v>
      </c>
      <c r="M33" s="28">
        <v>39.00999999999999</v>
      </c>
      <c r="N33" s="17"/>
      <c r="O33" s="13">
        <f t="shared" si="0"/>
        <v>5223.4388</v>
      </c>
    </row>
    <row r="34" spans="1:15" ht="15">
      <c r="A34" s="7" t="s">
        <v>59</v>
      </c>
      <c r="B34" s="8" t="s">
        <v>31</v>
      </c>
      <c r="C34" s="23">
        <v>34076</v>
      </c>
      <c r="D34" s="20">
        <v>36786</v>
      </c>
      <c r="E34" s="20">
        <v>81201</v>
      </c>
      <c r="F34" s="20">
        <v>101845.77439999998</v>
      </c>
      <c r="G34" s="32">
        <v>24504.21</v>
      </c>
      <c r="H34" s="21">
        <v>49411.30714999999</v>
      </c>
      <c r="I34" s="20">
        <f>I3+I5+I4+I6+I7+I8+I9+I16+I19+I26+I27+I28+I29+I30+I32+I31+I33</f>
        <v>45250.635800000004</v>
      </c>
      <c r="J34" s="22">
        <f aca="true" t="shared" si="17" ref="J34">SUM(J3:J10,J13,J19,J26:J33)</f>
        <v>43163.012</v>
      </c>
      <c r="K34" s="26">
        <f>SUM(K3:K10)+K13+K19+SUM(K26:K33)</f>
        <v>53052</v>
      </c>
      <c r="L34" s="20">
        <v>27342</v>
      </c>
      <c r="M34" s="29">
        <f>SUM(M3:M9)+M16+M19+SUM(M26:M33)</f>
        <v>31102.059999999994</v>
      </c>
      <c r="N34" s="18"/>
      <c r="O34" s="9">
        <f t="shared" si="0"/>
        <v>527733.9993499999</v>
      </c>
    </row>
  </sheetData>
  <printOptions/>
  <pageMargins left="0.7086614173228347" right="0.7086614173228347" top="0.7480314960629921" bottom="0.7480314960629921" header="0.31496062992125984" footer="0.31496062992125984"/>
  <pageSetup horizontalDpi="600" verticalDpi="600" orientation="landscape" paperSize="9" scale="55"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4"/>
  <sheetViews>
    <sheetView zoomScale="80" zoomScaleNormal="80" workbookViewId="0" topLeftCell="B1">
      <selection activeCell="L3" sqref="L3:N34"/>
    </sheetView>
  </sheetViews>
  <sheetFormatPr defaultColWidth="9.140625" defaultRowHeight="15"/>
  <cols>
    <col min="1" max="1" width="32.140625" style="0" customWidth="1"/>
    <col min="2" max="2" width="6.140625" style="0" customWidth="1"/>
    <col min="3" max="15" width="15.140625" style="2" customWidth="1"/>
  </cols>
  <sheetData>
    <row r="1" ht="15">
      <c r="A1" s="10" t="s">
        <v>77</v>
      </c>
    </row>
    <row r="2" spans="1:15" s="3" customFormat="1" ht="29">
      <c r="A2" s="4"/>
      <c r="B2" s="5"/>
      <c r="C2" s="11" t="s">
        <v>60</v>
      </c>
      <c r="D2" s="11" t="s">
        <v>61</v>
      </c>
      <c r="E2" s="11" t="s">
        <v>62</v>
      </c>
      <c r="F2" s="11" t="s">
        <v>63</v>
      </c>
      <c r="G2" s="11" t="s">
        <v>64</v>
      </c>
      <c r="H2" s="11" t="s">
        <v>65</v>
      </c>
      <c r="I2" s="11" t="s">
        <v>66</v>
      </c>
      <c r="J2" s="11" t="s">
        <v>67</v>
      </c>
      <c r="K2" s="11" t="s">
        <v>68</v>
      </c>
      <c r="L2" s="11" t="s">
        <v>69</v>
      </c>
      <c r="M2" s="11" t="s">
        <v>70</v>
      </c>
      <c r="N2" s="16" t="s">
        <v>71</v>
      </c>
      <c r="O2" s="12" t="s">
        <v>72</v>
      </c>
    </row>
    <row r="3" spans="1:15" ht="15">
      <c r="A3" s="6" t="s">
        <v>32</v>
      </c>
      <c r="B3" s="1" t="s">
        <v>0</v>
      </c>
      <c r="C3" s="23">
        <v>9431</v>
      </c>
      <c r="D3" s="20">
        <v>4739</v>
      </c>
      <c r="E3" s="20">
        <v>2448</v>
      </c>
      <c r="F3" s="20">
        <v>7437</v>
      </c>
      <c r="G3" s="20">
        <v>3432</v>
      </c>
      <c r="H3" s="20">
        <v>16272</v>
      </c>
      <c r="I3" s="20">
        <v>4600</v>
      </c>
      <c r="J3" s="20">
        <v>6098</v>
      </c>
      <c r="K3" s="20">
        <v>6327</v>
      </c>
      <c r="L3" s="23">
        <v>5752</v>
      </c>
      <c r="M3" s="30">
        <v>5409</v>
      </c>
      <c r="N3" s="20">
        <v>1688</v>
      </c>
      <c r="O3" s="13">
        <f>SUM(C3:N3)</f>
        <v>73633</v>
      </c>
    </row>
    <row r="4" spans="1:15" ht="15">
      <c r="A4" s="6" t="s">
        <v>33</v>
      </c>
      <c r="B4" s="1" t="s">
        <v>1</v>
      </c>
      <c r="C4" s="23">
        <v>214</v>
      </c>
      <c r="D4" s="20">
        <v>93</v>
      </c>
      <c r="E4" s="20">
        <v>126</v>
      </c>
      <c r="F4" s="20">
        <v>0</v>
      </c>
      <c r="G4" s="20">
        <v>209</v>
      </c>
      <c r="H4" s="20">
        <v>776</v>
      </c>
      <c r="I4" s="20">
        <v>1395</v>
      </c>
      <c r="J4" s="20">
        <v>40</v>
      </c>
      <c r="K4" s="20">
        <v>34</v>
      </c>
      <c r="L4" s="23">
        <v>0</v>
      </c>
      <c r="M4" s="30">
        <v>36</v>
      </c>
      <c r="N4" s="20">
        <v>0</v>
      </c>
      <c r="O4" s="13">
        <f aca="true" t="shared" si="0" ref="O4:O34">SUM(C4:N4)</f>
        <v>2923</v>
      </c>
    </row>
    <row r="5" spans="1:15" ht="15">
      <c r="A5" s="6" t="s">
        <v>34</v>
      </c>
      <c r="B5" s="1" t="s">
        <v>2</v>
      </c>
      <c r="C5" s="23">
        <v>546</v>
      </c>
      <c r="D5" s="20">
        <v>480</v>
      </c>
      <c r="E5" s="20">
        <v>865</v>
      </c>
      <c r="F5" s="20">
        <v>125</v>
      </c>
      <c r="G5" s="20">
        <v>255</v>
      </c>
      <c r="H5" s="20">
        <v>812</v>
      </c>
      <c r="I5" s="20">
        <v>615</v>
      </c>
      <c r="J5" s="20">
        <v>247</v>
      </c>
      <c r="K5" s="20">
        <v>400</v>
      </c>
      <c r="L5" s="23">
        <v>561</v>
      </c>
      <c r="M5" s="30">
        <v>385</v>
      </c>
      <c r="N5" s="20">
        <v>20</v>
      </c>
      <c r="O5" s="13">
        <f t="shared" si="0"/>
        <v>5311</v>
      </c>
    </row>
    <row r="6" spans="1:15" ht="26">
      <c r="A6" s="6" t="s">
        <v>35</v>
      </c>
      <c r="B6" s="1" t="s">
        <v>3</v>
      </c>
      <c r="C6" s="23">
        <v>0</v>
      </c>
      <c r="D6" s="20">
        <v>0</v>
      </c>
      <c r="E6" s="20">
        <v>0</v>
      </c>
      <c r="F6" s="20">
        <v>0</v>
      </c>
      <c r="G6" s="20">
        <v>0</v>
      </c>
      <c r="H6" s="20">
        <v>0</v>
      </c>
      <c r="I6" s="20">
        <v>0</v>
      </c>
      <c r="J6" s="20">
        <v>0</v>
      </c>
      <c r="K6" s="20">
        <v>0</v>
      </c>
      <c r="L6" s="23">
        <v>0</v>
      </c>
      <c r="M6" s="30">
        <v>0</v>
      </c>
      <c r="N6" s="20">
        <v>0</v>
      </c>
      <c r="O6" s="13">
        <f t="shared" si="0"/>
        <v>0</v>
      </c>
    </row>
    <row r="7" spans="1:15" ht="15">
      <c r="A7" s="6" t="s">
        <v>36</v>
      </c>
      <c r="B7" s="1" t="s">
        <v>4</v>
      </c>
      <c r="C7" s="23">
        <v>0</v>
      </c>
      <c r="D7" s="20">
        <v>0</v>
      </c>
      <c r="E7" s="20">
        <v>0</v>
      </c>
      <c r="F7" s="20">
        <v>0</v>
      </c>
      <c r="G7" s="20">
        <v>0</v>
      </c>
      <c r="H7" s="20">
        <v>0</v>
      </c>
      <c r="I7" s="20">
        <v>1</v>
      </c>
      <c r="J7" s="20">
        <v>0</v>
      </c>
      <c r="K7" s="20">
        <v>0</v>
      </c>
      <c r="L7" s="23">
        <v>1</v>
      </c>
      <c r="M7" s="30">
        <v>0</v>
      </c>
      <c r="N7" s="20">
        <v>0</v>
      </c>
      <c r="O7" s="13">
        <f t="shared" si="0"/>
        <v>2</v>
      </c>
    </row>
    <row r="8" spans="1:15" ht="15">
      <c r="A8" s="6" t="s">
        <v>37</v>
      </c>
      <c r="B8" s="1" t="s">
        <v>5</v>
      </c>
      <c r="C8" s="23">
        <v>0</v>
      </c>
      <c r="D8" s="20">
        <v>0</v>
      </c>
      <c r="E8" s="20">
        <v>0</v>
      </c>
      <c r="F8" s="20">
        <v>0</v>
      </c>
      <c r="G8" s="20">
        <v>0</v>
      </c>
      <c r="H8" s="20">
        <v>6</v>
      </c>
      <c r="I8" s="20">
        <v>1</v>
      </c>
      <c r="J8" s="20">
        <v>0</v>
      </c>
      <c r="K8" s="20">
        <v>3</v>
      </c>
      <c r="L8" s="23">
        <v>1</v>
      </c>
      <c r="M8" s="30">
        <v>0</v>
      </c>
      <c r="N8" s="20">
        <v>0</v>
      </c>
      <c r="O8" s="13">
        <f t="shared" si="0"/>
        <v>11</v>
      </c>
    </row>
    <row r="9" spans="1:15" ht="15">
      <c r="A9" s="6" t="s">
        <v>38</v>
      </c>
      <c r="B9" s="1" t="s">
        <v>6</v>
      </c>
      <c r="C9" s="23">
        <v>1</v>
      </c>
      <c r="D9" s="20">
        <v>34</v>
      </c>
      <c r="E9" s="20">
        <v>29</v>
      </c>
      <c r="F9" s="20">
        <v>0</v>
      </c>
      <c r="G9" s="20">
        <v>13</v>
      </c>
      <c r="H9" s="20">
        <v>16</v>
      </c>
      <c r="I9" s="20">
        <v>84</v>
      </c>
      <c r="J9" s="20">
        <v>14</v>
      </c>
      <c r="K9" s="20">
        <v>9</v>
      </c>
      <c r="L9" s="23">
        <v>16</v>
      </c>
      <c r="M9" s="30">
        <v>6</v>
      </c>
      <c r="N9" s="20">
        <v>0</v>
      </c>
      <c r="O9" s="13">
        <f t="shared" si="0"/>
        <v>222</v>
      </c>
    </row>
    <row r="10" spans="1:15" ht="26">
      <c r="A10" s="6" t="s">
        <v>39</v>
      </c>
      <c r="B10" s="1" t="s">
        <v>7</v>
      </c>
      <c r="C10" s="23">
        <v>1952</v>
      </c>
      <c r="D10" s="20">
        <f>D11+D12</f>
        <v>1159</v>
      </c>
      <c r="E10" s="20">
        <v>802</v>
      </c>
      <c r="F10" s="20">
        <v>114</v>
      </c>
      <c r="G10" s="20">
        <v>846</v>
      </c>
      <c r="H10" s="20">
        <v>1808</v>
      </c>
      <c r="I10" s="20">
        <f>I11+I12</f>
        <v>1983</v>
      </c>
      <c r="J10" s="20">
        <f>SUM(J11:J12)</f>
        <v>385</v>
      </c>
      <c r="K10" s="20">
        <v>376</v>
      </c>
      <c r="L10" s="23">
        <v>555</v>
      </c>
      <c r="M10" s="30">
        <f>SUM(M11:M12)</f>
        <v>495</v>
      </c>
      <c r="N10" s="20">
        <v>5</v>
      </c>
      <c r="O10" s="13">
        <f t="shared" si="0"/>
        <v>10480</v>
      </c>
    </row>
    <row r="11" spans="1:15" ht="15">
      <c r="A11" s="6" t="s">
        <v>40</v>
      </c>
      <c r="B11" s="1" t="s">
        <v>8</v>
      </c>
      <c r="C11" s="23">
        <v>1853</v>
      </c>
      <c r="D11" s="20">
        <v>911</v>
      </c>
      <c r="E11" s="20">
        <v>709</v>
      </c>
      <c r="F11" s="20">
        <v>97</v>
      </c>
      <c r="G11" s="20">
        <v>659</v>
      </c>
      <c r="H11" s="20">
        <v>1388</v>
      </c>
      <c r="I11" s="20">
        <v>1800</v>
      </c>
      <c r="J11" s="20">
        <v>268</v>
      </c>
      <c r="K11" s="20">
        <v>295</v>
      </c>
      <c r="L11" s="23">
        <v>425</v>
      </c>
      <c r="M11" s="30">
        <v>190</v>
      </c>
      <c r="N11" s="20">
        <v>4</v>
      </c>
      <c r="O11" s="13">
        <f t="shared" si="0"/>
        <v>8599</v>
      </c>
    </row>
    <row r="12" spans="1:15" ht="15">
      <c r="A12" s="6" t="s">
        <v>41</v>
      </c>
      <c r="B12" s="1" t="s">
        <v>9</v>
      </c>
      <c r="C12" s="23">
        <v>99</v>
      </c>
      <c r="D12" s="20">
        <v>248</v>
      </c>
      <c r="E12" s="20">
        <v>93</v>
      </c>
      <c r="F12" s="20">
        <v>17</v>
      </c>
      <c r="G12" s="20">
        <v>187</v>
      </c>
      <c r="H12" s="20">
        <v>420</v>
      </c>
      <c r="I12" s="20">
        <v>183</v>
      </c>
      <c r="J12" s="20">
        <v>117</v>
      </c>
      <c r="K12" s="20">
        <v>81</v>
      </c>
      <c r="L12" s="23">
        <v>130</v>
      </c>
      <c r="M12" s="30">
        <v>305</v>
      </c>
      <c r="N12" s="20">
        <v>1</v>
      </c>
      <c r="O12" s="13">
        <f t="shared" si="0"/>
        <v>1881</v>
      </c>
    </row>
    <row r="13" spans="1:15" ht="15">
      <c r="A13" s="6" t="s">
        <v>42</v>
      </c>
      <c r="B13" s="1" t="s">
        <v>10</v>
      </c>
      <c r="C13" s="23">
        <v>1355</v>
      </c>
      <c r="D13" s="20">
        <f>D14+D15</f>
        <v>1019</v>
      </c>
      <c r="E13" s="20">
        <v>381</v>
      </c>
      <c r="F13" s="20">
        <v>20</v>
      </c>
      <c r="G13" s="20">
        <v>900</v>
      </c>
      <c r="H13" s="20">
        <v>3140</v>
      </c>
      <c r="I13" s="20">
        <f>I14+I15</f>
        <v>2246</v>
      </c>
      <c r="J13" s="20">
        <f>SUM(J14:J15)</f>
        <v>244</v>
      </c>
      <c r="K13" s="20">
        <v>424</v>
      </c>
      <c r="L13" s="23">
        <v>264</v>
      </c>
      <c r="M13" s="30">
        <f>SUM(M14:M15)</f>
        <v>569</v>
      </c>
      <c r="N13" s="20">
        <v>2</v>
      </c>
      <c r="O13" s="13">
        <f t="shared" si="0"/>
        <v>10564</v>
      </c>
    </row>
    <row r="14" spans="1:15" ht="15">
      <c r="A14" s="6" t="s">
        <v>40</v>
      </c>
      <c r="B14" s="1" t="s">
        <v>11</v>
      </c>
      <c r="C14" s="23">
        <v>1265</v>
      </c>
      <c r="D14" s="20">
        <v>845</v>
      </c>
      <c r="E14" s="20">
        <v>357</v>
      </c>
      <c r="F14" s="20">
        <v>15</v>
      </c>
      <c r="G14" s="20">
        <v>665</v>
      </c>
      <c r="H14" s="20">
        <v>2697</v>
      </c>
      <c r="I14" s="20">
        <v>1859</v>
      </c>
      <c r="J14" s="20">
        <v>174</v>
      </c>
      <c r="K14" s="20">
        <v>299</v>
      </c>
      <c r="L14" s="23">
        <v>190</v>
      </c>
      <c r="M14" s="30">
        <v>191</v>
      </c>
      <c r="N14" s="20">
        <v>2</v>
      </c>
      <c r="O14" s="13">
        <f t="shared" si="0"/>
        <v>8559</v>
      </c>
    </row>
    <row r="15" spans="1:15" ht="15">
      <c r="A15" s="6" t="s">
        <v>41</v>
      </c>
      <c r="B15" s="1" t="s">
        <v>12</v>
      </c>
      <c r="C15" s="23">
        <v>90</v>
      </c>
      <c r="D15" s="20">
        <v>174</v>
      </c>
      <c r="E15" s="20">
        <v>24</v>
      </c>
      <c r="F15" s="20">
        <v>5</v>
      </c>
      <c r="G15" s="20">
        <v>235</v>
      </c>
      <c r="H15" s="20">
        <v>443</v>
      </c>
      <c r="I15" s="20">
        <v>387</v>
      </c>
      <c r="J15" s="20">
        <v>70</v>
      </c>
      <c r="K15" s="20">
        <v>125</v>
      </c>
      <c r="L15" s="23">
        <v>74</v>
      </c>
      <c r="M15" s="30">
        <v>378</v>
      </c>
      <c r="N15" s="20">
        <v>0</v>
      </c>
      <c r="O15" s="13">
        <f t="shared" si="0"/>
        <v>2005</v>
      </c>
    </row>
    <row r="16" spans="1:15" ht="15">
      <c r="A16" s="6" t="s">
        <v>43</v>
      </c>
      <c r="B16" s="1" t="s">
        <v>13</v>
      </c>
      <c r="C16" s="23">
        <v>2050</v>
      </c>
      <c r="D16" s="20">
        <f>D17+D18</f>
        <v>1184</v>
      </c>
      <c r="E16" s="20">
        <v>823</v>
      </c>
      <c r="F16" s="20">
        <v>134</v>
      </c>
      <c r="G16" s="20">
        <v>902</v>
      </c>
      <c r="H16" s="20">
        <v>3179</v>
      </c>
      <c r="I16" s="20">
        <f>I17+I18</f>
        <v>2246</v>
      </c>
      <c r="J16" s="20">
        <f>SUM(J17:J18)</f>
        <v>444</v>
      </c>
      <c r="K16" s="20">
        <v>800</v>
      </c>
      <c r="L16" s="23">
        <v>622</v>
      </c>
      <c r="M16" s="30">
        <f>SUM(M17:M18)</f>
        <v>569</v>
      </c>
      <c r="N16" s="20">
        <v>6</v>
      </c>
      <c r="O16" s="13">
        <f t="shared" si="0"/>
        <v>12959</v>
      </c>
    </row>
    <row r="17" spans="1:15" ht="15">
      <c r="A17" s="6" t="s">
        <v>40</v>
      </c>
      <c r="B17" s="1" t="s">
        <v>14</v>
      </c>
      <c r="C17" s="23">
        <v>1862</v>
      </c>
      <c r="D17" s="20">
        <v>913</v>
      </c>
      <c r="E17" s="20">
        <v>709</v>
      </c>
      <c r="F17" s="20">
        <v>112</v>
      </c>
      <c r="G17" s="20">
        <v>665</v>
      </c>
      <c r="H17" s="20">
        <v>2720</v>
      </c>
      <c r="I17" s="20">
        <f>I14</f>
        <v>1859</v>
      </c>
      <c r="J17" s="20">
        <v>278</v>
      </c>
      <c r="K17" s="20">
        <v>594</v>
      </c>
      <c r="L17" s="23">
        <v>431</v>
      </c>
      <c r="M17" s="30">
        <v>191</v>
      </c>
      <c r="N17" s="20">
        <v>5</v>
      </c>
      <c r="O17" s="13">
        <f t="shared" si="0"/>
        <v>10339</v>
      </c>
    </row>
    <row r="18" spans="1:15" ht="15">
      <c r="A18" s="6" t="s">
        <v>41</v>
      </c>
      <c r="B18" s="1" t="s">
        <v>15</v>
      </c>
      <c r="C18" s="23">
        <v>188</v>
      </c>
      <c r="D18" s="20">
        <v>271</v>
      </c>
      <c r="E18" s="20">
        <v>114</v>
      </c>
      <c r="F18" s="20">
        <v>22</v>
      </c>
      <c r="G18" s="20">
        <v>237</v>
      </c>
      <c r="H18" s="20">
        <v>459</v>
      </c>
      <c r="I18" s="20">
        <f>I15</f>
        <v>387</v>
      </c>
      <c r="J18" s="20">
        <v>166</v>
      </c>
      <c r="K18" s="20">
        <v>206</v>
      </c>
      <c r="L18" s="23">
        <v>191</v>
      </c>
      <c r="M18" s="30">
        <v>378</v>
      </c>
      <c r="N18" s="20">
        <v>1</v>
      </c>
      <c r="O18" s="13">
        <f t="shared" si="0"/>
        <v>2620</v>
      </c>
    </row>
    <row r="19" spans="1:15" ht="15">
      <c r="A19" s="6" t="s">
        <v>44</v>
      </c>
      <c r="B19" s="1" t="s">
        <v>16</v>
      </c>
      <c r="C19" s="23">
        <v>9472</v>
      </c>
      <c r="D19" s="20">
        <f>D20+D24+D25</f>
        <v>8166</v>
      </c>
      <c r="E19" s="20">
        <v>7745</v>
      </c>
      <c r="F19" s="20">
        <v>12380</v>
      </c>
      <c r="G19" s="20">
        <v>5475</v>
      </c>
      <c r="H19" s="21">
        <f>H20+H24+H25</f>
        <v>8556</v>
      </c>
      <c r="I19" s="20">
        <f>I20+I24+I25</f>
        <v>8091</v>
      </c>
      <c r="J19" s="20">
        <f>SUM(J20,J24:J25)</f>
        <v>12114</v>
      </c>
      <c r="K19" s="20">
        <v>11216</v>
      </c>
      <c r="L19" s="23">
        <v>9030</v>
      </c>
      <c r="M19" s="30">
        <f>M20+M24+M25</f>
        <v>4358</v>
      </c>
      <c r="N19" s="33">
        <f>N20+N25</f>
        <v>2647</v>
      </c>
      <c r="O19" s="13">
        <f t="shared" si="0"/>
        <v>99250</v>
      </c>
    </row>
    <row r="20" spans="1:15" ht="15">
      <c r="A20" s="6" t="s">
        <v>45</v>
      </c>
      <c r="B20" s="1" t="s">
        <v>17</v>
      </c>
      <c r="C20" s="23">
        <v>9439</v>
      </c>
      <c r="D20" s="20">
        <f>SUM(D21:D23)</f>
        <v>8149</v>
      </c>
      <c r="E20" s="20">
        <v>7724</v>
      </c>
      <c r="F20" s="20">
        <v>12380</v>
      </c>
      <c r="G20" s="20">
        <v>5438</v>
      </c>
      <c r="H20" s="21">
        <f>H21+H22+H23</f>
        <v>8457</v>
      </c>
      <c r="I20" s="20">
        <f>I21+I22+I23</f>
        <v>7998</v>
      </c>
      <c r="J20" s="20">
        <f>SUM(J21:J23)</f>
        <v>12091</v>
      </c>
      <c r="K20" s="20">
        <v>11201</v>
      </c>
      <c r="L20" s="23">
        <v>8996</v>
      </c>
      <c r="M20" s="30">
        <f>SUM(M21:M23)</f>
        <v>4332</v>
      </c>
      <c r="N20" s="34">
        <f>N21+N22+N23+N24</f>
        <v>2647</v>
      </c>
      <c r="O20" s="13">
        <f t="shared" si="0"/>
        <v>98852</v>
      </c>
    </row>
    <row r="21" spans="1:15" ht="15">
      <c r="A21" s="6" t="s">
        <v>46</v>
      </c>
      <c r="B21" s="1" t="s">
        <v>18</v>
      </c>
      <c r="C21" s="23">
        <v>6477</v>
      </c>
      <c r="D21" s="20">
        <v>5546</v>
      </c>
      <c r="E21" s="20">
        <v>3179</v>
      </c>
      <c r="F21" s="20">
        <v>9035</v>
      </c>
      <c r="G21" s="20">
        <v>3671</v>
      </c>
      <c r="H21" s="20">
        <v>5570</v>
      </c>
      <c r="I21" s="20">
        <v>5331</v>
      </c>
      <c r="J21" s="20">
        <v>8237</v>
      </c>
      <c r="K21" s="20">
        <v>7772</v>
      </c>
      <c r="L21" s="23">
        <v>6480</v>
      </c>
      <c r="M21" s="30">
        <v>2973</v>
      </c>
      <c r="N21" s="33">
        <v>2012</v>
      </c>
      <c r="O21" s="13">
        <f t="shared" si="0"/>
        <v>66283</v>
      </c>
    </row>
    <row r="22" spans="1:15" ht="15">
      <c r="A22" s="6" t="s">
        <v>47</v>
      </c>
      <c r="B22" s="1" t="s">
        <v>19</v>
      </c>
      <c r="C22" s="23">
        <v>2947</v>
      </c>
      <c r="D22" s="20">
        <v>2556</v>
      </c>
      <c r="E22" s="20">
        <v>1493</v>
      </c>
      <c r="F22" s="20">
        <v>3223</v>
      </c>
      <c r="G22" s="20">
        <v>1443</v>
      </c>
      <c r="H22" s="20">
        <v>2855</v>
      </c>
      <c r="I22" s="20">
        <v>2634</v>
      </c>
      <c r="J22" s="20">
        <v>3795</v>
      </c>
      <c r="K22" s="20">
        <v>3382</v>
      </c>
      <c r="L22" s="23">
        <v>2503</v>
      </c>
      <c r="M22" s="30">
        <v>948</v>
      </c>
      <c r="N22" s="33">
        <v>526</v>
      </c>
      <c r="O22" s="13">
        <f t="shared" si="0"/>
        <v>28305</v>
      </c>
    </row>
    <row r="23" spans="1:15" ht="15">
      <c r="A23" s="35" t="s">
        <v>48</v>
      </c>
      <c r="B23" s="1" t="s">
        <v>20</v>
      </c>
      <c r="C23" s="23">
        <v>15</v>
      </c>
      <c r="D23" s="20">
        <v>47</v>
      </c>
      <c r="E23" s="20">
        <v>3052</v>
      </c>
      <c r="F23" s="20">
        <v>116</v>
      </c>
      <c r="G23" s="20">
        <v>324</v>
      </c>
      <c r="H23" s="20">
        <v>32</v>
      </c>
      <c r="I23" s="20">
        <v>33</v>
      </c>
      <c r="J23" s="20">
        <v>59</v>
      </c>
      <c r="K23" s="20">
        <v>47</v>
      </c>
      <c r="L23" s="23">
        <v>13</v>
      </c>
      <c r="M23" s="30">
        <v>411</v>
      </c>
      <c r="N23" s="33">
        <v>101</v>
      </c>
      <c r="O23" s="13">
        <f t="shared" si="0"/>
        <v>4250</v>
      </c>
    </row>
    <row r="24" spans="1:15" ht="15">
      <c r="A24" s="6" t="s">
        <v>49</v>
      </c>
      <c r="B24" s="1" t="s">
        <v>21</v>
      </c>
      <c r="C24" s="23">
        <v>33</v>
      </c>
      <c r="D24" s="20">
        <v>17</v>
      </c>
      <c r="E24" s="20">
        <v>21</v>
      </c>
      <c r="F24" s="20">
        <v>6</v>
      </c>
      <c r="G24" s="20">
        <v>37</v>
      </c>
      <c r="H24" s="20">
        <v>99</v>
      </c>
      <c r="I24" s="20">
        <v>93</v>
      </c>
      <c r="J24" s="20">
        <v>23</v>
      </c>
      <c r="K24" s="20">
        <v>15</v>
      </c>
      <c r="L24" s="23">
        <v>34</v>
      </c>
      <c r="M24" s="30">
        <v>26</v>
      </c>
      <c r="N24" s="33">
        <v>8</v>
      </c>
      <c r="O24" s="13">
        <f t="shared" si="0"/>
        <v>412</v>
      </c>
    </row>
    <row r="25" spans="1:15" ht="15">
      <c r="A25" s="6" t="s">
        <v>50</v>
      </c>
      <c r="B25" s="1" t="s">
        <v>22</v>
      </c>
      <c r="C25" s="23">
        <v>0</v>
      </c>
      <c r="D25" s="20">
        <v>0</v>
      </c>
      <c r="E25" s="20">
        <v>0</v>
      </c>
      <c r="F25" s="20">
        <v>0</v>
      </c>
      <c r="G25" s="20">
        <v>0</v>
      </c>
      <c r="H25" s="20">
        <v>0</v>
      </c>
      <c r="I25" s="20">
        <v>0</v>
      </c>
      <c r="J25" s="20">
        <v>0</v>
      </c>
      <c r="K25" s="20">
        <v>0</v>
      </c>
      <c r="L25" s="23">
        <v>0</v>
      </c>
      <c r="M25" s="30">
        <v>0</v>
      </c>
      <c r="N25" s="20">
        <v>0</v>
      </c>
      <c r="O25" s="13">
        <f t="shared" si="0"/>
        <v>0</v>
      </c>
    </row>
    <row r="26" spans="1:15" ht="26">
      <c r="A26" s="6" t="s">
        <v>51</v>
      </c>
      <c r="B26" s="1" t="s">
        <v>23</v>
      </c>
      <c r="C26" s="23">
        <v>0</v>
      </c>
      <c r="D26" s="20">
        <v>0</v>
      </c>
      <c r="E26" s="20">
        <v>0</v>
      </c>
      <c r="F26" s="20">
        <v>0</v>
      </c>
      <c r="G26" s="20">
        <v>0</v>
      </c>
      <c r="H26" s="20">
        <v>0</v>
      </c>
      <c r="I26" s="20">
        <v>3</v>
      </c>
      <c r="J26" s="20">
        <v>0</v>
      </c>
      <c r="K26" s="20">
        <v>3</v>
      </c>
      <c r="L26" s="23">
        <v>3</v>
      </c>
      <c r="M26" s="30">
        <v>0</v>
      </c>
      <c r="N26" s="20">
        <v>0</v>
      </c>
      <c r="O26" s="13">
        <f t="shared" si="0"/>
        <v>9</v>
      </c>
    </row>
    <row r="27" spans="1:15" ht="26">
      <c r="A27" s="6" t="s">
        <v>52</v>
      </c>
      <c r="B27" s="1" t="s">
        <v>24</v>
      </c>
      <c r="C27" s="23">
        <v>7</v>
      </c>
      <c r="D27" s="20">
        <v>37</v>
      </c>
      <c r="E27" s="20">
        <v>4</v>
      </c>
      <c r="F27" s="20">
        <v>0</v>
      </c>
      <c r="G27" s="20">
        <v>20</v>
      </c>
      <c r="H27" s="20">
        <v>60</v>
      </c>
      <c r="I27" s="20">
        <v>11</v>
      </c>
      <c r="J27" s="20">
        <v>22</v>
      </c>
      <c r="K27" s="20">
        <v>24</v>
      </c>
      <c r="L27" s="23">
        <v>30</v>
      </c>
      <c r="M27" s="30">
        <v>11</v>
      </c>
      <c r="N27" s="20">
        <v>0</v>
      </c>
      <c r="O27" s="13">
        <f t="shared" si="0"/>
        <v>226</v>
      </c>
    </row>
    <row r="28" spans="1:15" ht="15">
      <c r="A28" s="6" t="s">
        <v>53</v>
      </c>
      <c r="B28" s="1" t="s">
        <v>25</v>
      </c>
      <c r="C28" s="23">
        <v>1299</v>
      </c>
      <c r="D28" s="20">
        <v>1131</v>
      </c>
      <c r="E28" s="20">
        <v>84</v>
      </c>
      <c r="F28" s="20">
        <v>24</v>
      </c>
      <c r="G28" s="20">
        <v>303</v>
      </c>
      <c r="H28" s="20">
        <v>1174</v>
      </c>
      <c r="I28" s="20">
        <v>693</v>
      </c>
      <c r="J28" s="20">
        <v>196</v>
      </c>
      <c r="K28" s="20">
        <v>229</v>
      </c>
      <c r="L28" s="23">
        <v>304</v>
      </c>
      <c r="M28" s="30">
        <v>23</v>
      </c>
      <c r="N28" s="20">
        <v>1</v>
      </c>
      <c r="O28" s="13">
        <f t="shared" si="0"/>
        <v>5461</v>
      </c>
    </row>
    <row r="29" spans="1:15" ht="15">
      <c r="A29" s="6" t="s">
        <v>54</v>
      </c>
      <c r="B29" s="1" t="s">
        <v>26</v>
      </c>
      <c r="C29" s="23">
        <v>21</v>
      </c>
      <c r="D29" s="20">
        <v>0</v>
      </c>
      <c r="E29" s="20">
        <v>5</v>
      </c>
      <c r="F29" s="20">
        <v>0</v>
      </c>
      <c r="G29" s="20">
        <v>16</v>
      </c>
      <c r="H29" s="20">
        <v>6</v>
      </c>
      <c r="I29" s="20">
        <v>1048</v>
      </c>
      <c r="J29" s="20">
        <v>0</v>
      </c>
      <c r="K29" s="20">
        <v>140</v>
      </c>
      <c r="L29" s="23">
        <v>0</v>
      </c>
      <c r="M29" s="30">
        <v>26</v>
      </c>
      <c r="N29" s="20">
        <v>0</v>
      </c>
      <c r="O29" s="13">
        <f t="shared" si="0"/>
        <v>1262</v>
      </c>
    </row>
    <row r="30" spans="1:15" ht="15">
      <c r="A30" s="6" t="s">
        <v>55</v>
      </c>
      <c r="B30" s="1" t="s">
        <v>27</v>
      </c>
      <c r="C30" s="23">
        <v>0</v>
      </c>
      <c r="D30" s="20">
        <v>1</v>
      </c>
      <c r="E30" s="20">
        <v>0</v>
      </c>
      <c r="F30" s="20">
        <v>0</v>
      </c>
      <c r="G30" s="20">
        <v>0</v>
      </c>
      <c r="H30" s="20">
        <v>0</v>
      </c>
      <c r="I30" s="20">
        <v>0</v>
      </c>
      <c r="J30" s="20">
        <v>0</v>
      </c>
      <c r="K30" s="20">
        <v>0</v>
      </c>
      <c r="L30" s="23">
        <v>0</v>
      </c>
      <c r="M30" s="30">
        <v>0</v>
      </c>
      <c r="N30" s="20">
        <v>0</v>
      </c>
      <c r="O30" s="13">
        <f t="shared" si="0"/>
        <v>1</v>
      </c>
    </row>
    <row r="31" spans="1:15" ht="15">
      <c r="A31" s="6" t="s">
        <v>56</v>
      </c>
      <c r="B31" s="1" t="s">
        <v>28</v>
      </c>
      <c r="C31" s="23">
        <v>1</v>
      </c>
      <c r="D31" s="20">
        <v>128</v>
      </c>
      <c r="E31" s="20">
        <v>0</v>
      </c>
      <c r="F31" s="20">
        <v>0</v>
      </c>
      <c r="G31" s="20">
        <v>-2</v>
      </c>
      <c r="H31" s="20">
        <v>15</v>
      </c>
      <c r="I31" s="20">
        <v>9</v>
      </c>
      <c r="J31" s="20">
        <v>1</v>
      </c>
      <c r="K31" s="20">
        <v>0</v>
      </c>
      <c r="L31" s="23">
        <v>0</v>
      </c>
      <c r="M31" s="30">
        <v>5</v>
      </c>
      <c r="N31" s="20">
        <v>0</v>
      </c>
      <c r="O31" s="13">
        <f t="shared" si="0"/>
        <v>157</v>
      </c>
    </row>
    <row r="32" spans="1:15" ht="15">
      <c r="A32" s="6" t="s">
        <v>57</v>
      </c>
      <c r="B32" s="1" t="s">
        <v>29</v>
      </c>
      <c r="C32" s="23">
        <v>0</v>
      </c>
      <c r="D32" s="20">
        <v>0</v>
      </c>
      <c r="E32" s="20">
        <v>0</v>
      </c>
      <c r="F32" s="20">
        <v>0</v>
      </c>
      <c r="G32" s="20">
        <v>0</v>
      </c>
      <c r="H32" s="20">
        <v>0</v>
      </c>
      <c r="I32" s="20">
        <v>0</v>
      </c>
      <c r="J32" s="20">
        <v>0</v>
      </c>
      <c r="K32" s="20">
        <v>0</v>
      </c>
      <c r="L32" s="23">
        <v>0</v>
      </c>
      <c r="M32" s="30">
        <v>0</v>
      </c>
      <c r="N32" s="20">
        <v>0</v>
      </c>
      <c r="O32" s="13">
        <f t="shared" si="0"/>
        <v>0</v>
      </c>
    </row>
    <row r="33" spans="1:15" ht="15">
      <c r="A33" s="6" t="s">
        <v>58</v>
      </c>
      <c r="B33" s="1" t="s">
        <v>30</v>
      </c>
      <c r="C33" s="23">
        <v>4866</v>
      </c>
      <c r="D33" s="20">
        <v>13263</v>
      </c>
      <c r="E33" s="20">
        <v>2519</v>
      </c>
      <c r="F33" s="20">
        <v>1301</v>
      </c>
      <c r="G33" s="20">
        <v>2136</v>
      </c>
      <c r="H33" s="20">
        <v>11184</v>
      </c>
      <c r="I33" s="20">
        <v>13526</v>
      </c>
      <c r="J33" s="20">
        <v>5874</v>
      </c>
      <c r="K33" s="20">
        <v>2997</v>
      </c>
      <c r="L33" s="23">
        <v>4139</v>
      </c>
      <c r="M33" s="30">
        <v>2256</v>
      </c>
      <c r="N33" s="20">
        <v>0</v>
      </c>
      <c r="O33" s="13">
        <f t="shared" si="0"/>
        <v>64061</v>
      </c>
    </row>
    <row r="34" spans="1:15" ht="15">
      <c r="A34" s="7" t="s">
        <v>59</v>
      </c>
      <c r="B34" s="8" t="s">
        <v>31</v>
      </c>
      <c r="C34" s="23">
        <v>21086</v>
      </c>
      <c r="D34" s="27">
        <v>24276</v>
      </c>
      <c r="E34" s="20">
        <v>12190</v>
      </c>
      <c r="F34" s="20">
        <v>13859</v>
      </c>
      <c r="G34" s="20">
        <v>9173</v>
      </c>
      <c r="H34" s="20">
        <v>26106</v>
      </c>
      <c r="I34" s="20">
        <v>26969</v>
      </c>
      <c r="J34" s="26">
        <v>18694</v>
      </c>
      <c r="K34" s="20">
        <v>22182</v>
      </c>
      <c r="L34" s="23">
        <v>14596</v>
      </c>
      <c r="M34" s="31">
        <v>10316</v>
      </c>
      <c r="N34" s="20">
        <v>2672</v>
      </c>
      <c r="O34" s="9">
        <f t="shared" si="0"/>
        <v>202119</v>
      </c>
    </row>
  </sheetData>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4"/>
  <sheetViews>
    <sheetView zoomScale="90" zoomScaleNormal="90" workbookViewId="0" topLeftCell="D1">
      <selection activeCell="L3" sqref="L3:N34"/>
    </sheetView>
  </sheetViews>
  <sheetFormatPr defaultColWidth="9.140625" defaultRowHeight="15"/>
  <cols>
    <col min="1" max="1" width="32.140625" style="0" customWidth="1"/>
    <col min="2" max="2" width="6.140625" style="0" customWidth="1"/>
    <col min="3" max="15" width="15.140625" style="2" customWidth="1"/>
  </cols>
  <sheetData>
    <row r="1" ht="15">
      <c r="A1" s="10" t="s">
        <v>78</v>
      </c>
    </row>
    <row r="2" spans="1:15" s="3" customFormat="1" ht="29">
      <c r="A2" s="4"/>
      <c r="B2" s="5"/>
      <c r="C2" s="11" t="s">
        <v>60</v>
      </c>
      <c r="D2" s="11" t="s">
        <v>61</v>
      </c>
      <c r="E2" s="11" t="s">
        <v>62</v>
      </c>
      <c r="F2" s="11" t="s">
        <v>63</v>
      </c>
      <c r="G2" s="11" t="s">
        <v>64</v>
      </c>
      <c r="H2" s="11" t="s">
        <v>65</v>
      </c>
      <c r="I2" s="11" t="s">
        <v>66</v>
      </c>
      <c r="J2" s="11" t="s">
        <v>67</v>
      </c>
      <c r="K2" s="11" t="s">
        <v>68</v>
      </c>
      <c r="L2" s="11" t="s">
        <v>69</v>
      </c>
      <c r="M2" s="11" t="s">
        <v>70</v>
      </c>
      <c r="N2" s="16" t="s">
        <v>71</v>
      </c>
      <c r="O2" s="12" t="s">
        <v>72</v>
      </c>
    </row>
    <row r="3" spans="1:15" ht="15">
      <c r="A3" s="6" t="s">
        <v>32</v>
      </c>
      <c r="B3" s="1" t="s">
        <v>0</v>
      </c>
      <c r="C3" s="23">
        <v>11742</v>
      </c>
      <c r="D3" s="20">
        <v>4842</v>
      </c>
      <c r="E3" s="20">
        <v>3058</v>
      </c>
      <c r="F3" s="20">
        <v>5113</v>
      </c>
      <c r="G3" s="32">
        <v>3580</v>
      </c>
      <c r="H3" s="21">
        <v>15982</v>
      </c>
      <c r="I3" s="20">
        <v>4510</v>
      </c>
      <c r="J3" s="20">
        <v>7049</v>
      </c>
      <c r="K3" s="20">
        <v>7735</v>
      </c>
      <c r="L3" s="20">
        <v>5675</v>
      </c>
      <c r="M3" s="30">
        <v>6240</v>
      </c>
      <c r="N3" s="17"/>
      <c r="O3" s="13">
        <f>SUM(C3:N3)</f>
        <v>75526</v>
      </c>
    </row>
    <row r="4" spans="1:15" ht="15">
      <c r="A4" s="6" t="s">
        <v>33</v>
      </c>
      <c r="B4" s="1" t="s">
        <v>1</v>
      </c>
      <c r="C4" s="23">
        <v>310</v>
      </c>
      <c r="D4" s="20">
        <v>119</v>
      </c>
      <c r="E4" s="20">
        <v>148</v>
      </c>
      <c r="F4" s="20">
        <v>0</v>
      </c>
      <c r="G4" s="32">
        <v>15</v>
      </c>
      <c r="H4" s="21">
        <v>2717</v>
      </c>
      <c r="I4" s="20">
        <v>1224</v>
      </c>
      <c r="J4" s="20">
        <v>31</v>
      </c>
      <c r="K4" s="20">
        <v>22</v>
      </c>
      <c r="L4" s="20">
        <v>0</v>
      </c>
      <c r="M4" s="30">
        <v>75</v>
      </c>
      <c r="N4" s="17"/>
      <c r="O4" s="13">
        <f aca="true" t="shared" si="0" ref="O4:O34">SUM(C4:N4)</f>
        <v>4661</v>
      </c>
    </row>
    <row r="5" spans="1:15" ht="15">
      <c r="A5" s="6" t="s">
        <v>34</v>
      </c>
      <c r="B5" s="1" t="s">
        <v>2</v>
      </c>
      <c r="C5" s="23">
        <v>383</v>
      </c>
      <c r="D5" s="20">
        <v>434</v>
      </c>
      <c r="E5" s="20">
        <v>877</v>
      </c>
      <c r="F5" s="20">
        <v>83</v>
      </c>
      <c r="G5" s="32">
        <v>264</v>
      </c>
      <c r="H5" s="21">
        <v>787</v>
      </c>
      <c r="I5" s="20">
        <v>592</v>
      </c>
      <c r="J5" s="20">
        <v>258</v>
      </c>
      <c r="K5" s="20">
        <v>423</v>
      </c>
      <c r="L5" s="20">
        <v>509</v>
      </c>
      <c r="M5" s="30">
        <v>500</v>
      </c>
      <c r="N5" s="17"/>
      <c r="O5" s="13">
        <f t="shared" si="0"/>
        <v>5110</v>
      </c>
    </row>
    <row r="6" spans="1:15" ht="26">
      <c r="A6" s="6" t="s">
        <v>35</v>
      </c>
      <c r="B6" s="1" t="s">
        <v>3</v>
      </c>
      <c r="C6" s="23">
        <v>0</v>
      </c>
      <c r="D6" s="20">
        <v>0</v>
      </c>
      <c r="E6" s="20">
        <v>0</v>
      </c>
      <c r="F6" s="20">
        <v>0</v>
      </c>
      <c r="G6" s="32">
        <v>0</v>
      </c>
      <c r="H6" s="21">
        <v>0</v>
      </c>
      <c r="I6" s="20"/>
      <c r="J6" s="20"/>
      <c r="K6" s="20">
        <v>0</v>
      </c>
      <c r="L6" s="20">
        <v>0</v>
      </c>
      <c r="M6" s="30">
        <v>0</v>
      </c>
      <c r="N6" s="17"/>
      <c r="O6" s="13">
        <f t="shared" si="0"/>
        <v>0</v>
      </c>
    </row>
    <row r="7" spans="1:15" ht="15">
      <c r="A7" s="6" t="s">
        <v>36</v>
      </c>
      <c r="B7" s="1" t="s">
        <v>4</v>
      </c>
      <c r="C7" s="23">
        <v>0</v>
      </c>
      <c r="D7" s="20">
        <v>0</v>
      </c>
      <c r="E7" s="20">
        <v>0</v>
      </c>
      <c r="F7" s="20">
        <v>0</v>
      </c>
      <c r="G7" s="32">
        <v>0</v>
      </c>
      <c r="H7" s="21">
        <v>0</v>
      </c>
      <c r="I7" s="20">
        <v>1</v>
      </c>
      <c r="J7" s="20"/>
      <c r="K7" s="20">
        <v>0</v>
      </c>
      <c r="L7" s="20">
        <v>1</v>
      </c>
      <c r="M7" s="30">
        <v>0</v>
      </c>
      <c r="N7" s="17"/>
      <c r="O7" s="13">
        <f t="shared" si="0"/>
        <v>2</v>
      </c>
    </row>
    <row r="8" spans="1:15" ht="15">
      <c r="A8" s="6" t="s">
        <v>37</v>
      </c>
      <c r="B8" s="1" t="s">
        <v>5</v>
      </c>
      <c r="C8" s="23">
        <v>0</v>
      </c>
      <c r="D8" s="20">
        <v>1</v>
      </c>
      <c r="E8" s="20">
        <v>0</v>
      </c>
      <c r="F8" s="20">
        <v>0</v>
      </c>
      <c r="G8" s="32">
        <v>0</v>
      </c>
      <c r="H8" s="21">
        <v>9</v>
      </c>
      <c r="I8" s="20">
        <v>1</v>
      </c>
      <c r="J8" s="20"/>
      <c r="K8" s="20">
        <v>1</v>
      </c>
      <c r="L8" s="20">
        <v>2</v>
      </c>
      <c r="M8" s="30">
        <v>0</v>
      </c>
      <c r="N8" s="17"/>
      <c r="O8" s="13">
        <f t="shared" si="0"/>
        <v>14</v>
      </c>
    </row>
    <row r="9" spans="1:15" ht="15">
      <c r="A9" s="6" t="s">
        <v>38</v>
      </c>
      <c r="B9" s="1" t="s">
        <v>6</v>
      </c>
      <c r="C9" s="23">
        <v>2</v>
      </c>
      <c r="D9" s="20">
        <v>59</v>
      </c>
      <c r="E9" s="20">
        <v>31</v>
      </c>
      <c r="F9" s="20">
        <v>0</v>
      </c>
      <c r="G9" s="32">
        <v>31</v>
      </c>
      <c r="H9" s="21">
        <v>7</v>
      </c>
      <c r="I9" s="20">
        <v>87</v>
      </c>
      <c r="J9" s="20">
        <v>11</v>
      </c>
      <c r="K9" s="20">
        <v>37</v>
      </c>
      <c r="L9" s="20">
        <v>37</v>
      </c>
      <c r="M9" s="30">
        <v>13</v>
      </c>
      <c r="N9" s="17"/>
      <c r="O9" s="13">
        <f t="shared" si="0"/>
        <v>315</v>
      </c>
    </row>
    <row r="10" spans="1:15" ht="26">
      <c r="A10" s="6" t="s">
        <v>39</v>
      </c>
      <c r="B10" s="1" t="s">
        <v>7</v>
      </c>
      <c r="C10" s="23">
        <v>1762</v>
      </c>
      <c r="D10" s="20">
        <v>1120</v>
      </c>
      <c r="E10" s="20">
        <v>956</v>
      </c>
      <c r="F10" s="20">
        <v>83</v>
      </c>
      <c r="G10" s="32">
        <v>785</v>
      </c>
      <c r="H10" s="21">
        <v>1751</v>
      </c>
      <c r="I10" s="20">
        <f>I11+I12</f>
        <v>1544</v>
      </c>
      <c r="J10" s="20">
        <f aca="true" t="shared" si="1" ref="J10">SUM(J11:J12)</f>
        <v>273</v>
      </c>
      <c r="K10" s="20">
        <f>K11+K12</f>
        <v>386</v>
      </c>
      <c r="L10" s="20">
        <v>534</v>
      </c>
      <c r="M10" s="30">
        <f>SUM(M11:M12)</f>
        <v>682</v>
      </c>
      <c r="N10" s="17"/>
      <c r="O10" s="13">
        <f t="shared" si="0"/>
        <v>9876</v>
      </c>
    </row>
    <row r="11" spans="1:15" ht="15">
      <c r="A11" s="6" t="s">
        <v>40</v>
      </c>
      <c r="B11" s="1" t="s">
        <v>8</v>
      </c>
      <c r="C11" s="23">
        <v>1664</v>
      </c>
      <c r="D11" s="20">
        <v>864</v>
      </c>
      <c r="E11" s="20">
        <v>815</v>
      </c>
      <c r="F11" s="20">
        <v>65</v>
      </c>
      <c r="G11" s="32">
        <v>603</v>
      </c>
      <c r="H11" s="20">
        <v>1305</v>
      </c>
      <c r="I11" s="20">
        <v>1422</v>
      </c>
      <c r="J11" s="20">
        <v>194</v>
      </c>
      <c r="K11" s="24">
        <v>290</v>
      </c>
      <c r="L11" s="20">
        <v>405</v>
      </c>
      <c r="M11" s="30">
        <v>131</v>
      </c>
      <c r="N11" s="17"/>
      <c r="O11" s="13">
        <f t="shared" si="0"/>
        <v>7758</v>
      </c>
    </row>
    <row r="12" spans="1:15" ht="15">
      <c r="A12" s="6" t="s">
        <v>41</v>
      </c>
      <c r="B12" s="1" t="s">
        <v>9</v>
      </c>
      <c r="C12" s="23">
        <v>98</v>
      </c>
      <c r="D12" s="20">
        <v>256</v>
      </c>
      <c r="E12" s="20">
        <v>141</v>
      </c>
      <c r="F12" s="20">
        <v>18</v>
      </c>
      <c r="G12" s="32">
        <v>182</v>
      </c>
      <c r="H12" s="20">
        <v>446</v>
      </c>
      <c r="I12" s="20">
        <v>122</v>
      </c>
      <c r="J12" s="20">
        <v>79</v>
      </c>
      <c r="K12" s="24">
        <v>96</v>
      </c>
      <c r="L12" s="20">
        <v>129</v>
      </c>
      <c r="M12" s="30">
        <v>551</v>
      </c>
      <c r="N12" s="17"/>
      <c r="O12" s="13">
        <f t="shared" si="0"/>
        <v>2118</v>
      </c>
    </row>
    <row r="13" spans="1:15" ht="15">
      <c r="A13" s="6" t="s">
        <v>42</v>
      </c>
      <c r="B13" s="1" t="s">
        <v>10</v>
      </c>
      <c r="C13" s="23">
        <v>1030</v>
      </c>
      <c r="D13" s="20">
        <v>967</v>
      </c>
      <c r="E13" s="20">
        <v>498</v>
      </c>
      <c r="F13" s="20">
        <v>14</v>
      </c>
      <c r="G13" s="32">
        <v>860</v>
      </c>
      <c r="H13" s="21">
        <v>2984</v>
      </c>
      <c r="I13" s="20">
        <f>I14+I15</f>
        <v>1769</v>
      </c>
      <c r="J13" s="20">
        <f aca="true" t="shared" si="2" ref="J13">SUM(J14:J15)</f>
        <v>188</v>
      </c>
      <c r="K13" s="20">
        <f>K14+K15</f>
        <v>429</v>
      </c>
      <c r="L13" s="20">
        <v>259</v>
      </c>
      <c r="M13" s="30">
        <f>SUM(M14:M15)</f>
        <v>176</v>
      </c>
      <c r="N13" s="17"/>
      <c r="O13" s="13">
        <f t="shared" si="0"/>
        <v>9174</v>
      </c>
    </row>
    <row r="14" spans="1:15" ht="15">
      <c r="A14" s="6" t="s">
        <v>40</v>
      </c>
      <c r="B14" s="1" t="s">
        <v>11</v>
      </c>
      <c r="C14" s="23">
        <v>936</v>
      </c>
      <c r="D14" s="20">
        <v>785</v>
      </c>
      <c r="E14" s="20">
        <v>466</v>
      </c>
      <c r="F14" s="20">
        <v>9</v>
      </c>
      <c r="G14" s="32">
        <v>605</v>
      </c>
      <c r="H14" s="20">
        <v>2502</v>
      </c>
      <c r="I14" s="20">
        <v>1454</v>
      </c>
      <c r="J14" s="20">
        <v>111</v>
      </c>
      <c r="K14" s="24">
        <v>295</v>
      </c>
      <c r="L14" s="20">
        <v>209</v>
      </c>
      <c r="M14" s="30">
        <v>73</v>
      </c>
      <c r="N14" s="17"/>
      <c r="O14" s="13">
        <f t="shared" si="0"/>
        <v>7445</v>
      </c>
    </row>
    <row r="15" spans="1:15" ht="15">
      <c r="A15" s="6" t="s">
        <v>41</v>
      </c>
      <c r="B15" s="1" t="s">
        <v>12</v>
      </c>
      <c r="C15" s="23">
        <v>94</v>
      </c>
      <c r="D15" s="20">
        <v>182</v>
      </c>
      <c r="E15" s="20">
        <v>32</v>
      </c>
      <c r="F15" s="20">
        <v>5</v>
      </c>
      <c r="G15" s="32">
        <v>255</v>
      </c>
      <c r="H15" s="20">
        <v>482</v>
      </c>
      <c r="I15" s="20">
        <v>315</v>
      </c>
      <c r="J15" s="20">
        <v>77</v>
      </c>
      <c r="K15" s="24">
        <v>134</v>
      </c>
      <c r="L15" s="20">
        <v>50</v>
      </c>
      <c r="M15" s="30">
        <v>103</v>
      </c>
      <c r="N15" s="17"/>
      <c r="O15" s="13">
        <f t="shared" si="0"/>
        <v>1729</v>
      </c>
    </row>
    <row r="16" spans="1:15" ht="15">
      <c r="A16" s="6" t="s">
        <v>43</v>
      </c>
      <c r="B16" s="1" t="s">
        <v>13</v>
      </c>
      <c r="C16" s="23">
        <v>1862</v>
      </c>
      <c r="D16" s="20">
        <v>1137</v>
      </c>
      <c r="E16" s="20">
        <v>977</v>
      </c>
      <c r="F16" s="20">
        <v>97</v>
      </c>
      <c r="G16" s="32">
        <v>861</v>
      </c>
      <c r="H16" s="21">
        <v>3002</v>
      </c>
      <c r="I16" s="20">
        <f>I17+I18</f>
        <v>1769</v>
      </c>
      <c r="J16" s="20">
        <f aca="true" t="shared" si="3" ref="J16">SUM(J17:J18)</f>
        <v>342</v>
      </c>
      <c r="K16" s="20">
        <f>K17+K18</f>
        <v>815</v>
      </c>
      <c r="L16" s="20">
        <v>586</v>
      </c>
      <c r="M16" s="30">
        <f>SUM(M17:M18)</f>
        <v>830</v>
      </c>
      <c r="N16" s="17"/>
      <c r="O16" s="13">
        <f t="shared" si="0"/>
        <v>12278</v>
      </c>
    </row>
    <row r="17" spans="1:15" ht="15">
      <c r="A17" s="6" t="s">
        <v>40</v>
      </c>
      <c r="B17" s="1" t="s">
        <v>14</v>
      </c>
      <c r="C17" s="23">
        <v>1672</v>
      </c>
      <c r="D17" s="20">
        <v>865</v>
      </c>
      <c r="E17" s="20">
        <v>817</v>
      </c>
      <c r="F17" s="20">
        <v>74</v>
      </c>
      <c r="G17" s="32">
        <v>605</v>
      </c>
      <c r="H17" s="20">
        <v>2515</v>
      </c>
      <c r="I17" s="20">
        <f>I14</f>
        <v>1454</v>
      </c>
      <c r="J17" s="20">
        <v>202</v>
      </c>
      <c r="K17" s="25">
        <f>K11+K14</f>
        <v>585</v>
      </c>
      <c r="L17" s="20">
        <v>422</v>
      </c>
      <c r="M17" s="30">
        <v>152</v>
      </c>
      <c r="N17" s="17"/>
      <c r="O17" s="13">
        <f t="shared" si="0"/>
        <v>9363</v>
      </c>
    </row>
    <row r="18" spans="1:15" ht="15">
      <c r="A18" s="6" t="s">
        <v>41</v>
      </c>
      <c r="B18" s="1" t="s">
        <v>15</v>
      </c>
      <c r="C18" s="23">
        <v>190</v>
      </c>
      <c r="D18" s="20">
        <v>272</v>
      </c>
      <c r="E18" s="20">
        <v>160</v>
      </c>
      <c r="F18" s="20">
        <v>23</v>
      </c>
      <c r="G18" s="32">
        <v>256</v>
      </c>
      <c r="H18" s="20">
        <v>487</v>
      </c>
      <c r="I18" s="20">
        <f>I15</f>
        <v>315</v>
      </c>
      <c r="J18" s="20">
        <v>140</v>
      </c>
      <c r="K18" s="25">
        <f>K12+K15</f>
        <v>230</v>
      </c>
      <c r="L18" s="20">
        <v>164</v>
      </c>
      <c r="M18" s="30">
        <v>678</v>
      </c>
      <c r="N18" s="17"/>
      <c r="O18" s="13">
        <f t="shared" si="0"/>
        <v>2915</v>
      </c>
    </row>
    <row r="19" spans="1:15" ht="15">
      <c r="A19" s="6" t="s">
        <v>44</v>
      </c>
      <c r="B19" s="1" t="s">
        <v>16</v>
      </c>
      <c r="C19" s="23">
        <v>10520</v>
      </c>
      <c r="D19" s="20">
        <f>D20+D24+D25</f>
        <v>8520</v>
      </c>
      <c r="E19" s="20">
        <v>9251</v>
      </c>
      <c r="F19" s="20">
        <v>8591</v>
      </c>
      <c r="G19" s="32">
        <v>5607</v>
      </c>
      <c r="H19" s="21">
        <f>H20+H24+H25</f>
        <v>9029</v>
      </c>
      <c r="I19" s="20">
        <f>I20+I24+I25</f>
        <v>8058</v>
      </c>
      <c r="J19" s="20">
        <f aca="true" t="shared" si="4" ref="J19">SUM(J20,J24:J25)</f>
        <v>13795</v>
      </c>
      <c r="K19" s="20">
        <f>SUM(K21:K25)</f>
        <v>13620</v>
      </c>
      <c r="L19" s="20">
        <v>8896</v>
      </c>
      <c r="M19" s="30">
        <f>M20+M24+M25</f>
        <v>6519</v>
      </c>
      <c r="N19" s="17"/>
      <c r="O19" s="13">
        <f t="shared" si="0"/>
        <v>102406</v>
      </c>
    </row>
    <row r="20" spans="1:15" ht="15">
      <c r="A20" s="6" t="s">
        <v>45</v>
      </c>
      <c r="B20" s="1" t="s">
        <v>17</v>
      </c>
      <c r="C20" s="23">
        <v>10495</v>
      </c>
      <c r="D20" s="20">
        <f>D21+D22+D23</f>
        <v>8520</v>
      </c>
      <c r="E20" s="20">
        <v>9215</v>
      </c>
      <c r="F20" s="20">
        <v>8591</v>
      </c>
      <c r="G20" s="32">
        <v>5576</v>
      </c>
      <c r="H20" s="21">
        <f>H21+H22+H23</f>
        <v>8972</v>
      </c>
      <c r="I20" s="20">
        <f>I21+I22+I23</f>
        <v>7980</v>
      </c>
      <c r="J20" s="20">
        <f aca="true" t="shared" si="5" ref="J20">SUM(J21:J23)</f>
        <v>13779</v>
      </c>
      <c r="K20" s="20">
        <f>K21+K22+K23</f>
        <v>13599</v>
      </c>
      <c r="L20" s="20">
        <v>8865</v>
      </c>
      <c r="M20" s="30">
        <f>SUM(M21:M23)</f>
        <v>6424</v>
      </c>
      <c r="N20" s="17"/>
      <c r="O20" s="13">
        <f t="shared" si="0"/>
        <v>102016</v>
      </c>
    </row>
    <row r="21" spans="1:15" ht="15">
      <c r="A21" s="6" t="s">
        <v>46</v>
      </c>
      <c r="B21" s="1" t="s">
        <v>18</v>
      </c>
      <c r="C21" s="23">
        <v>7276</v>
      </c>
      <c r="D21" s="20">
        <v>5597</v>
      </c>
      <c r="E21" s="20">
        <v>3995</v>
      </c>
      <c r="F21" s="20">
        <v>6246</v>
      </c>
      <c r="G21" s="32">
        <v>3791</v>
      </c>
      <c r="H21" s="20">
        <v>5764</v>
      </c>
      <c r="I21" s="20">
        <v>5187</v>
      </c>
      <c r="J21" s="20">
        <v>9458</v>
      </c>
      <c r="K21" s="36">
        <v>9441</v>
      </c>
      <c r="L21" s="20">
        <v>6351</v>
      </c>
      <c r="M21" s="30">
        <v>4376</v>
      </c>
      <c r="N21" s="17"/>
      <c r="O21" s="13">
        <f t="shared" si="0"/>
        <v>67482</v>
      </c>
    </row>
    <row r="22" spans="1:15" ht="15">
      <c r="A22" s="6" t="s">
        <v>47</v>
      </c>
      <c r="B22" s="1" t="s">
        <v>19</v>
      </c>
      <c r="C22" s="23">
        <v>3209</v>
      </c>
      <c r="D22" s="20">
        <v>2884</v>
      </c>
      <c r="E22" s="20">
        <v>1908</v>
      </c>
      <c r="F22" s="20">
        <v>2302</v>
      </c>
      <c r="G22" s="32">
        <v>1404</v>
      </c>
      <c r="H22" s="20">
        <v>2958</v>
      </c>
      <c r="I22" s="20">
        <v>2752</v>
      </c>
      <c r="J22" s="20">
        <v>4222</v>
      </c>
      <c r="K22" s="36">
        <v>4110</v>
      </c>
      <c r="L22" s="20">
        <v>2505</v>
      </c>
      <c r="M22" s="30">
        <v>1957</v>
      </c>
      <c r="N22" s="17"/>
      <c r="O22" s="13">
        <f t="shared" si="0"/>
        <v>30211</v>
      </c>
    </row>
    <row r="23" spans="1:15" ht="15">
      <c r="A23" s="35" t="s">
        <v>48</v>
      </c>
      <c r="B23" s="1" t="s">
        <v>20</v>
      </c>
      <c r="C23" s="23">
        <v>10</v>
      </c>
      <c r="D23" s="20">
        <v>39</v>
      </c>
      <c r="E23" s="20">
        <v>3312</v>
      </c>
      <c r="F23" s="20">
        <v>43</v>
      </c>
      <c r="G23" s="32">
        <v>381</v>
      </c>
      <c r="H23" s="20">
        <v>250</v>
      </c>
      <c r="I23" s="20">
        <v>41</v>
      </c>
      <c r="J23" s="20">
        <v>99</v>
      </c>
      <c r="K23" s="36">
        <v>48</v>
      </c>
      <c r="L23" s="20">
        <v>9</v>
      </c>
      <c r="M23" s="30">
        <v>91</v>
      </c>
      <c r="N23" s="17"/>
      <c r="O23" s="13">
        <f t="shared" si="0"/>
        <v>4323</v>
      </c>
    </row>
    <row r="24" spans="1:15" ht="15">
      <c r="A24" s="6" t="s">
        <v>49</v>
      </c>
      <c r="B24" s="1" t="s">
        <v>21</v>
      </c>
      <c r="C24" s="23">
        <v>25</v>
      </c>
      <c r="D24" s="20">
        <v>0</v>
      </c>
      <c r="E24" s="20">
        <v>36</v>
      </c>
      <c r="F24" s="20">
        <v>0</v>
      </c>
      <c r="G24" s="32">
        <v>31</v>
      </c>
      <c r="H24" s="20">
        <v>57</v>
      </c>
      <c r="I24" s="20">
        <v>78</v>
      </c>
      <c r="J24" s="20">
        <v>16</v>
      </c>
      <c r="K24" s="36">
        <v>21</v>
      </c>
      <c r="L24" s="20">
        <v>31</v>
      </c>
      <c r="M24" s="30">
        <v>95</v>
      </c>
      <c r="N24" s="17"/>
      <c r="O24" s="13">
        <f t="shared" si="0"/>
        <v>390</v>
      </c>
    </row>
    <row r="25" spans="1:15" ht="15">
      <c r="A25" s="6" t="s">
        <v>50</v>
      </c>
      <c r="B25" s="1" t="s">
        <v>22</v>
      </c>
      <c r="C25" s="23">
        <v>0</v>
      </c>
      <c r="D25" s="20">
        <v>0</v>
      </c>
      <c r="E25" s="20">
        <v>0</v>
      </c>
      <c r="F25" s="20">
        <v>0</v>
      </c>
      <c r="G25" s="32">
        <v>0</v>
      </c>
      <c r="H25" s="20">
        <v>0</v>
      </c>
      <c r="I25" s="20">
        <v>0</v>
      </c>
      <c r="J25" s="20"/>
      <c r="K25" s="36">
        <v>0</v>
      </c>
      <c r="L25" s="20">
        <v>0</v>
      </c>
      <c r="M25" s="30">
        <v>0</v>
      </c>
      <c r="N25" s="17"/>
      <c r="O25" s="13">
        <f t="shared" si="0"/>
        <v>0</v>
      </c>
    </row>
    <row r="26" spans="1:15" ht="26">
      <c r="A26" s="6" t="s">
        <v>51</v>
      </c>
      <c r="B26" s="1" t="s">
        <v>23</v>
      </c>
      <c r="C26" s="23">
        <v>0</v>
      </c>
      <c r="D26" s="20">
        <v>0</v>
      </c>
      <c r="E26" s="20">
        <v>0</v>
      </c>
      <c r="F26" s="20">
        <v>0</v>
      </c>
      <c r="G26" s="32">
        <v>0</v>
      </c>
      <c r="H26" s="21">
        <v>0</v>
      </c>
      <c r="I26" s="20">
        <v>4</v>
      </c>
      <c r="J26" s="20"/>
      <c r="K26" s="20">
        <v>2</v>
      </c>
      <c r="L26" s="20">
        <v>4</v>
      </c>
      <c r="M26" s="30">
        <v>0</v>
      </c>
      <c r="N26" s="17"/>
      <c r="O26" s="13">
        <f t="shared" si="0"/>
        <v>10</v>
      </c>
    </row>
    <row r="27" spans="1:15" ht="26">
      <c r="A27" s="6" t="s">
        <v>52</v>
      </c>
      <c r="B27" s="1" t="s">
        <v>24</v>
      </c>
      <c r="C27" s="23">
        <v>2</v>
      </c>
      <c r="D27" s="20">
        <v>22</v>
      </c>
      <c r="E27" s="20">
        <v>4</v>
      </c>
      <c r="F27" s="20">
        <v>0</v>
      </c>
      <c r="G27" s="32">
        <v>10</v>
      </c>
      <c r="H27" s="21">
        <v>65</v>
      </c>
      <c r="I27" s="20">
        <v>6</v>
      </c>
      <c r="J27" s="20">
        <v>22</v>
      </c>
      <c r="K27" s="20">
        <v>30</v>
      </c>
      <c r="L27" s="20">
        <v>29</v>
      </c>
      <c r="M27" s="30">
        <v>11</v>
      </c>
      <c r="N27" s="17"/>
      <c r="O27" s="13">
        <f t="shared" si="0"/>
        <v>201</v>
      </c>
    </row>
    <row r="28" spans="1:15" ht="15">
      <c r="A28" s="6" t="s">
        <v>53</v>
      </c>
      <c r="B28" s="1" t="s">
        <v>25</v>
      </c>
      <c r="C28" s="23">
        <v>973</v>
      </c>
      <c r="D28" s="20">
        <v>1072</v>
      </c>
      <c r="E28" s="20">
        <v>97</v>
      </c>
      <c r="F28" s="20">
        <v>18</v>
      </c>
      <c r="G28" s="32">
        <v>289</v>
      </c>
      <c r="H28" s="21">
        <v>1099</v>
      </c>
      <c r="I28" s="20">
        <v>517</v>
      </c>
      <c r="J28" s="20">
        <v>142</v>
      </c>
      <c r="K28" s="20">
        <v>595</v>
      </c>
      <c r="L28" s="20">
        <v>315</v>
      </c>
      <c r="M28" s="30">
        <v>33</v>
      </c>
      <c r="N28" s="17"/>
      <c r="O28" s="13">
        <f t="shared" si="0"/>
        <v>5150</v>
      </c>
    </row>
    <row r="29" spans="1:15" ht="15">
      <c r="A29" s="6" t="s">
        <v>54</v>
      </c>
      <c r="B29" s="1" t="s">
        <v>26</v>
      </c>
      <c r="C29" s="23">
        <v>68</v>
      </c>
      <c r="D29" s="20">
        <v>0</v>
      </c>
      <c r="E29" s="20">
        <v>2</v>
      </c>
      <c r="F29" s="20">
        <v>0</v>
      </c>
      <c r="G29" s="32">
        <v>0</v>
      </c>
      <c r="H29" s="21">
        <v>4</v>
      </c>
      <c r="I29" s="20">
        <v>895</v>
      </c>
      <c r="J29" s="20"/>
      <c r="K29" s="20">
        <v>200</v>
      </c>
      <c r="L29" s="20">
        <v>0</v>
      </c>
      <c r="M29" s="30">
        <v>23</v>
      </c>
      <c r="N29" s="17"/>
      <c r="O29" s="13">
        <f t="shared" si="0"/>
        <v>1192</v>
      </c>
    </row>
    <row r="30" spans="1:15" ht="15">
      <c r="A30" s="6" t="s">
        <v>55</v>
      </c>
      <c r="B30" s="1" t="s">
        <v>27</v>
      </c>
      <c r="C30" s="23">
        <v>0</v>
      </c>
      <c r="D30" s="20">
        <v>0</v>
      </c>
      <c r="E30" s="20">
        <v>0</v>
      </c>
      <c r="F30" s="20">
        <v>0</v>
      </c>
      <c r="G30" s="32">
        <v>0</v>
      </c>
      <c r="H30" s="21">
        <v>0</v>
      </c>
      <c r="I30" s="20">
        <v>0</v>
      </c>
      <c r="J30" s="20"/>
      <c r="K30" s="20">
        <v>0</v>
      </c>
      <c r="L30" s="20">
        <v>0</v>
      </c>
      <c r="M30" s="30">
        <v>2</v>
      </c>
      <c r="N30" s="17"/>
      <c r="O30" s="13">
        <f t="shared" si="0"/>
        <v>2</v>
      </c>
    </row>
    <row r="31" spans="1:15" ht="15">
      <c r="A31" s="6" t="s">
        <v>56</v>
      </c>
      <c r="B31" s="1" t="s">
        <v>28</v>
      </c>
      <c r="C31" s="23">
        <v>0</v>
      </c>
      <c r="D31" s="20">
        <v>136</v>
      </c>
      <c r="E31" s="20">
        <v>0</v>
      </c>
      <c r="F31" s="20">
        <v>0</v>
      </c>
      <c r="G31" s="32">
        <v>0</v>
      </c>
      <c r="H31" s="21">
        <v>9</v>
      </c>
      <c r="I31" s="20">
        <v>5</v>
      </c>
      <c r="J31" s="20">
        <v>1</v>
      </c>
      <c r="K31" s="20">
        <v>0</v>
      </c>
      <c r="L31" s="20">
        <v>0</v>
      </c>
      <c r="M31" s="30">
        <v>2</v>
      </c>
      <c r="N31" s="17"/>
      <c r="O31" s="13">
        <f t="shared" si="0"/>
        <v>153</v>
      </c>
    </row>
    <row r="32" spans="1:15" ht="15">
      <c r="A32" s="6" t="s">
        <v>57</v>
      </c>
      <c r="B32" s="1" t="s">
        <v>29</v>
      </c>
      <c r="C32" s="23">
        <v>0</v>
      </c>
      <c r="D32" s="20">
        <v>0</v>
      </c>
      <c r="E32" s="20">
        <v>0</v>
      </c>
      <c r="F32" s="20">
        <v>0</v>
      </c>
      <c r="G32" s="32">
        <v>0</v>
      </c>
      <c r="H32" s="21">
        <v>0</v>
      </c>
      <c r="I32" s="20">
        <v>0</v>
      </c>
      <c r="J32" s="20"/>
      <c r="K32" s="20">
        <v>0</v>
      </c>
      <c r="L32" s="20">
        <v>0</v>
      </c>
      <c r="M32" s="30">
        <v>0</v>
      </c>
      <c r="N32" s="17"/>
      <c r="O32" s="13">
        <f t="shared" si="0"/>
        <v>0</v>
      </c>
    </row>
    <row r="33" spans="1:15" ht="15">
      <c r="A33" s="6" t="s">
        <v>58</v>
      </c>
      <c r="B33" s="1" t="s">
        <v>30</v>
      </c>
      <c r="C33" s="23">
        <v>6305</v>
      </c>
      <c r="D33" s="20">
        <v>14494</v>
      </c>
      <c r="E33" s="20">
        <v>2400</v>
      </c>
      <c r="F33" s="20">
        <v>1184</v>
      </c>
      <c r="G33" s="32">
        <v>1834</v>
      </c>
      <c r="H33" s="21">
        <v>10674</v>
      </c>
      <c r="I33" s="20">
        <v>12139</v>
      </c>
      <c r="J33" s="20">
        <v>6388</v>
      </c>
      <c r="K33" s="20">
        <v>3719</v>
      </c>
      <c r="L33" s="20">
        <v>4569</v>
      </c>
      <c r="M33" s="30">
        <v>2847</v>
      </c>
      <c r="N33" s="17"/>
      <c r="O33" s="13">
        <f t="shared" si="0"/>
        <v>66553</v>
      </c>
    </row>
    <row r="34" spans="1:15" ht="15">
      <c r="A34" s="7" t="s">
        <v>59</v>
      </c>
      <c r="B34" s="8" t="s">
        <v>31</v>
      </c>
      <c r="C34" s="23">
        <v>62975</v>
      </c>
      <c r="D34" s="20">
        <v>26072</v>
      </c>
      <c r="E34" s="20">
        <v>13770</v>
      </c>
      <c r="F34" s="20">
        <v>9853</v>
      </c>
      <c r="G34" s="32">
        <v>8748</v>
      </c>
      <c r="H34" s="21">
        <v>27064</v>
      </c>
      <c r="I34" s="20">
        <v>24972</v>
      </c>
      <c r="J34" s="22">
        <v>20853</v>
      </c>
      <c r="K34" s="26">
        <v>18926</v>
      </c>
      <c r="L34" s="20">
        <v>14837</v>
      </c>
      <c r="M34" s="31">
        <v>13185</v>
      </c>
      <c r="N34" s="18"/>
      <c r="O34" s="9">
        <f t="shared" si="0"/>
        <v>241255</v>
      </c>
    </row>
  </sheetData>
  <printOptions/>
  <pageMargins left="0.7086614173228347" right="0.7086614173228347" top="0.7480314960629921" bottom="0.7480314960629921" header="0.31496062992125984" footer="0.31496062992125984"/>
  <pageSetup horizontalDpi="600" verticalDpi="600" orientation="landscape" paperSize="9" scale="55"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4"/>
  <sheetViews>
    <sheetView zoomScale="80" zoomScaleNormal="80" workbookViewId="0" topLeftCell="B1">
      <selection activeCell="L3" sqref="L3:N34"/>
    </sheetView>
  </sheetViews>
  <sheetFormatPr defaultColWidth="9.140625" defaultRowHeight="15"/>
  <cols>
    <col min="1" max="1" width="32.140625" style="0" customWidth="1"/>
    <col min="2" max="2" width="6.140625" style="0" customWidth="1"/>
    <col min="3" max="15" width="15.140625" style="2" customWidth="1"/>
  </cols>
  <sheetData>
    <row r="1" ht="15">
      <c r="A1" s="10" t="s">
        <v>79</v>
      </c>
    </row>
    <row r="2" spans="1:15" s="3" customFormat="1" ht="29">
      <c r="A2" s="4"/>
      <c r="B2" s="5"/>
      <c r="C2" s="11" t="s">
        <v>60</v>
      </c>
      <c r="D2" s="11" t="s">
        <v>61</v>
      </c>
      <c r="E2" s="11" t="s">
        <v>62</v>
      </c>
      <c r="F2" s="11" t="s">
        <v>63</v>
      </c>
      <c r="G2" s="11" t="s">
        <v>64</v>
      </c>
      <c r="H2" s="11" t="s">
        <v>65</v>
      </c>
      <c r="I2" s="11" t="s">
        <v>66</v>
      </c>
      <c r="J2" s="11" t="s">
        <v>67</v>
      </c>
      <c r="K2" s="11" t="s">
        <v>68</v>
      </c>
      <c r="L2" s="11" t="s">
        <v>69</v>
      </c>
      <c r="M2" s="11" t="s">
        <v>70</v>
      </c>
      <c r="N2" s="16" t="s">
        <v>71</v>
      </c>
      <c r="O2" s="12" t="s">
        <v>72</v>
      </c>
    </row>
    <row r="3" spans="1:15" ht="15">
      <c r="A3" s="6" t="s">
        <v>32</v>
      </c>
      <c r="B3" s="1" t="s">
        <v>0</v>
      </c>
      <c r="C3" s="23">
        <v>122</v>
      </c>
      <c r="D3" s="20">
        <v>82</v>
      </c>
      <c r="E3" s="20">
        <v>17</v>
      </c>
      <c r="F3" s="20">
        <v>41</v>
      </c>
      <c r="G3" s="20">
        <v>39</v>
      </c>
      <c r="H3" s="20">
        <v>100</v>
      </c>
      <c r="I3" s="20">
        <v>95</v>
      </c>
      <c r="J3" s="20">
        <v>53</v>
      </c>
      <c r="K3" s="20">
        <v>59</v>
      </c>
      <c r="L3" s="23">
        <v>27</v>
      </c>
      <c r="M3" s="30">
        <v>38</v>
      </c>
      <c r="N3" s="17"/>
      <c r="O3" s="14">
        <f>SUM(C3:N3)</f>
        <v>673</v>
      </c>
    </row>
    <row r="4" spans="1:15" ht="15">
      <c r="A4" s="6" t="s">
        <v>33</v>
      </c>
      <c r="B4" s="1" t="s">
        <v>1</v>
      </c>
      <c r="C4" s="23">
        <v>1083</v>
      </c>
      <c r="D4" s="20">
        <v>1186</v>
      </c>
      <c r="E4" s="20">
        <v>113</v>
      </c>
      <c r="F4" s="20">
        <v>0</v>
      </c>
      <c r="G4" s="20">
        <v>931</v>
      </c>
      <c r="H4" s="20">
        <v>405</v>
      </c>
      <c r="I4" s="20">
        <v>1131</v>
      </c>
      <c r="J4" s="20">
        <v>442</v>
      </c>
      <c r="K4" s="20">
        <v>75</v>
      </c>
      <c r="L4" s="23">
        <v>0</v>
      </c>
      <c r="M4" s="30">
        <v>334</v>
      </c>
      <c r="N4" s="17"/>
      <c r="O4" s="14">
        <f aca="true" t="shared" si="0" ref="O4:O34">SUM(C4:N4)</f>
        <v>5700</v>
      </c>
    </row>
    <row r="5" spans="1:15" ht="15">
      <c r="A5" s="6" t="s">
        <v>34</v>
      </c>
      <c r="B5" s="1" t="s">
        <v>2</v>
      </c>
      <c r="C5" s="23">
        <v>34</v>
      </c>
      <c r="D5" s="20">
        <v>67</v>
      </c>
      <c r="E5" s="20">
        <v>56</v>
      </c>
      <c r="F5" s="20">
        <v>8</v>
      </c>
      <c r="G5" s="20">
        <v>36</v>
      </c>
      <c r="H5" s="20">
        <v>104</v>
      </c>
      <c r="I5" s="20">
        <v>62</v>
      </c>
      <c r="J5" s="20">
        <v>74</v>
      </c>
      <c r="K5" s="20">
        <v>42</v>
      </c>
      <c r="L5" s="23">
        <v>50</v>
      </c>
      <c r="M5" s="30">
        <v>101</v>
      </c>
      <c r="N5" s="17"/>
      <c r="O5" s="14">
        <f t="shared" si="0"/>
        <v>634</v>
      </c>
    </row>
    <row r="6" spans="1:15" ht="26">
      <c r="A6" s="6" t="s">
        <v>35</v>
      </c>
      <c r="B6" s="1" t="s">
        <v>3</v>
      </c>
      <c r="C6" s="23">
        <v>0</v>
      </c>
      <c r="D6" s="20">
        <v>0</v>
      </c>
      <c r="E6" s="20">
        <v>0</v>
      </c>
      <c r="F6" s="20">
        <v>0</v>
      </c>
      <c r="G6" s="20">
        <v>0</v>
      </c>
      <c r="H6" s="20">
        <v>0</v>
      </c>
      <c r="I6" s="20">
        <v>0</v>
      </c>
      <c r="J6" s="20">
        <v>0</v>
      </c>
      <c r="K6" s="20">
        <v>0</v>
      </c>
      <c r="L6" s="23">
        <v>0</v>
      </c>
      <c r="M6" s="30">
        <v>0</v>
      </c>
      <c r="N6" s="17"/>
      <c r="O6" s="14">
        <f t="shared" si="0"/>
        <v>0</v>
      </c>
    </row>
    <row r="7" spans="1:15" ht="15">
      <c r="A7" s="6" t="s">
        <v>36</v>
      </c>
      <c r="B7" s="1" t="s">
        <v>4</v>
      </c>
      <c r="C7" s="23">
        <v>0</v>
      </c>
      <c r="D7" s="20">
        <v>0</v>
      </c>
      <c r="E7" s="20">
        <v>0</v>
      </c>
      <c r="F7" s="20">
        <v>0</v>
      </c>
      <c r="G7" s="20">
        <v>0</v>
      </c>
      <c r="H7" s="20">
        <v>0</v>
      </c>
      <c r="I7" s="20">
        <v>0</v>
      </c>
      <c r="J7" s="20">
        <v>0</v>
      </c>
      <c r="K7" s="20">
        <v>0</v>
      </c>
      <c r="L7" s="23">
        <v>0</v>
      </c>
      <c r="M7" s="30">
        <v>0</v>
      </c>
      <c r="N7" s="17"/>
      <c r="O7" s="14">
        <f t="shared" si="0"/>
        <v>0</v>
      </c>
    </row>
    <row r="8" spans="1:15" ht="15">
      <c r="A8" s="6" t="s">
        <v>37</v>
      </c>
      <c r="B8" s="1" t="s">
        <v>5</v>
      </c>
      <c r="C8" s="23">
        <v>0</v>
      </c>
      <c r="D8" s="20">
        <v>0</v>
      </c>
      <c r="E8" s="20">
        <v>0</v>
      </c>
      <c r="F8" s="20">
        <v>0</v>
      </c>
      <c r="G8" s="20">
        <v>0</v>
      </c>
      <c r="H8" s="20">
        <v>0</v>
      </c>
      <c r="I8" s="20">
        <v>0</v>
      </c>
      <c r="J8" s="20">
        <v>0</v>
      </c>
      <c r="K8" s="20">
        <v>0</v>
      </c>
      <c r="L8" s="23">
        <v>0</v>
      </c>
      <c r="M8" s="30">
        <v>0</v>
      </c>
      <c r="N8" s="17"/>
      <c r="O8" s="14">
        <f t="shared" si="0"/>
        <v>0</v>
      </c>
    </row>
    <row r="9" spans="1:15" ht="15">
      <c r="A9" s="6" t="s">
        <v>38</v>
      </c>
      <c r="B9" s="1" t="s">
        <v>6</v>
      </c>
      <c r="C9" s="23">
        <v>0</v>
      </c>
      <c r="D9" s="20">
        <v>0</v>
      </c>
      <c r="E9" s="20">
        <v>0</v>
      </c>
      <c r="F9" s="20">
        <v>0</v>
      </c>
      <c r="G9" s="20">
        <v>0</v>
      </c>
      <c r="H9" s="20">
        <v>0</v>
      </c>
      <c r="I9" s="20">
        <v>1</v>
      </c>
      <c r="J9" s="20">
        <v>1</v>
      </c>
      <c r="K9" s="20">
        <v>0</v>
      </c>
      <c r="L9" s="23">
        <v>0</v>
      </c>
      <c r="M9" s="30">
        <v>0</v>
      </c>
      <c r="N9" s="17"/>
      <c r="O9" s="14">
        <f t="shared" si="0"/>
        <v>2</v>
      </c>
    </row>
    <row r="10" spans="1:15" ht="26">
      <c r="A10" s="6" t="s">
        <v>39</v>
      </c>
      <c r="B10" s="1" t="s">
        <v>7</v>
      </c>
      <c r="C10" s="23">
        <v>0</v>
      </c>
      <c r="D10" s="20">
        <f>D11+D12</f>
        <v>47</v>
      </c>
      <c r="E10" s="20">
        <v>1</v>
      </c>
      <c r="F10" s="20">
        <v>1</v>
      </c>
      <c r="G10" s="20">
        <v>3</v>
      </c>
      <c r="H10" s="20">
        <v>8</v>
      </c>
      <c r="I10" s="20">
        <f aca="true" t="shared" si="1" ref="I10">I11+I12</f>
        <v>4</v>
      </c>
      <c r="J10" s="20">
        <f aca="true" t="shared" si="2" ref="J10">SUM(J11:J12)</f>
        <v>0</v>
      </c>
      <c r="K10" s="20">
        <v>0</v>
      </c>
      <c r="L10" s="23">
        <v>2</v>
      </c>
      <c r="M10" s="30">
        <f>SUM(M11:M12)</f>
        <v>2</v>
      </c>
      <c r="N10" s="17"/>
      <c r="O10" s="14">
        <f t="shared" si="0"/>
        <v>68</v>
      </c>
    </row>
    <row r="11" spans="1:15" ht="15">
      <c r="A11" s="6" t="s">
        <v>40</v>
      </c>
      <c r="B11" s="1" t="s">
        <v>8</v>
      </c>
      <c r="C11" s="23">
        <v>0</v>
      </c>
      <c r="D11" s="20">
        <v>40</v>
      </c>
      <c r="E11" s="20">
        <v>1</v>
      </c>
      <c r="F11" s="20">
        <v>1</v>
      </c>
      <c r="G11" s="20">
        <v>1</v>
      </c>
      <c r="H11" s="20">
        <v>4</v>
      </c>
      <c r="I11" s="20">
        <v>3</v>
      </c>
      <c r="J11" s="20">
        <v>0</v>
      </c>
      <c r="K11" s="20">
        <v>0</v>
      </c>
      <c r="L11" s="23">
        <v>2</v>
      </c>
      <c r="M11" s="30">
        <v>0</v>
      </c>
      <c r="N11" s="17"/>
      <c r="O11" s="14">
        <f t="shared" si="0"/>
        <v>52</v>
      </c>
    </row>
    <row r="12" spans="1:15" ht="15">
      <c r="A12" s="6" t="s">
        <v>41</v>
      </c>
      <c r="B12" s="1" t="s">
        <v>9</v>
      </c>
      <c r="C12" s="23">
        <v>0</v>
      </c>
      <c r="D12" s="20">
        <v>7</v>
      </c>
      <c r="E12" s="20">
        <v>0</v>
      </c>
      <c r="F12" s="20">
        <v>0</v>
      </c>
      <c r="G12" s="20">
        <v>2</v>
      </c>
      <c r="H12" s="20">
        <v>4</v>
      </c>
      <c r="I12" s="20">
        <v>1</v>
      </c>
      <c r="J12" s="20">
        <v>0</v>
      </c>
      <c r="K12" s="20">
        <v>0</v>
      </c>
      <c r="L12" s="23">
        <v>0</v>
      </c>
      <c r="M12" s="30">
        <v>2</v>
      </c>
      <c r="N12" s="17"/>
      <c r="O12" s="14">
        <f t="shared" si="0"/>
        <v>16</v>
      </c>
    </row>
    <row r="13" spans="1:15" ht="15">
      <c r="A13" s="6" t="s">
        <v>42</v>
      </c>
      <c r="B13" s="1" t="s">
        <v>10</v>
      </c>
      <c r="C13" s="23">
        <v>7</v>
      </c>
      <c r="D13" s="20">
        <f>D14+D15</f>
        <v>14</v>
      </c>
      <c r="E13" s="20">
        <v>241</v>
      </c>
      <c r="F13" s="20">
        <v>1</v>
      </c>
      <c r="G13" s="20">
        <v>42</v>
      </c>
      <c r="H13" s="20">
        <v>77</v>
      </c>
      <c r="I13" s="20">
        <f>I14+I15</f>
        <v>62</v>
      </c>
      <c r="J13" s="20">
        <f aca="true" t="shared" si="3" ref="J13">SUM(J14:J15)</f>
        <v>16</v>
      </c>
      <c r="K13" s="20">
        <v>25</v>
      </c>
      <c r="L13" s="23">
        <v>6</v>
      </c>
      <c r="M13" s="30">
        <f>SUM(M14:M15)</f>
        <v>12</v>
      </c>
      <c r="N13" s="17"/>
      <c r="O13" s="14">
        <f t="shared" si="0"/>
        <v>503</v>
      </c>
    </row>
    <row r="14" spans="1:15" ht="15">
      <c r="A14" s="6" t="s">
        <v>40</v>
      </c>
      <c r="B14" s="1" t="s">
        <v>11</v>
      </c>
      <c r="C14" s="23">
        <v>6</v>
      </c>
      <c r="D14" s="20">
        <v>7</v>
      </c>
      <c r="E14" s="20">
        <v>182</v>
      </c>
      <c r="F14" s="20">
        <v>1</v>
      </c>
      <c r="G14" s="20">
        <v>12</v>
      </c>
      <c r="H14" s="20">
        <v>64</v>
      </c>
      <c r="I14" s="20">
        <v>28</v>
      </c>
      <c r="J14" s="20">
        <v>5</v>
      </c>
      <c r="K14" s="20">
        <v>2</v>
      </c>
      <c r="L14" s="23">
        <v>3</v>
      </c>
      <c r="M14" s="30">
        <v>4</v>
      </c>
      <c r="N14" s="17"/>
      <c r="O14" s="14">
        <f t="shared" si="0"/>
        <v>314</v>
      </c>
    </row>
    <row r="15" spans="1:15" ht="15">
      <c r="A15" s="6" t="s">
        <v>41</v>
      </c>
      <c r="B15" s="1" t="s">
        <v>12</v>
      </c>
      <c r="C15" s="23">
        <v>1</v>
      </c>
      <c r="D15" s="20">
        <v>7</v>
      </c>
      <c r="E15" s="20">
        <v>59</v>
      </c>
      <c r="F15" s="20">
        <v>0</v>
      </c>
      <c r="G15" s="20">
        <v>30</v>
      </c>
      <c r="H15" s="20">
        <v>13</v>
      </c>
      <c r="I15" s="20">
        <v>34</v>
      </c>
      <c r="J15" s="20">
        <v>11</v>
      </c>
      <c r="K15" s="20">
        <v>23</v>
      </c>
      <c r="L15" s="23">
        <v>3</v>
      </c>
      <c r="M15" s="30">
        <v>8</v>
      </c>
      <c r="N15" s="17"/>
      <c r="O15" s="14">
        <f t="shared" si="0"/>
        <v>189</v>
      </c>
    </row>
    <row r="16" spans="1:15" ht="15">
      <c r="A16" s="6" t="s">
        <v>43</v>
      </c>
      <c r="B16" s="1" t="s">
        <v>13</v>
      </c>
      <c r="C16" s="23">
        <v>7</v>
      </c>
      <c r="D16" s="20">
        <f aca="true" t="shared" si="4" ref="D16:D18">D10+D13</f>
        <v>61</v>
      </c>
      <c r="E16" s="20">
        <v>242</v>
      </c>
      <c r="F16" s="20">
        <v>2</v>
      </c>
      <c r="G16" s="20">
        <v>45</v>
      </c>
      <c r="H16" s="20">
        <v>85</v>
      </c>
      <c r="I16" s="20">
        <f aca="true" t="shared" si="5" ref="I16">I17+I18</f>
        <v>66</v>
      </c>
      <c r="J16" s="20">
        <f aca="true" t="shared" si="6" ref="J16">SUM(J17:J18)</f>
        <v>16</v>
      </c>
      <c r="K16" s="20">
        <v>25</v>
      </c>
      <c r="L16" s="23">
        <v>8</v>
      </c>
      <c r="M16" s="30">
        <f>SUM(M17:M18)</f>
        <v>14</v>
      </c>
      <c r="N16" s="17"/>
      <c r="O16" s="14">
        <f t="shared" si="0"/>
        <v>571</v>
      </c>
    </row>
    <row r="17" spans="1:15" ht="15">
      <c r="A17" s="6" t="s">
        <v>40</v>
      </c>
      <c r="B17" s="1" t="s">
        <v>14</v>
      </c>
      <c r="C17" s="23">
        <v>6</v>
      </c>
      <c r="D17" s="20">
        <f t="shared" si="4"/>
        <v>47</v>
      </c>
      <c r="E17" s="20">
        <v>183</v>
      </c>
      <c r="F17" s="20">
        <v>2</v>
      </c>
      <c r="G17" s="20">
        <v>13</v>
      </c>
      <c r="H17" s="20">
        <v>68</v>
      </c>
      <c r="I17" s="20">
        <f aca="true" t="shared" si="7" ref="I17:J18">I11+I14</f>
        <v>31</v>
      </c>
      <c r="J17" s="20">
        <f t="shared" si="7"/>
        <v>5</v>
      </c>
      <c r="K17" s="20">
        <v>2</v>
      </c>
      <c r="L17" s="23">
        <v>5</v>
      </c>
      <c r="M17" s="30">
        <f aca="true" t="shared" si="8" ref="M17:M18">M11+M14</f>
        <v>4</v>
      </c>
      <c r="N17" s="17"/>
      <c r="O17" s="14">
        <f t="shared" si="0"/>
        <v>366</v>
      </c>
    </row>
    <row r="18" spans="1:15" ht="15">
      <c r="A18" s="6" t="s">
        <v>41</v>
      </c>
      <c r="B18" s="1" t="s">
        <v>15</v>
      </c>
      <c r="C18" s="23">
        <v>1</v>
      </c>
      <c r="D18" s="20">
        <f t="shared" si="4"/>
        <v>14</v>
      </c>
      <c r="E18" s="20">
        <v>59</v>
      </c>
      <c r="F18" s="20">
        <v>0</v>
      </c>
      <c r="G18" s="20">
        <v>32</v>
      </c>
      <c r="H18" s="20">
        <v>17</v>
      </c>
      <c r="I18" s="20">
        <f t="shared" si="7"/>
        <v>35</v>
      </c>
      <c r="J18" s="20">
        <f t="shared" si="7"/>
        <v>11</v>
      </c>
      <c r="K18" s="20">
        <v>23</v>
      </c>
      <c r="L18" s="23">
        <v>3</v>
      </c>
      <c r="M18" s="30">
        <f t="shared" si="8"/>
        <v>10</v>
      </c>
      <c r="N18" s="17"/>
      <c r="O18" s="14">
        <f t="shared" si="0"/>
        <v>205</v>
      </c>
    </row>
    <row r="19" spans="1:15" ht="15">
      <c r="A19" s="6" t="s">
        <v>44</v>
      </c>
      <c r="B19" s="1" t="s">
        <v>16</v>
      </c>
      <c r="C19" s="23">
        <v>257</v>
      </c>
      <c r="D19" s="20">
        <f>D20+D24+D25</f>
        <v>279</v>
      </c>
      <c r="E19" s="20">
        <v>167</v>
      </c>
      <c r="F19" s="20">
        <v>145</v>
      </c>
      <c r="G19" s="20">
        <v>88</v>
      </c>
      <c r="H19" s="21">
        <f>H20+H24+H25</f>
        <v>189</v>
      </c>
      <c r="I19" s="20">
        <f aca="true" t="shared" si="9" ref="I19">I20+I24+I25</f>
        <v>211</v>
      </c>
      <c r="J19" s="20">
        <f aca="true" t="shared" si="10" ref="J19">SUM(J20,J24:J25)</f>
        <v>493</v>
      </c>
      <c r="K19" s="20">
        <v>287</v>
      </c>
      <c r="L19" s="23">
        <v>228</v>
      </c>
      <c r="M19" s="30">
        <f>M20+M24+M25</f>
        <v>191</v>
      </c>
      <c r="N19" s="17"/>
      <c r="O19" s="14">
        <f t="shared" si="0"/>
        <v>2535</v>
      </c>
    </row>
    <row r="20" spans="1:15" ht="15">
      <c r="A20" s="6" t="s">
        <v>45</v>
      </c>
      <c r="B20" s="1" t="s">
        <v>17</v>
      </c>
      <c r="C20" s="23">
        <v>257</v>
      </c>
      <c r="D20" s="20">
        <f>SUM(D21:D23)</f>
        <v>279</v>
      </c>
      <c r="E20" s="20">
        <v>167</v>
      </c>
      <c r="F20" s="20">
        <v>143</v>
      </c>
      <c r="G20" s="20">
        <v>86</v>
      </c>
      <c r="H20" s="21">
        <f aca="true" t="shared" si="11" ref="H20:I20">H21+H22+H23</f>
        <v>186</v>
      </c>
      <c r="I20" s="20">
        <f t="shared" si="11"/>
        <v>211</v>
      </c>
      <c r="J20" s="20">
        <f aca="true" t="shared" si="12" ref="J20">SUM(J21:J23)</f>
        <v>493</v>
      </c>
      <c r="K20" s="20">
        <v>287</v>
      </c>
      <c r="L20" s="23">
        <v>227</v>
      </c>
      <c r="M20" s="30">
        <f>SUM(M21:M23)</f>
        <v>189</v>
      </c>
      <c r="N20" s="17"/>
      <c r="O20" s="14">
        <f t="shared" si="0"/>
        <v>2525</v>
      </c>
    </row>
    <row r="21" spans="1:15" ht="15">
      <c r="A21" s="6" t="s">
        <v>46</v>
      </c>
      <c r="B21" s="1" t="s">
        <v>18</v>
      </c>
      <c r="C21" s="23">
        <v>244</v>
      </c>
      <c r="D21" s="20">
        <v>262</v>
      </c>
      <c r="E21" s="20">
        <v>160</v>
      </c>
      <c r="F21" s="20">
        <v>143</v>
      </c>
      <c r="G21" s="20">
        <v>84</v>
      </c>
      <c r="H21" s="20">
        <v>161</v>
      </c>
      <c r="I21" s="20">
        <v>178</v>
      </c>
      <c r="J21" s="20">
        <v>465</v>
      </c>
      <c r="K21" s="20">
        <v>263</v>
      </c>
      <c r="L21" s="23">
        <v>227</v>
      </c>
      <c r="M21" s="30">
        <v>180</v>
      </c>
      <c r="N21" s="17"/>
      <c r="O21" s="14">
        <f t="shared" si="0"/>
        <v>2367</v>
      </c>
    </row>
    <row r="22" spans="1:15" ht="15">
      <c r="A22" s="6" t="s">
        <v>47</v>
      </c>
      <c r="B22" s="1" t="s">
        <v>19</v>
      </c>
      <c r="C22" s="23">
        <v>13</v>
      </c>
      <c r="D22" s="20">
        <v>17</v>
      </c>
      <c r="E22" s="20">
        <v>7</v>
      </c>
      <c r="F22" s="20">
        <v>2</v>
      </c>
      <c r="G22" s="20">
        <v>2</v>
      </c>
      <c r="H22" s="20">
        <v>25</v>
      </c>
      <c r="I22" s="20">
        <v>33</v>
      </c>
      <c r="J22" s="20">
        <v>28</v>
      </c>
      <c r="K22" s="20">
        <v>24</v>
      </c>
      <c r="L22" s="23">
        <v>0</v>
      </c>
      <c r="M22" s="30">
        <v>9</v>
      </c>
      <c r="N22" s="17"/>
      <c r="O22" s="14">
        <f t="shared" si="0"/>
        <v>160</v>
      </c>
    </row>
    <row r="23" spans="1:15" ht="15">
      <c r="A23" s="35" t="s">
        <v>48</v>
      </c>
      <c r="B23" s="1" t="s">
        <v>20</v>
      </c>
      <c r="C23" s="23">
        <v>0</v>
      </c>
      <c r="D23" s="20">
        <v>0</v>
      </c>
      <c r="E23" s="20">
        <v>0</v>
      </c>
      <c r="F23" s="20">
        <v>0</v>
      </c>
      <c r="G23" s="20">
        <v>0</v>
      </c>
      <c r="H23" s="20">
        <v>0</v>
      </c>
      <c r="I23" s="20">
        <v>0</v>
      </c>
      <c r="J23" s="20">
        <v>0</v>
      </c>
      <c r="K23" s="20">
        <v>0</v>
      </c>
      <c r="L23" s="23">
        <v>0</v>
      </c>
      <c r="M23" s="30">
        <v>0</v>
      </c>
      <c r="N23" s="17"/>
      <c r="O23" s="14">
        <f t="shared" si="0"/>
        <v>0</v>
      </c>
    </row>
    <row r="24" spans="1:15" ht="15">
      <c r="A24" s="6" t="s">
        <v>49</v>
      </c>
      <c r="B24" s="1" t="s">
        <v>21</v>
      </c>
      <c r="C24" s="23">
        <v>0</v>
      </c>
      <c r="D24" s="20">
        <v>0</v>
      </c>
      <c r="E24" s="20">
        <v>0</v>
      </c>
      <c r="F24" s="20">
        <v>0</v>
      </c>
      <c r="G24" s="20">
        <v>2</v>
      </c>
      <c r="H24" s="20">
        <v>3</v>
      </c>
      <c r="I24" s="20">
        <v>0</v>
      </c>
      <c r="J24" s="20">
        <v>0</v>
      </c>
      <c r="K24" s="20">
        <v>0</v>
      </c>
      <c r="L24" s="23">
        <v>1</v>
      </c>
      <c r="M24" s="30">
        <v>2</v>
      </c>
      <c r="N24" s="17"/>
      <c r="O24" s="14">
        <f t="shared" si="0"/>
        <v>8</v>
      </c>
    </row>
    <row r="25" spans="1:15" ht="15">
      <c r="A25" s="6" t="s">
        <v>50</v>
      </c>
      <c r="B25" s="1" t="s">
        <v>22</v>
      </c>
      <c r="C25" s="23">
        <v>0</v>
      </c>
      <c r="D25" s="20">
        <v>0</v>
      </c>
      <c r="E25" s="20">
        <v>0</v>
      </c>
      <c r="F25" s="20">
        <v>0</v>
      </c>
      <c r="G25" s="20">
        <v>0</v>
      </c>
      <c r="H25" s="20">
        <v>0</v>
      </c>
      <c r="I25" s="20">
        <v>0</v>
      </c>
      <c r="J25" s="20">
        <v>0</v>
      </c>
      <c r="K25" s="20">
        <v>0</v>
      </c>
      <c r="L25" s="23">
        <v>0</v>
      </c>
      <c r="M25" s="30">
        <v>0</v>
      </c>
      <c r="N25" s="17"/>
      <c r="O25" s="14">
        <f t="shared" si="0"/>
        <v>0</v>
      </c>
    </row>
    <row r="26" spans="1:15" ht="26">
      <c r="A26" s="6" t="s">
        <v>51</v>
      </c>
      <c r="B26" s="1" t="s">
        <v>23</v>
      </c>
      <c r="C26" s="23">
        <v>0</v>
      </c>
      <c r="D26" s="20">
        <v>0</v>
      </c>
      <c r="E26" s="20">
        <v>0</v>
      </c>
      <c r="F26" s="20">
        <v>0</v>
      </c>
      <c r="G26" s="20">
        <v>0</v>
      </c>
      <c r="H26" s="20">
        <v>0</v>
      </c>
      <c r="I26" s="20">
        <v>0</v>
      </c>
      <c r="J26" s="20">
        <v>0</v>
      </c>
      <c r="K26" s="20">
        <v>0</v>
      </c>
      <c r="L26" s="23">
        <v>0</v>
      </c>
      <c r="M26" s="30">
        <v>0</v>
      </c>
      <c r="N26" s="17"/>
      <c r="O26" s="14">
        <f t="shared" si="0"/>
        <v>0</v>
      </c>
    </row>
    <row r="27" spans="1:15" ht="26">
      <c r="A27" s="6" t="s">
        <v>52</v>
      </c>
      <c r="B27" s="1" t="s">
        <v>24</v>
      </c>
      <c r="C27" s="23">
        <v>0</v>
      </c>
      <c r="D27" s="20">
        <v>0</v>
      </c>
      <c r="E27" s="20">
        <v>0</v>
      </c>
      <c r="F27" s="20">
        <v>0</v>
      </c>
      <c r="G27" s="20">
        <v>0</v>
      </c>
      <c r="H27" s="20">
        <v>0</v>
      </c>
      <c r="I27" s="20">
        <v>0</v>
      </c>
      <c r="J27" s="20">
        <v>0</v>
      </c>
      <c r="K27" s="20">
        <v>0</v>
      </c>
      <c r="L27" s="23">
        <v>0</v>
      </c>
      <c r="M27" s="30">
        <v>0</v>
      </c>
      <c r="N27" s="17"/>
      <c r="O27" s="14">
        <f t="shared" si="0"/>
        <v>0</v>
      </c>
    </row>
    <row r="28" spans="1:15" ht="15">
      <c r="A28" s="6" t="s">
        <v>53</v>
      </c>
      <c r="B28" s="1" t="s">
        <v>25</v>
      </c>
      <c r="C28" s="23">
        <v>2</v>
      </c>
      <c r="D28" s="20">
        <v>5</v>
      </c>
      <c r="E28" s="20">
        <v>2</v>
      </c>
      <c r="F28" s="20">
        <v>0</v>
      </c>
      <c r="G28" s="20">
        <v>0</v>
      </c>
      <c r="H28" s="20">
        <v>1</v>
      </c>
      <c r="I28" s="20">
        <v>0</v>
      </c>
      <c r="J28" s="20">
        <v>1</v>
      </c>
      <c r="K28" s="20">
        <v>13</v>
      </c>
      <c r="L28" s="23">
        <v>0</v>
      </c>
      <c r="M28" s="30">
        <v>4</v>
      </c>
      <c r="N28" s="17"/>
      <c r="O28" s="14">
        <f t="shared" si="0"/>
        <v>28</v>
      </c>
    </row>
    <row r="29" spans="1:15" ht="15">
      <c r="A29" s="6" t="s">
        <v>54</v>
      </c>
      <c r="B29" s="1" t="s">
        <v>26</v>
      </c>
      <c r="C29" s="23">
        <v>0</v>
      </c>
      <c r="D29" s="20">
        <v>0</v>
      </c>
      <c r="E29" s="20">
        <v>0</v>
      </c>
      <c r="F29" s="20">
        <v>0</v>
      </c>
      <c r="G29" s="20">
        <v>0</v>
      </c>
      <c r="H29" s="20">
        <v>0</v>
      </c>
      <c r="I29" s="20">
        <v>0</v>
      </c>
      <c r="J29" s="20">
        <v>0</v>
      </c>
      <c r="K29" s="20">
        <v>0</v>
      </c>
      <c r="L29" s="23">
        <v>0</v>
      </c>
      <c r="M29" s="30">
        <v>0</v>
      </c>
      <c r="N29" s="17"/>
      <c r="O29" s="14">
        <f t="shared" si="0"/>
        <v>0</v>
      </c>
    </row>
    <row r="30" spans="1:15" ht="15">
      <c r="A30" s="6" t="s">
        <v>55</v>
      </c>
      <c r="B30" s="1" t="s">
        <v>27</v>
      </c>
      <c r="C30" s="23">
        <v>0</v>
      </c>
      <c r="D30" s="20">
        <v>0</v>
      </c>
      <c r="E30" s="20">
        <v>0</v>
      </c>
      <c r="F30" s="20">
        <v>0</v>
      </c>
      <c r="G30" s="20">
        <v>0</v>
      </c>
      <c r="H30" s="20">
        <v>0</v>
      </c>
      <c r="I30" s="20">
        <v>0</v>
      </c>
      <c r="J30" s="20">
        <v>0</v>
      </c>
      <c r="K30" s="20">
        <v>0</v>
      </c>
      <c r="L30" s="23">
        <v>0</v>
      </c>
      <c r="M30" s="30">
        <v>0</v>
      </c>
      <c r="N30" s="17"/>
      <c r="O30" s="14">
        <f t="shared" si="0"/>
        <v>0</v>
      </c>
    </row>
    <row r="31" spans="1:15" ht="15">
      <c r="A31" s="6" t="s">
        <v>56</v>
      </c>
      <c r="B31" s="1" t="s">
        <v>28</v>
      </c>
      <c r="C31" s="23">
        <v>0</v>
      </c>
      <c r="D31" s="20">
        <v>0</v>
      </c>
      <c r="E31" s="20">
        <v>0</v>
      </c>
      <c r="F31" s="20">
        <v>0</v>
      </c>
      <c r="G31" s="20">
        <v>7</v>
      </c>
      <c r="H31" s="20">
        <v>0</v>
      </c>
      <c r="I31" s="20">
        <v>0</v>
      </c>
      <c r="J31" s="20">
        <v>0</v>
      </c>
      <c r="K31" s="20">
        <v>0</v>
      </c>
      <c r="L31" s="23">
        <v>0</v>
      </c>
      <c r="M31" s="30">
        <v>0</v>
      </c>
      <c r="N31" s="17"/>
      <c r="O31" s="14">
        <f t="shared" si="0"/>
        <v>7</v>
      </c>
    </row>
    <row r="32" spans="1:15" ht="15">
      <c r="A32" s="6" t="s">
        <v>57</v>
      </c>
      <c r="B32" s="1" t="s">
        <v>29</v>
      </c>
      <c r="C32" s="23">
        <v>0</v>
      </c>
      <c r="D32" s="20">
        <v>0</v>
      </c>
      <c r="E32" s="20">
        <v>0</v>
      </c>
      <c r="F32" s="20">
        <v>0</v>
      </c>
      <c r="G32" s="20">
        <v>0</v>
      </c>
      <c r="H32" s="20">
        <v>0</v>
      </c>
      <c r="I32" s="20">
        <v>0</v>
      </c>
      <c r="J32" s="20">
        <v>0</v>
      </c>
      <c r="K32" s="20">
        <v>0</v>
      </c>
      <c r="L32" s="23">
        <v>0</v>
      </c>
      <c r="M32" s="30">
        <v>0</v>
      </c>
      <c r="N32" s="17"/>
      <c r="O32" s="14">
        <f t="shared" si="0"/>
        <v>0</v>
      </c>
    </row>
    <row r="33" spans="1:15" ht="15">
      <c r="A33" s="6" t="s">
        <v>58</v>
      </c>
      <c r="B33" s="1" t="s">
        <v>30</v>
      </c>
      <c r="C33" s="23">
        <v>13</v>
      </c>
      <c r="D33" s="20">
        <v>61</v>
      </c>
      <c r="E33" s="20">
        <v>1</v>
      </c>
      <c r="F33" s="20">
        <v>2</v>
      </c>
      <c r="G33" s="20">
        <v>3</v>
      </c>
      <c r="H33" s="20">
        <v>36</v>
      </c>
      <c r="I33" s="20">
        <v>48</v>
      </c>
      <c r="J33" s="20">
        <v>7</v>
      </c>
      <c r="K33" s="20">
        <v>0</v>
      </c>
      <c r="L33" s="23">
        <v>48</v>
      </c>
      <c r="M33" s="30">
        <v>5</v>
      </c>
      <c r="N33" s="17"/>
      <c r="O33" s="14">
        <f t="shared" si="0"/>
        <v>224</v>
      </c>
    </row>
    <row r="34" spans="1:15" ht="15">
      <c r="A34" s="7" t="s">
        <v>59</v>
      </c>
      <c r="B34" s="8" t="s">
        <v>31</v>
      </c>
      <c r="C34" s="23">
        <v>1518</v>
      </c>
      <c r="D34" s="22">
        <f>D3+D4+D5+D6+D7+D8+D9+D16+D19+D26+D27+D28+D29+D30+D31+D32+D33</f>
        <v>1741</v>
      </c>
      <c r="E34" s="20">
        <v>598</v>
      </c>
      <c r="F34" s="20">
        <v>198</v>
      </c>
      <c r="G34" s="20">
        <v>1149</v>
      </c>
      <c r="H34" s="20">
        <v>920</v>
      </c>
      <c r="I34" s="20">
        <f>I3+I5+I4+I6+I7+I8+I9+I16+I19+I26+I27+I28+I29+I30+I32+I31+I33</f>
        <v>1614</v>
      </c>
      <c r="J34" s="26">
        <f aca="true" t="shared" si="13" ref="J34">SUM(J3:J10,J13,J19,J26:J33)</f>
        <v>1087</v>
      </c>
      <c r="K34" s="20">
        <v>501</v>
      </c>
      <c r="L34" s="23">
        <v>361</v>
      </c>
      <c r="M34" s="31">
        <f>SUM(M3:M9)+M16+M19+SUM(M26:M33)</f>
        <v>687</v>
      </c>
      <c r="N34" s="18"/>
      <c r="O34" s="19">
        <f t="shared" si="0"/>
        <v>10374</v>
      </c>
    </row>
  </sheetData>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4"/>
  <sheetViews>
    <sheetView zoomScale="90" zoomScaleNormal="90" workbookViewId="0" topLeftCell="C1">
      <selection activeCell="L3" sqref="L3"/>
    </sheetView>
  </sheetViews>
  <sheetFormatPr defaultColWidth="9.140625" defaultRowHeight="15"/>
  <cols>
    <col min="1" max="1" width="32.140625" style="0" customWidth="1"/>
    <col min="2" max="2" width="6.140625" style="0" customWidth="1"/>
    <col min="3" max="15" width="15.140625" style="2" customWidth="1"/>
  </cols>
  <sheetData>
    <row r="1" ht="15">
      <c r="A1" s="10" t="s">
        <v>80</v>
      </c>
    </row>
    <row r="2" spans="1:15" s="3" customFormat="1" ht="29">
      <c r="A2" s="4"/>
      <c r="B2" s="5"/>
      <c r="C2" s="11" t="s">
        <v>60</v>
      </c>
      <c r="D2" s="11" t="s">
        <v>61</v>
      </c>
      <c r="E2" s="11" t="s">
        <v>62</v>
      </c>
      <c r="F2" s="11" t="s">
        <v>63</v>
      </c>
      <c r="G2" s="11" t="s">
        <v>64</v>
      </c>
      <c r="H2" s="11" t="s">
        <v>65</v>
      </c>
      <c r="I2" s="11" t="s">
        <v>66</v>
      </c>
      <c r="J2" s="11" t="s">
        <v>67</v>
      </c>
      <c r="K2" s="11" t="s">
        <v>68</v>
      </c>
      <c r="L2" s="11" t="s">
        <v>69</v>
      </c>
      <c r="M2" s="11" t="s">
        <v>70</v>
      </c>
      <c r="N2" s="16" t="s">
        <v>71</v>
      </c>
      <c r="O2" s="12" t="s">
        <v>72</v>
      </c>
    </row>
    <row r="3" spans="1:15" ht="15">
      <c r="A3" s="6" t="s">
        <v>32</v>
      </c>
      <c r="B3" s="1" t="s">
        <v>0</v>
      </c>
      <c r="C3" s="23">
        <v>51</v>
      </c>
      <c r="D3" s="20">
        <v>132</v>
      </c>
      <c r="E3" s="20">
        <v>15</v>
      </c>
      <c r="F3" s="20">
        <v>23</v>
      </c>
      <c r="G3" s="32">
        <v>52</v>
      </c>
      <c r="H3" s="21">
        <v>117</v>
      </c>
      <c r="I3" s="20">
        <v>103</v>
      </c>
      <c r="J3" s="20">
        <v>62</v>
      </c>
      <c r="K3" s="20">
        <v>92</v>
      </c>
      <c r="L3" s="20">
        <v>22</v>
      </c>
      <c r="M3" s="30">
        <v>47</v>
      </c>
      <c r="N3" s="17"/>
      <c r="O3" s="13">
        <f>SUM(C3:N3)</f>
        <v>716</v>
      </c>
    </row>
    <row r="4" spans="1:15" ht="15">
      <c r="A4" s="6" t="s">
        <v>33</v>
      </c>
      <c r="B4" s="1" t="s">
        <v>1</v>
      </c>
      <c r="C4" s="23">
        <v>1573</v>
      </c>
      <c r="D4" s="20">
        <v>1625</v>
      </c>
      <c r="E4" s="20">
        <v>142</v>
      </c>
      <c r="F4" s="20">
        <v>0</v>
      </c>
      <c r="G4" s="32">
        <v>668</v>
      </c>
      <c r="H4" s="21">
        <v>349</v>
      </c>
      <c r="I4" s="20">
        <v>908</v>
      </c>
      <c r="J4" s="20">
        <v>301</v>
      </c>
      <c r="K4" s="20">
        <v>57</v>
      </c>
      <c r="L4" s="20">
        <v>0</v>
      </c>
      <c r="M4" s="30">
        <v>361</v>
      </c>
      <c r="N4" s="17"/>
      <c r="O4" s="13">
        <f aca="true" t="shared" si="0" ref="O4:O34">SUM(C4:N4)</f>
        <v>5984</v>
      </c>
    </row>
    <row r="5" spans="1:15" ht="15">
      <c r="A5" s="6" t="s">
        <v>34</v>
      </c>
      <c r="B5" s="1" t="s">
        <v>2</v>
      </c>
      <c r="C5" s="23">
        <v>60</v>
      </c>
      <c r="D5" s="20">
        <v>49</v>
      </c>
      <c r="E5" s="20">
        <v>43</v>
      </c>
      <c r="F5" s="20">
        <v>10</v>
      </c>
      <c r="G5" s="32">
        <v>38</v>
      </c>
      <c r="H5" s="21">
        <v>102</v>
      </c>
      <c r="I5" s="20">
        <v>122</v>
      </c>
      <c r="J5" s="20">
        <v>73</v>
      </c>
      <c r="K5" s="20">
        <v>139</v>
      </c>
      <c r="L5" s="20">
        <v>63</v>
      </c>
      <c r="M5" s="30">
        <v>149</v>
      </c>
      <c r="N5" s="17"/>
      <c r="O5" s="13">
        <f t="shared" si="0"/>
        <v>848</v>
      </c>
    </row>
    <row r="6" spans="1:15" ht="26">
      <c r="A6" s="6" t="s">
        <v>35</v>
      </c>
      <c r="B6" s="1" t="s">
        <v>3</v>
      </c>
      <c r="C6" s="23">
        <v>0</v>
      </c>
      <c r="D6" s="20">
        <v>0</v>
      </c>
      <c r="E6" s="20">
        <v>0</v>
      </c>
      <c r="F6" s="20">
        <v>0</v>
      </c>
      <c r="G6" s="32">
        <v>0</v>
      </c>
      <c r="H6" s="21">
        <v>0</v>
      </c>
      <c r="I6" s="20">
        <v>0</v>
      </c>
      <c r="J6" s="20"/>
      <c r="K6" s="20">
        <v>0</v>
      </c>
      <c r="L6" s="20">
        <v>0</v>
      </c>
      <c r="M6" s="30">
        <v>0</v>
      </c>
      <c r="N6" s="17"/>
      <c r="O6" s="13">
        <f t="shared" si="0"/>
        <v>0</v>
      </c>
    </row>
    <row r="7" spans="1:15" ht="15">
      <c r="A7" s="6" t="s">
        <v>36</v>
      </c>
      <c r="B7" s="1" t="s">
        <v>4</v>
      </c>
      <c r="C7" s="23">
        <v>0</v>
      </c>
      <c r="D7" s="20">
        <v>0</v>
      </c>
      <c r="E7" s="20">
        <v>0</v>
      </c>
      <c r="F7" s="20">
        <v>0</v>
      </c>
      <c r="G7" s="32">
        <v>0</v>
      </c>
      <c r="H7" s="21">
        <v>0</v>
      </c>
      <c r="I7" s="20">
        <v>0</v>
      </c>
      <c r="J7" s="20"/>
      <c r="K7" s="20">
        <v>0</v>
      </c>
      <c r="L7" s="20">
        <v>0</v>
      </c>
      <c r="M7" s="30">
        <v>0</v>
      </c>
      <c r="N7" s="17"/>
      <c r="O7" s="13">
        <f t="shared" si="0"/>
        <v>0</v>
      </c>
    </row>
    <row r="8" spans="1:15" ht="15">
      <c r="A8" s="6" t="s">
        <v>37</v>
      </c>
      <c r="B8" s="1" t="s">
        <v>5</v>
      </c>
      <c r="C8" s="23">
        <v>0</v>
      </c>
      <c r="D8" s="20">
        <v>0</v>
      </c>
      <c r="E8" s="20">
        <v>0</v>
      </c>
      <c r="F8" s="20">
        <v>0</v>
      </c>
      <c r="G8" s="32">
        <v>0</v>
      </c>
      <c r="H8" s="21">
        <v>0</v>
      </c>
      <c r="I8" s="20">
        <v>0</v>
      </c>
      <c r="J8" s="20"/>
      <c r="K8" s="20">
        <v>0</v>
      </c>
      <c r="L8" s="20">
        <v>0</v>
      </c>
      <c r="M8" s="30">
        <v>0</v>
      </c>
      <c r="N8" s="17"/>
      <c r="O8" s="13">
        <f t="shared" si="0"/>
        <v>0</v>
      </c>
    </row>
    <row r="9" spans="1:15" ht="15">
      <c r="A9" s="6" t="s">
        <v>38</v>
      </c>
      <c r="B9" s="1" t="s">
        <v>6</v>
      </c>
      <c r="C9" s="23">
        <v>0</v>
      </c>
      <c r="D9" s="20">
        <v>0</v>
      </c>
      <c r="E9" s="20">
        <v>0</v>
      </c>
      <c r="F9" s="20">
        <v>0</v>
      </c>
      <c r="G9" s="32">
        <v>0</v>
      </c>
      <c r="H9" s="21">
        <v>0</v>
      </c>
      <c r="I9" s="20">
        <v>0</v>
      </c>
      <c r="J9" s="20"/>
      <c r="K9" s="20">
        <v>0</v>
      </c>
      <c r="L9" s="20">
        <v>0</v>
      </c>
      <c r="M9" s="30">
        <v>0</v>
      </c>
      <c r="N9" s="17"/>
      <c r="O9" s="13">
        <f t="shared" si="0"/>
        <v>0</v>
      </c>
    </row>
    <row r="10" spans="1:15" ht="26">
      <c r="A10" s="6" t="s">
        <v>39</v>
      </c>
      <c r="B10" s="1" t="s">
        <v>7</v>
      </c>
      <c r="C10" s="23">
        <v>0</v>
      </c>
      <c r="D10" s="20">
        <v>30</v>
      </c>
      <c r="E10" s="20">
        <v>1</v>
      </c>
      <c r="F10" s="20">
        <v>1</v>
      </c>
      <c r="G10" s="32">
        <v>5</v>
      </c>
      <c r="H10" s="21">
        <v>17</v>
      </c>
      <c r="I10" s="20">
        <f aca="true" t="shared" si="1" ref="I10">I11+I12</f>
        <v>5</v>
      </c>
      <c r="J10" s="20">
        <v>2</v>
      </c>
      <c r="K10" s="20">
        <f aca="true" t="shared" si="2" ref="K10">K11+K12</f>
        <v>1</v>
      </c>
      <c r="L10" s="20">
        <v>8</v>
      </c>
      <c r="M10" s="30">
        <f>SUM(M11:M12)</f>
        <v>2</v>
      </c>
      <c r="N10" s="17"/>
      <c r="O10" s="13">
        <f t="shared" si="0"/>
        <v>72</v>
      </c>
    </row>
    <row r="11" spans="1:15" ht="15">
      <c r="A11" s="6" t="s">
        <v>40</v>
      </c>
      <c r="B11" s="1" t="s">
        <v>8</v>
      </c>
      <c r="C11" s="23">
        <v>0</v>
      </c>
      <c r="D11" s="20">
        <v>24</v>
      </c>
      <c r="E11" s="20">
        <v>1</v>
      </c>
      <c r="F11" s="20">
        <v>1</v>
      </c>
      <c r="G11" s="32">
        <v>0</v>
      </c>
      <c r="H11" s="20">
        <v>9</v>
      </c>
      <c r="I11" s="20">
        <v>4</v>
      </c>
      <c r="J11" s="20"/>
      <c r="K11" s="24">
        <v>0</v>
      </c>
      <c r="L11" s="20">
        <v>6</v>
      </c>
      <c r="M11" s="30">
        <v>1</v>
      </c>
      <c r="N11" s="17"/>
      <c r="O11" s="13">
        <f t="shared" si="0"/>
        <v>46</v>
      </c>
    </row>
    <row r="12" spans="1:15" ht="15">
      <c r="A12" s="6" t="s">
        <v>41</v>
      </c>
      <c r="B12" s="1" t="s">
        <v>9</v>
      </c>
      <c r="C12" s="23">
        <v>0</v>
      </c>
      <c r="D12" s="20">
        <v>6</v>
      </c>
      <c r="E12" s="20">
        <v>0</v>
      </c>
      <c r="F12" s="20">
        <v>0</v>
      </c>
      <c r="G12" s="32">
        <v>5</v>
      </c>
      <c r="H12" s="20">
        <v>8</v>
      </c>
      <c r="I12" s="20">
        <v>1</v>
      </c>
      <c r="J12" s="20">
        <v>2</v>
      </c>
      <c r="K12" s="24">
        <v>1</v>
      </c>
      <c r="L12" s="20">
        <v>2</v>
      </c>
      <c r="M12" s="30">
        <v>1</v>
      </c>
      <c r="N12" s="17"/>
      <c r="O12" s="13">
        <f t="shared" si="0"/>
        <v>26</v>
      </c>
    </row>
    <row r="13" spans="1:15" ht="15">
      <c r="A13" s="6" t="s">
        <v>42</v>
      </c>
      <c r="B13" s="1" t="s">
        <v>10</v>
      </c>
      <c r="C13" s="23">
        <v>12</v>
      </c>
      <c r="D13" s="20">
        <v>24</v>
      </c>
      <c r="E13" s="20">
        <v>313</v>
      </c>
      <c r="F13" s="20">
        <v>2</v>
      </c>
      <c r="G13" s="32">
        <v>58</v>
      </c>
      <c r="H13" s="21">
        <v>93</v>
      </c>
      <c r="I13" s="20">
        <f aca="true" t="shared" si="3" ref="I13">I14+I15</f>
        <v>65</v>
      </c>
      <c r="J13" s="20">
        <v>18</v>
      </c>
      <c r="K13" s="20">
        <f aca="true" t="shared" si="4" ref="K13">K14+K15</f>
        <v>35</v>
      </c>
      <c r="L13" s="20">
        <v>5</v>
      </c>
      <c r="M13" s="30">
        <f>SUM(M14:M15)</f>
        <v>13</v>
      </c>
      <c r="N13" s="17"/>
      <c r="O13" s="13">
        <f t="shared" si="0"/>
        <v>638</v>
      </c>
    </row>
    <row r="14" spans="1:15" ht="15">
      <c r="A14" s="6" t="s">
        <v>40</v>
      </c>
      <c r="B14" s="1" t="s">
        <v>11</v>
      </c>
      <c r="C14" s="23">
        <v>8</v>
      </c>
      <c r="D14" s="20">
        <v>15</v>
      </c>
      <c r="E14" s="20">
        <v>235</v>
      </c>
      <c r="F14" s="20">
        <v>0</v>
      </c>
      <c r="G14" s="32">
        <v>14</v>
      </c>
      <c r="H14" s="20">
        <v>84</v>
      </c>
      <c r="I14" s="20">
        <v>27</v>
      </c>
      <c r="J14" s="20">
        <v>2</v>
      </c>
      <c r="K14" s="24">
        <v>14</v>
      </c>
      <c r="L14" s="20">
        <v>0</v>
      </c>
      <c r="M14" s="30">
        <v>4</v>
      </c>
      <c r="N14" s="17"/>
      <c r="O14" s="13">
        <f t="shared" si="0"/>
        <v>403</v>
      </c>
    </row>
    <row r="15" spans="1:15" ht="15">
      <c r="A15" s="6" t="s">
        <v>41</v>
      </c>
      <c r="B15" s="1" t="s">
        <v>12</v>
      </c>
      <c r="C15" s="23">
        <v>4</v>
      </c>
      <c r="D15" s="20">
        <v>9</v>
      </c>
      <c r="E15" s="20">
        <v>78</v>
      </c>
      <c r="F15" s="20">
        <v>2</v>
      </c>
      <c r="G15" s="32">
        <v>44</v>
      </c>
      <c r="H15" s="20">
        <v>9</v>
      </c>
      <c r="I15" s="20">
        <v>38</v>
      </c>
      <c r="J15" s="20">
        <v>16</v>
      </c>
      <c r="K15" s="24">
        <v>21</v>
      </c>
      <c r="L15" s="20">
        <v>5</v>
      </c>
      <c r="M15" s="30">
        <v>9</v>
      </c>
      <c r="N15" s="17"/>
      <c r="O15" s="13">
        <f t="shared" si="0"/>
        <v>235</v>
      </c>
    </row>
    <row r="16" spans="1:15" ht="15">
      <c r="A16" s="6" t="s">
        <v>43</v>
      </c>
      <c r="B16" s="1" t="s">
        <v>13</v>
      </c>
      <c r="C16" s="23">
        <v>12</v>
      </c>
      <c r="D16" s="20">
        <f>D17+D18</f>
        <v>54</v>
      </c>
      <c r="E16" s="20">
        <v>314</v>
      </c>
      <c r="F16" s="20">
        <v>3</v>
      </c>
      <c r="G16" s="32">
        <v>63</v>
      </c>
      <c r="H16" s="21">
        <v>110</v>
      </c>
      <c r="I16" s="20">
        <f aca="true" t="shared" si="5" ref="I16">I17+I18</f>
        <v>70</v>
      </c>
      <c r="J16" s="20">
        <v>20</v>
      </c>
      <c r="K16" s="20">
        <f aca="true" t="shared" si="6" ref="K16">K17+K18</f>
        <v>36</v>
      </c>
      <c r="L16" s="20">
        <v>13</v>
      </c>
      <c r="M16" s="30">
        <f>SUM(M17:M18)</f>
        <v>15</v>
      </c>
      <c r="N16" s="17"/>
      <c r="O16" s="13">
        <f t="shared" si="0"/>
        <v>710</v>
      </c>
    </row>
    <row r="17" spans="1:15" ht="15">
      <c r="A17" s="6" t="s">
        <v>40</v>
      </c>
      <c r="B17" s="1" t="s">
        <v>14</v>
      </c>
      <c r="C17" s="23">
        <v>8</v>
      </c>
      <c r="D17" s="20">
        <f aca="true" t="shared" si="7" ref="D17:D18">D11+D14</f>
        <v>39</v>
      </c>
      <c r="E17" s="20">
        <v>236</v>
      </c>
      <c r="F17" s="20">
        <v>1</v>
      </c>
      <c r="G17" s="32">
        <v>14</v>
      </c>
      <c r="H17" s="20">
        <v>93</v>
      </c>
      <c r="I17" s="20">
        <f aca="true" t="shared" si="8" ref="I17:I18">I11+I14</f>
        <v>31</v>
      </c>
      <c r="J17" s="20">
        <v>2</v>
      </c>
      <c r="K17" s="25">
        <f aca="true" t="shared" si="9" ref="K17:K18">K11+K14</f>
        <v>14</v>
      </c>
      <c r="L17" s="20">
        <v>6</v>
      </c>
      <c r="M17" s="30">
        <v>5</v>
      </c>
      <c r="N17" s="17"/>
      <c r="O17" s="13">
        <f t="shared" si="0"/>
        <v>449</v>
      </c>
    </row>
    <row r="18" spans="1:15" ht="15">
      <c r="A18" s="6" t="s">
        <v>41</v>
      </c>
      <c r="B18" s="1" t="s">
        <v>15</v>
      </c>
      <c r="C18" s="23">
        <v>4</v>
      </c>
      <c r="D18" s="20">
        <f t="shared" si="7"/>
        <v>15</v>
      </c>
      <c r="E18" s="20">
        <v>78</v>
      </c>
      <c r="F18" s="20">
        <v>2</v>
      </c>
      <c r="G18" s="32">
        <v>49</v>
      </c>
      <c r="H18" s="20">
        <v>17</v>
      </c>
      <c r="I18" s="20">
        <f t="shared" si="8"/>
        <v>39</v>
      </c>
      <c r="J18" s="20">
        <v>18</v>
      </c>
      <c r="K18" s="25">
        <f t="shared" si="9"/>
        <v>22</v>
      </c>
      <c r="L18" s="20">
        <v>7</v>
      </c>
      <c r="M18" s="30">
        <v>10</v>
      </c>
      <c r="N18" s="17"/>
      <c r="O18" s="13">
        <f t="shared" si="0"/>
        <v>261</v>
      </c>
    </row>
    <row r="19" spans="1:15" ht="15">
      <c r="A19" s="6" t="s">
        <v>44</v>
      </c>
      <c r="B19" s="1" t="s">
        <v>16</v>
      </c>
      <c r="C19" s="23">
        <v>247</v>
      </c>
      <c r="D19" s="20">
        <f>D20+D24+D25</f>
        <v>174</v>
      </c>
      <c r="E19" s="20">
        <v>177</v>
      </c>
      <c r="F19" s="20">
        <v>185</v>
      </c>
      <c r="G19" s="32">
        <v>124</v>
      </c>
      <c r="H19" s="21">
        <f aca="true" t="shared" si="10" ref="H19:I19">H20+H24+H25</f>
        <v>244</v>
      </c>
      <c r="I19" s="20">
        <f t="shared" si="10"/>
        <v>236</v>
      </c>
      <c r="J19" s="20">
        <v>470</v>
      </c>
      <c r="K19" s="20">
        <f aca="true" t="shared" si="11" ref="K19">SUM(K21:K25)</f>
        <v>523</v>
      </c>
      <c r="L19" s="20">
        <v>207</v>
      </c>
      <c r="M19" s="30">
        <f>M20+M24+M25</f>
        <v>192</v>
      </c>
      <c r="N19" s="17"/>
      <c r="O19" s="13">
        <f t="shared" si="0"/>
        <v>2779</v>
      </c>
    </row>
    <row r="20" spans="1:15" ht="15">
      <c r="A20" s="6" t="s">
        <v>45</v>
      </c>
      <c r="B20" s="1" t="s">
        <v>17</v>
      </c>
      <c r="C20" s="23">
        <v>247</v>
      </c>
      <c r="D20" s="20">
        <f>D21+D22+D23</f>
        <v>174</v>
      </c>
      <c r="E20" s="20">
        <v>176</v>
      </c>
      <c r="F20" s="20">
        <v>185</v>
      </c>
      <c r="G20" s="32">
        <v>124</v>
      </c>
      <c r="H20" s="21">
        <f aca="true" t="shared" si="12" ref="H20:I20">H21+H22+H23</f>
        <v>236</v>
      </c>
      <c r="I20" s="20">
        <f t="shared" si="12"/>
        <v>236</v>
      </c>
      <c r="J20" s="20">
        <v>470</v>
      </c>
      <c r="K20" s="20">
        <f aca="true" t="shared" si="13" ref="K20">K21+K22+K23</f>
        <v>523</v>
      </c>
      <c r="L20" s="20">
        <v>207</v>
      </c>
      <c r="M20" s="30">
        <f>SUM(M21:M23)</f>
        <v>192</v>
      </c>
      <c r="N20" s="17"/>
      <c r="O20" s="13">
        <f t="shared" si="0"/>
        <v>2770</v>
      </c>
    </row>
    <row r="21" spans="1:15" ht="15">
      <c r="A21" s="6" t="s">
        <v>46</v>
      </c>
      <c r="B21" s="1" t="s">
        <v>18</v>
      </c>
      <c r="C21" s="23">
        <v>235</v>
      </c>
      <c r="D21" s="20">
        <v>169</v>
      </c>
      <c r="E21" s="20">
        <v>171</v>
      </c>
      <c r="F21" s="20">
        <v>131</v>
      </c>
      <c r="G21" s="32">
        <v>117</v>
      </c>
      <c r="H21" s="20">
        <v>220</v>
      </c>
      <c r="I21" s="20">
        <v>227</v>
      </c>
      <c r="J21" s="20">
        <v>448</v>
      </c>
      <c r="K21" s="24">
        <v>497</v>
      </c>
      <c r="L21" s="20">
        <v>201</v>
      </c>
      <c r="M21" s="30">
        <v>175</v>
      </c>
      <c r="N21" s="17"/>
      <c r="O21" s="13">
        <f t="shared" si="0"/>
        <v>2591</v>
      </c>
    </row>
    <row r="22" spans="1:15" ht="15">
      <c r="A22" s="6" t="s">
        <v>47</v>
      </c>
      <c r="B22" s="1" t="s">
        <v>19</v>
      </c>
      <c r="C22" s="23">
        <v>12</v>
      </c>
      <c r="D22" s="20">
        <v>5</v>
      </c>
      <c r="E22" s="20">
        <v>5</v>
      </c>
      <c r="F22" s="20">
        <v>54</v>
      </c>
      <c r="G22" s="32">
        <v>7</v>
      </c>
      <c r="H22" s="20">
        <v>16</v>
      </c>
      <c r="I22" s="20">
        <v>9</v>
      </c>
      <c r="J22" s="20">
        <v>21</v>
      </c>
      <c r="K22" s="24">
        <v>26</v>
      </c>
      <c r="L22" s="20">
        <v>6</v>
      </c>
      <c r="M22" s="30">
        <v>17</v>
      </c>
      <c r="N22" s="17"/>
      <c r="O22" s="13">
        <f t="shared" si="0"/>
        <v>178</v>
      </c>
    </row>
    <row r="23" spans="1:15" ht="15">
      <c r="A23" s="35" t="s">
        <v>48</v>
      </c>
      <c r="B23" s="1" t="s">
        <v>20</v>
      </c>
      <c r="C23" s="23">
        <v>0</v>
      </c>
      <c r="D23" s="20">
        <v>0</v>
      </c>
      <c r="E23" s="20">
        <v>0</v>
      </c>
      <c r="F23" s="20">
        <v>0</v>
      </c>
      <c r="G23" s="32">
        <v>0</v>
      </c>
      <c r="H23" s="20">
        <v>0</v>
      </c>
      <c r="I23" s="20">
        <v>0</v>
      </c>
      <c r="J23" s="20">
        <v>1</v>
      </c>
      <c r="K23" s="24">
        <v>0</v>
      </c>
      <c r="L23" s="20">
        <v>0</v>
      </c>
      <c r="M23" s="30">
        <v>0</v>
      </c>
      <c r="N23" s="17"/>
      <c r="O23" s="13">
        <f t="shared" si="0"/>
        <v>1</v>
      </c>
    </row>
    <row r="24" spans="1:15" ht="15">
      <c r="A24" s="6" t="s">
        <v>49</v>
      </c>
      <c r="B24" s="1" t="s">
        <v>21</v>
      </c>
      <c r="C24" s="23">
        <v>0</v>
      </c>
      <c r="D24" s="20">
        <v>0</v>
      </c>
      <c r="E24" s="20">
        <v>1</v>
      </c>
      <c r="F24" s="20">
        <v>0</v>
      </c>
      <c r="G24" s="32">
        <v>0</v>
      </c>
      <c r="H24" s="20">
        <v>8</v>
      </c>
      <c r="I24" s="20">
        <v>0</v>
      </c>
      <c r="J24" s="20"/>
      <c r="K24" s="24">
        <v>0</v>
      </c>
      <c r="L24" s="20">
        <v>0</v>
      </c>
      <c r="M24" s="30">
        <v>0</v>
      </c>
      <c r="N24" s="17"/>
      <c r="O24" s="13">
        <f t="shared" si="0"/>
        <v>9</v>
      </c>
    </row>
    <row r="25" spans="1:15" ht="15">
      <c r="A25" s="6" t="s">
        <v>50</v>
      </c>
      <c r="B25" s="1" t="s">
        <v>22</v>
      </c>
      <c r="C25" s="23">
        <v>0</v>
      </c>
      <c r="D25" s="20">
        <v>0</v>
      </c>
      <c r="E25" s="20">
        <v>0</v>
      </c>
      <c r="F25" s="20">
        <v>0</v>
      </c>
      <c r="G25" s="32">
        <v>0</v>
      </c>
      <c r="H25" s="20">
        <v>0</v>
      </c>
      <c r="I25" s="20">
        <v>0</v>
      </c>
      <c r="J25" s="20"/>
      <c r="K25" s="24">
        <v>0</v>
      </c>
      <c r="L25" s="20">
        <v>0</v>
      </c>
      <c r="M25" s="30">
        <v>0</v>
      </c>
      <c r="N25" s="17"/>
      <c r="O25" s="13">
        <f t="shared" si="0"/>
        <v>0</v>
      </c>
    </row>
    <row r="26" spans="1:15" ht="26">
      <c r="A26" s="6" t="s">
        <v>51</v>
      </c>
      <c r="B26" s="1" t="s">
        <v>23</v>
      </c>
      <c r="C26" s="23">
        <v>0</v>
      </c>
      <c r="D26" s="20">
        <v>0</v>
      </c>
      <c r="E26" s="20">
        <v>0</v>
      </c>
      <c r="F26" s="20">
        <v>0</v>
      </c>
      <c r="G26" s="32">
        <v>0</v>
      </c>
      <c r="H26" s="21">
        <v>0</v>
      </c>
      <c r="I26" s="20">
        <v>0</v>
      </c>
      <c r="J26" s="20"/>
      <c r="K26" s="20">
        <v>0</v>
      </c>
      <c r="L26" s="20">
        <v>0</v>
      </c>
      <c r="M26" s="30">
        <v>0</v>
      </c>
      <c r="N26" s="17"/>
      <c r="O26" s="13">
        <f t="shared" si="0"/>
        <v>0</v>
      </c>
    </row>
    <row r="27" spans="1:15" ht="26">
      <c r="A27" s="6" t="s">
        <v>52</v>
      </c>
      <c r="B27" s="1" t="s">
        <v>24</v>
      </c>
      <c r="C27" s="23">
        <v>0</v>
      </c>
      <c r="D27" s="20">
        <v>0</v>
      </c>
      <c r="E27" s="20">
        <v>0</v>
      </c>
      <c r="F27" s="20">
        <v>0</v>
      </c>
      <c r="G27" s="32">
        <v>0</v>
      </c>
      <c r="H27" s="21">
        <v>0</v>
      </c>
      <c r="I27" s="20">
        <v>0</v>
      </c>
      <c r="J27" s="20"/>
      <c r="K27" s="20">
        <v>0</v>
      </c>
      <c r="L27" s="20">
        <v>0</v>
      </c>
      <c r="M27" s="30">
        <v>0</v>
      </c>
      <c r="N27" s="17"/>
      <c r="O27" s="13">
        <f t="shared" si="0"/>
        <v>0</v>
      </c>
    </row>
    <row r="28" spans="1:15" ht="15">
      <c r="A28" s="6" t="s">
        <v>53</v>
      </c>
      <c r="B28" s="1" t="s">
        <v>25</v>
      </c>
      <c r="C28" s="23">
        <v>0</v>
      </c>
      <c r="D28" s="20">
        <v>6</v>
      </c>
      <c r="E28" s="20">
        <v>1</v>
      </c>
      <c r="F28" s="20">
        <v>0</v>
      </c>
      <c r="G28" s="32">
        <v>3</v>
      </c>
      <c r="H28" s="21">
        <v>2</v>
      </c>
      <c r="I28" s="20">
        <v>0</v>
      </c>
      <c r="J28" s="20">
        <v>3</v>
      </c>
      <c r="K28" s="20">
        <v>4</v>
      </c>
      <c r="L28" s="20">
        <v>6</v>
      </c>
      <c r="M28" s="30">
        <v>0</v>
      </c>
      <c r="N28" s="17"/>
      <c r="O28" s="13">
        <f t="shared" si="0"/>
        <v>25</v>
      </c>
    </row>
    <row r="29" spans="1:15" ht="15">
      <c r="A29" s="6" t="s">
        <v>54</v>
      </c>
      <c r="B29" s="1" t="s">
        <v>26</v>
      </c>
      <c r="C29" s="23">
        <v>0</v>
      </c>
      <c r="D29" s="20">
        <v>0</v>
      </c>
      <c r="E29" s="20">
        <v>0</v>
      </c>
      <c r="F29" s="20">
        <v>0</v>
      </c>
      <c r="G29" s="32">
        <v>0</v>
      </c>
      <c r="H29" s="21">
        <v>0</v>
      </c>
      <c r="I29" s="20">
        <v>1</v>
      </c>
      <c r="J29" s="20"/>
      <c r="K29" s="20">
        <v>0</v>
      </c>
      <c r="L29" s="20">
        <v>0</v>
      </c>
      <c r="M29" s="30">
        <v>0</v>
      </c>
      <c r="N29" s="17"/>
      <c r="O29" s="13">
        <f t="shared" si="0"/>
        <v>1</v>
      </c>
    </row>
    <row r="30" spans="1:15" ht="15">
      <c r="A30" s="6" t="s">
        <v>55</v>
      </c>
      <c r="B30" s="1" t="s">
        <v>27</v>
      </c>
      <c r="C30" s="23">
        <v>0</v>
      </c>
      <c r="D30" s="20">
        <v>0</v>
      </c>
      <c r="E30" s="20">
        <v>0</v>
      </c>
      <c r="F30" s="20">
        <v>0</v>
      </c>
      <c r="G30" s="32">
        <v>0</v>
      </c>
      <c r="H30" s="21">
        <v>0</v>
      </c>
      <c r="I30" s="20">
        <v>0</v>
      </c>
      <c r="J30" s="20"/>
      <c r="K30" s="20">
        <v>0</v>
      </c>
      <c r="L30" s="20">
        <v>0</v>
      </c>
      <c r="M30" s="30">
        <v>0</v>
      </c>
      <c r="N30" s="17"/>
      <c r="O30" s="13">
        <f t="shared" si="0"/>
        <v>0</v>
      </c>
    </row>
    <row r="31" spans="1:15" ht="15">
      <c r="A31" s="6" t="s">
        <v>56</v>
      </c>
      <c r="B31" s="1" t="s">
        <v>28</v>
      </c>
      <c r="C31" s="23">
        <v>0</v>
      </c>
      <c r="D31" s="20">
        <v>0</v>
      </c>
      <c r="E31" s="20">
        <v>0</v>
      </c>
      <c r="F31" s="20">
        <v>0</v>
      </c>
      <c r="G31" s="32">
        <v>5</v>
      </c>
      <c r="H31" s="21">
        <v>0</v>
      </c>
      <c r="I31" s="20">
        <v>0</v>
      </c>
      <c r="J31" s="20"/>
      <c r="K31" s="20">
        <v>0</v>
      </c>
      <c r="L31" s="20">
        <v>0</v>
      </c>
      <c r="M31" s="30">
        <v>0</v>
      </c>
      <c r="N31" s="17"/>
      <c r="O31" s="13">
        <f t="shared" si="0"/>
        <v>5</v>
      </c>
    </row>
    <row r="32" spans="1:15" ht="15">
      <c r="A32" s="6" t="s">
        <v>57</v>
      </c>
      <c r="B32" s="1" t="s">
        <v>29</v>
      </c>
      <c r="C32" s="23">
        <v>0</v>
      </c>
      <c r="D32" s="20">
        <v>0</v>
      </c>
      <c r="E32" s="20">
        <v>0</v>
      </c>
      <c r="F32" s="20">
        <v>0</v>
      </c>
      <c r="G32" s="32">
        <v>0</v>
      </c>
      <c r="H32" s="21">
        <v>0</v>
      </c>
      <c r="I32" s="20">
        <v>0</v>
      </c>
      <c r="J32" s="20"/>
      <c r="K32" s="20">
        <v>0</v>
      </c>
      <c r="L32" s="20">
        <v>0</v>
      </c>
      <c r="M32" s="30">
        <v>0</v>
      </c>
      <c r="N32" s="17"/>
      <c r="O32" s="13">
        <f t="shared" si="0"/>
        <v>0</v>
      </c>
    </row>
    <row r="33" spans="1:15" ht="15">
      <c r="A33" s="6" t="s">
        <v>58</v>
      </c>
      <c r="B33" s="1" t="s">
        <v>30</v>
      </c>
      <c r="C33" s="23">
        <v>8</v>
      </c>
      <c r="D33" s="20">
        <v>23</v>
      </c>
      <c r="E33" s="20">
        <v>5</v>
      </c>
      <c r="F33" s="20">
        <v>0</v>
      </c>
      <c r="G33" s="32">
        <v>7</v>
      </c>
      <c r="H33" s="21">
        <v>48</v>
      </c>
      <c r="I33" s="20">
        <v>50</v>
      </c>
      <c r="J33" s="20">
        <v>16</v>
      </c>
      <c r="K33" s="20">
        <v>26</v>
      </c>
      <c r="L33" s="20">
        <v>2</v>
      </c>
      <c r="M33" s="30">
        <v>5</v>
      </c>
      <c r="N33" s="17"/>
      <c r="O33" s="13">
        <f t="shared" si="0"/>
        <v>190</v>
      </c>
    </row>
    <row r="34" spans="1:15" ht="15">
      <c r="A34" s="7" t="s">
        <v>59</v>
      </c>
      <c r="B34" s="8" t="s">
        <v>31</v>
      </c>
      <c r="C34" s="23">
        <v>1951</v>
      </c>
      <c r="D34" s="20">
        <v>2063</v>
      </c>
      <c r="E34" s="20">
        <v>697</v>
      </c>
      <c r="F34" s="20">
        <v>221</v>
      </c>
      <c r="G34" s="32">
        <v>960</v>
      </c>
      <c r="H34" s="21">
        <v>972</v>
      </c>
      <c r="I34" s="20">
        <f>I3+I5+I4+I6+I7+I8+I9+I16+I19+I26+I27+I28+I29+I30+I32+I31+I33</f>
        <v>1490</v>
      </c>
      <c r="J34" s="22">
        <v>945</v>
      </c>
      <c r="K34" s="26">
        <f>SUM(K3:K10)+K13+K19+SUM(K26:K33)</f>
        <v>877</v>
      </c>
      <c r="L34" s="20">
        <v>313</v>
      </c>
      <c r="M34" s="31">
        <v>769</v>
      </c>
      <c r="N34" s="18"/>
      <c r="O34" s="9">
        <f t="shared" si="0"/>
        <v>11258</v>
      </c>
    </row>
  </sheetData>
  <printOptions/>
  <pageMargins left="0.7086614173228347" right="0.7086614173228347" top="0.7480314960629921" bottom="0.7480314960629921" header="0.31496062992125984" footer="0.31496062992125984"/>
  <pageSetup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Kosta Spaseski</dc:creator>
  <cp:keywords/>
  <dc:description/>
  <cp:lastModifiedBy>Nikola Stojanov</cp:lastModifiedBy>
  <cp:lastPrinted>2023-06-19T12:00:56Z</cp:lastPrinted>
  <dcterms:created xsi:type="dcterms:W3CDTF">2023-05-25T11:39:44Z</dcterms:created>
  <dcterms:modified xsi:type="dcterms:W3CDTF">2024-07-12T20:00:31Z</dcterms:modified>
  <cp:category/>
  <cp:version/>
  <cp:contentType/>
  <cp:contentStatus/>
</cp:coreProperties>
</file>