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4Q2\24Q2_web\"/>
    </mc:Choice>
  </mc:AlternateContent>
  <xr:revisionPtr revIDLastSave="0" documentId="13_ncr:1_{6365AA1E-89DF-464C-8D26-C8C088B58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11" r:id="rId1"/>
    <sheet name="Tabela 1" sheetId="1" r:id="rId2"/>
    <sheet name="Tabela 2" sheetId="2" r:id="rId3"/>
    <sheet name="Tabela 3" sheetId="3" r:id="rId4"/>
    <sheet name="Tabela 4" sheetId="4" r:id="rId5"/>
    <sheet name="Tabela 5" sheetId="5" r:id="rId6"/>
    <sheet name="Tabela 6" sheetId="6" r:id="rId7"/>
    <sheet name="Tabela 7" sheetId="7" r:id="rId8"/>
    <sheet name="Tabela 8" sheetId="8" r:id="rId9"/>
    <sheet name="Tabela 10 11" sheetId="9" r:id="rId10"/>
    <sheet name="Tabela 12" sheetId="10" r:id="rId11"/>
  </sheets>
  <calcPr calcId="191029"/>
</workbook>
</file>

<file path=xl/calcChain.xml><?xml version="1.0" encoding="utf-8"?>
<calcChain xmlns="http://schemas.openxmlformats.org/spreadsheetml/2006/main">
  <c r="Q46" i="6" l="1"/>
  <c r="R46" i="6"/>
  <c r="S46" i="6"/>
  <c r="T46" i="6"/>
  <c r="U46" i="6"/>
  <c r="P46" i="6"/>
  <c r="D46" i="6"/>
  <c r="E46" i="6"/>
  <c r="F46" i="6"/>
  <c r="G46" i="6"/>
  <c r="H46" i="6"/>
  <c r="I46" i="6"/>
  <c r="J46" i="6"/>
  <c r="K46" i="6"/>
  <c r="L46" i="6"/>
  <c r="M46" i="6"/>
  <c r="N46" i="6"/>
  <c r="C46" i="6"/>
  <c r="Q46" i="5"/>
  <c r="R46" i="5"/>
  <c r="S46" i="5"/>
  <c r="T46" i="5"/>
  <c r="U46" i="5"/>
  <c r="P46" i="5"/>
  <c r="D46" i="5"/>
  <c r="E46" i="5"/>
  <c r="F46" i="5"/>
  <c r="G46" i="5"/>
  <c r="H46" i="5"/>
  <c r="I46" i="5"/>
  <c r="J46" i="5"/>
  <c r="K46" i="5"/>
  <c r="L46" i="5"/>
  <c r="M46" i="5"/>
  <c r="N46" i="5"/>
  <c r="C46" i="5"/>
  <c r="Q46" i="4"/>
  <c r="R46" i="4"/>
  <c r="S46" i="4"/>
  <c r="T46" i="4"/>
  <c r="U46" i="4"/>
  <c r="P46" i="4"/>
  <c r="D46" i="4"/>
  <c r="E46" i="4"/>
  <c r="F46" i="4"/>
  <c r="G46" i="4"/>
  <c r="H46" i="4"/>
  <c r="I46" i="4"/>
  <c r="J46" i="4"/>
  <c r="K46" i="4"/>
  <c r="L46" i="4"/>
  <c r="M46" i="4"/>
  <c r="N46" i="4"/>
  <c r="C46" i="4"/>
  <c r="Q46" i="1"/>
  <c r="R46" i="1"/>
  <c r="S46" i="1"/>
  <c r="T46" i="1"/>
  <c r="U46" i="1"/>
  <c r="P46" i="1"/>
  <c r="D46" i="1"/>
  <c r="E46" i="1"/>
  <c r="F46" i="1"/>
  <c r="G46" i="1"/>
  <c r="H46" i="1"/>
  <c r="I46" i="1"/>
  <c r="J46" i="1"/>
  <c r="K46" i="1"/>
  <c r="L46" i="1"/>
  <c r="M46" i="1"/>
  <c r="N46" i="1"/>
  <c r="C46" i="1"/>
  <c r="O6" i="1"/>
  <c r="V6" i="10"/>
  <c r="U6" i="10"/>
  <c r="N6" i="10"/>
  <c r="V5" i="10"/>
  <c r="U5" i="10"/>
  <c r="N5" i="10"/>
  <c r="H56" i="9"/>
  <c r="G56" i="9"/>
  <c r="B56" i="9"/>
  <c r="L55" i="9"/>
  <c r="B55" i="9"/>
  <c r="L54" i="9"/>
  <c r="B54" i="9"/>
  <c r="L53" i="9"/>
  <c r="B53" i="9"/>
  <c r="L52" i="9"/>
  <c r="B52" i="9"/>
  <c r="L51" i="9"/>
  <c r="B51" i="9"/>
  <c r="L50" i="9"/>
  <c r="B50" i="9"/>
  <c r="K49" i="9"/>
  <c r="K56" i="9" s="1"/>
  <c r="J49" i="9"/>
  <c r="I49" i="9"/>
  <c r="H49" i="9"/>
  <c r="G49" i="9"/>
  <c r="F49" i="9"/>
  <c r="E49" i="9"/>
  <c r="D49" i="9"/>
  <c r="C49" i="9"/>
  <c r="C56" i="9" s="1"/>
  <c r="B49" i="9"/>
  <c r="L48" i="9"/>
  <c r="B48" i="9"/>
  <c r="L47" i="9"/>
  <c r="B47" i="9"/>
  <c r="L46" i="9"/>
  <c r="B46" i="9"/>
  <c r="L45" i="9"/>
  <c r="B45" i="9"/>
  <c r="L44" i="9"/>
  <c r="B44" i="9"/>
  <c r="L43" i="9"/>
  <c r="B43" i="9"/>
  <c r="L42" i="9"/>
  <c r="B42" i="9"/>
  <c r="L41" i="9"/>
  <c r="B41" i="9"/>
  <c r="L40" i="9"/>
  <c r="B40" i="9"/>
  <c r="L39" i="9"/>
  <c r="B39" i="9"/>
  <c r="L38" i="9"/>
  <c r="B38" i="9"/>
  <c r="L37" i="9"/>
  <c r="B37" i="9"/>
  <c r="K36" i="9"/>
  <c r="J36" i="9"/>
  <c r="J56" i="9" s="1"/>
  <c r="I36" i="9"/>
  <c r="I56" i="9" s="1"/>
  <c r="H36" i="9"/>
  <c r="G36" i="9"/>
  <c r="F36" i="9"/>
  <c r="F56" i="9" s="1"/>
  <c r="E36" i="9"/>
  <c r="E56" i="9" s="1"/>
  <c r="D36" i="9"/>
  <c r="L36" i="9" s="1"/>
  <c r="C36" i="9"/>
  <c r="B36" i="9"/>
  <c r="E27" i="9"/>
  <c r="D27" i="9"/>
  <c r="B27" i="9"/>
  <c r="L26" i="9"/>
  <c r="B26" i="9"/>
  <c r="L25" i="9"/>
  <c r="B25" i="9"/>
  <c r="L24" i="9"/>
  <c r="B24" i="9"/>
  <c r="L23" i="9"/>
  <c r="B23" i="9"/>
  <c r="L22" i="9"/>
  <c r="B22" i="9"/>
  <c r="L21" i="9"/>
  <c r="B21" i="9"/>
  <c r="K20" i="9"/>
  <c r="J20" i="9"/>
  <c r="I20" i="9"/>
  <c r="H20" i="9"/>
  <c r="H27" i="9" s="1"/>
  <c r="G20" i="9"/>
  <c r="F20" i="9"/>
  <c r="E20" i="9"/>
  <c r="D20" i="9"/>
  <c r="C20" i="9"/>
  <c r="L20" i="9" s="1"/>
  <c r="B20" i="9"/>
  <c r="L19" i="9"/>
  <c r="B19" i="9"/>
  <c r="L18" i="9"/>
  <c r="B18" i="9"/>
  <c r="L17" i="9"/>
  <c r="B17" i="9"/>
  <c r="L16" i="9"/>
  <c r="B16" i="9"/>
  <c r="L15" i="9"/>
  <c r="B15" i="9"/>
  <c r="L14" i="9"/>
  <c r="B14" i="9"/>
  <c r="L13" i="9"/>
  <c r="B13" i="9"/>
  <c r="L12" i="9"/>
  <c r="B12" i="9"/>
  <c r="L11" i="9"/>
  <c r="B11" i="9"/>
  <c r="L10" i="9"/>
  <c r="B10" i="9"/>
  <c r="L9" i="9"/>
  <c r="B9" i="9"/>
  <c r="L8" i="9"/>
  <c r="B8" i="9"/>
  <c r="K7" i="9"/>
  <c r="K27" i="9" s="1"/>
  <c r="J7" i="9"/>
  <c r="J27" i="9" s="1"/>
  <c r="I7" i="9"/>
  <c r="I27" i="9" s="1"/>
  <c r="H7" i="9"/>
  <c r="G7" i="9"/>
  <c r="G27" i="9" s="1"/>
  <c r="F7" i="9"/>
  <c r="F27" i="9" s="1"/>
  <c r="E7" i="9"/>
  <c r="D7" i="9"/>
  <c r="C7" i="9"/>
  <c r="C27" i="9" s="1"/>
  <c r="B7" i="9"/>
  <c r="C26" i="8"/>
  <c r="B26" i="8"/>
  <c r="B25" i="8"/>
  <c r="B24" i="8"/>
  <c r="B23" i="8"/>
  <c r="B22" i="8"/>
  <c r="B21" i="8"/>
  <c r="B20" i="8"/>
  <c r="E19" i="8"/>
  <c r="D19" i="8"/>
  <c r="C19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E6" i="8"/>
  <c r="E26" i="8" s="1"/>
  <c r="D6" i="8"/>
  <c r="D26" i="8" s="1"/>
  <c r="C6" i="8"/>
  <c r="B6" i="8"/>
  <c r="E26" i="7"/>
  <c r="D26" i="7"/>
  <c r="H25" i="7"/>
  <c r="H26" i="7" s="1"/>
  <c r="G25" i="7"/>
  <c r="F25" i="7"/>
  <c r="E25" i="7"/>
  <c r="D25" i="7"/>
  <c r="C25" i="7"/>
  <c r="I25" i="7" s="1"/>
  <c r="I24" i="7"/>
  <c r="I23" i="7"/>
  <c r="I22" i="7"/>
  <c r="I21" i="7"/>
  <c r="I20" i="7"/>
  <c r="I19" i="7"/>
  <c r="B19" i="7"/>
  <c r="B24" i="7" s="1"/>
  <c r="H18" i="7"/>
  <c r="G18" i="7"/>
  <c r="G26" i="7" s="1"/>
  <c r="F18" i="7"/>
  <c r="I18" i="7" s="1"/>
  <c r="E18" i="7"/>
  <c r="D18" i="7"/>
  <c r="C18" i="7"/>
  <c r="C26" i="7" s="1"/>
  <c r="I17" i="7"/>
  <c r="B17" i="7"/>
  <c r="I16" i="7"/>
  <c r="B16" i="7"/>
  <c r="I15" i="7"/>
  <c r="B15" i="7"/>
  <c r="I14" i="7"/>
  <c r="B14" i="7"/>
  <c r="I13" i="7"/>
  <c r="B13" i="7"/>
  <c r="I12" i="7"/>
  <c r="B12" i="7"/>
  <c r="I11" i="7"/>
  <c r="B11" i="7"/>
  <c r="I10" i="7"/>
  <c r="B10" i="7"/>
  <c r="I9" i="7"/>
  <c r="B9" i="7"/>
  <c r="I8" i="7"/>
  <c r="B8" i="7"/>
  <c r="I7" i="7"/>
  <c r="B7" i="7"/>
  <c r="I6" i="7"/>
  <c r="B6" i="7"/>
  <c r="U45" i="6"/>
  <c r="T45" i="6"/>
  <c r="S45" i="6"/>
  <c r="R45" i="6"/>
  <c r="Q45" i="6"/>
  <c r="P45" i="6"/>
  <c r="N45" i="6"/>
  <c r="M45" i="6"/>
  <c r="L45" i="6"/>
  <c r="K45" i="6"/>
  <c r="J45" i="6"/>
  <c r="I45" i="6"/>
  <c r="H45" i="6"/>
  <c r="G45" i="6"/>
  <c r="F45" i="6"/>
  <c r="E45" i="6"/>
  <c r="D45" i="6"/>
  <c r="C45" i="6"/>
  <c r="U42" i="6"/>
  <c r="T42" i="6"/>
  <c r="S42" i="6"/>
  <c r="R42" i="6"/>
  <c r="Q42" i="6"/>
  <c r="P42" i="6"/>
  <c r="N42" i="6"/>
  <c r="M42" i="6"/>
  <c r="L42" i="6"/>
  <c r="K42" i="6"/>
  <c r="J42" i="6"/>
  <c r="I42" i="6"/>
  <c r="H42" i="6"/>
  <c r="G42" i="6"/>
  <c r="F42" i="6"/>
  <c r="E42" i="6"/>
  <c r="D42" i="6"/>
  <c r="C42" i="6"/>
  <c r="W41" i="6"/>
  <c r="V41" i="6"/>
  <c r="O41" i="6"/>
  <c r="W40" i="6"/>
  <c r="V40" i="6"/>
  <c r="O40" i="6"/>
  <c r="V39" i="6"/>
  <c r="O39" i="6"/>
  <c r="W39" i="6" s="1"/>
  <c r="V38" i="6"/>
  <c r="O38" i="6"/>
  <c r="W38" i="6" s="1"/>
  <c r="V37" i="6"/>
  <c r="O37" i="6"/>
  <c r="W37" i="6" s="1"/>
  <c r="V36" i="6"/>
  <c r="W36" i="6" s="1"/>
  <c r="O36" i="6"/>
  <c r="V35" i="6"/>
  <c r="W35" i="6" s="1"/>
  <c r="O35" i="6"/>
  <c r="V34" i="6"/>
  <c r="O34" i="6"/>
  <c r="W34" i="6" s="1"/>
  <c r="W33" i="6"/>
  <c r="V33" i="6"/>
  <c r="O33" i="6"/>
  <c r="W32" i="6"/>
  <c r="V32" i="6"/>
  <c r="O32" i="6"/>
  <c r="V31" i="6"/>
  <c r="O31" i="6"/>
  <c r="W31" i="6" s="1"/>
  <c r="V30" i="6"/>
  <c r="V42" i="6" s="1"/>
  <c r="O30" i="6"/>
  <c r="O42" i="6" s="1"/>
  <c r="V29" i="6"/>
  <c r="O29" i="6"/>
  <c r="W29" i="6" s="1"/>
  <c r="V28" i="6"/>
  <c r="O28" i="6"/>
  <c r="W28" i="6" s="1"/>
  <c r="V27" i="6"/>
  <c r="W27" i="6" s="1"/>
  <c r="O27" i="6"/>
  <c r="V26" i="6"/>
  <c r="O26" i="6"/>
  <c r="W26" i="6" s="1"/>
  <c r="W25" i="6"/>
  <c r="V25" i="6"/>
  <c r="O25" i="6"/>
  <c r="W24" i="6"/>
  <c r="V24" i="6"/>
  <c r="O24" i="6"/>
  <c r="V23" i="6"/>
  <c r="O23" i="6"/>
  <c r="W23" i="6" s="1"/>
  <c r="V22" i="6"/>
  <c r="O22" i="6"/>
  <c r="W22" i="6" s="1"/>
  <c r="V21" i="6"/>
  <c r="O21" i="6"/>
  <c r="W21" i="6" s="1"/>
  <c r="V20" i="6"/>
  <c r="O20" i="6"/>
  <c r="W20" i="6" s="1"/>
  <c r="V19" i="6"/>
  <c r="W19" i="6" s="1"/>
  <c r="O19" i="6"/>
  <c r="V18" i="6"/>
  <c r="O18" i="6"/>
  <c r="W18" i="6" s="1"/>
  <c r="W17" i="6"/>
  <c r="V17" i="6"/>
  <c r="O17" i="6"/>
  <c r="W16" i="6"/>
  <c r="V16" i="6"/>
  <c r="O16" i="6"/>
  <c r="V15" i="6"/>
  <c r="O15" i="6"/>
  <c r="W15" i="6" s="1"/>
  <c r="V14" i="6"/>
  <c r="O14" i="6"/>
  <c r="W14" i="6" s="1"/>
  <c r="V13" i="6"/>
  <c r="O13" i="6"/>
  <c r="W13" i="6" s="1"/>
  <c r="V12" i="6"/>
  <c r="O12" i="6"/>
  <c r="W12" i="6" s="1"/>
  <c r="V11" i="6"/>
  <c r="W11" i="6" s="1"/>
  <c r="O11" i="6"/>
  <c r="V10" i="6"/>
  <c r="O10" i="6"/>
  <c r="W10" i="6" s="1"/>
  <c r="W9" i="6"/>
  <c r="V9" i="6"/>
  <c r="O9" i="6"/>
  <c r="W8" i="6"/>
  <c r="V8" i="6"/>
  <c r="O8" i="6"/>
  <c r="V7" i="6"/>
  <c r="O7" i="6"/>
  <c r="W7" i="6" s="1"/>
  <c r="V6" i="6"/>
  <c r="O6" i="6"/>
  <c r="W6" i="6" s="1"/>
  <c r="U45" i="5"/>
  <c r="T45" i="5"/>
  <c r="S45" i="5"/>
  <c r="R45" i="5"/>
  <c r="Q45" i="5"/>
  <c r="P45" i="5"/>
  <c r="N45" i="5"/>
  <c r="M45" i="5"/>
  <c r="L45" i="5"/>
  <c r="K45" i="5"/>
  <c r="J45" i="5"/>
  <c r="I45" i="5"/>
  <c r="H45" i="5"/>
  <c r="G45" i="5"/>
  <c r="F45" i="5"/>
  <c r="E45" i="5"/>
  <c r="D45" i="5"/>
  <c r="C45" i="5"/>
  <c r="U41" i="5"/>
  <c r="T41" i="5"/>
  <c r="S41" i="5"/>
  <c r="R41" i="5"/>
  <c r="Q41" i="5"/>
  <c r="V41" i="5" s="1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O41" i="5" s="1"/>
  <c r="W41" i="5" s="1"/>
  <c r="V40" i="5"/>
  <c r="W40" i="5" s="1"/>
  <c r="O40" i="5"/>
  <c r="V39" i="5"/>
  <c r="O39" i="5"/>
  <c r="W39" i="5" s="1"/>
  <c r="W38" i="5"/>
  <c r="V38" i="5"/>
  <c r="O38" i="5"/>
  <c r="W37" i="5"/>
  <c r="V37" i="5"/>
  <c r="O37" i="5"/>
  <c r="V36" i="5"/>
  <c r="O36" i="5"/>
  <c r="W36" i="5" s="1"/>
  <c r="V35" i="5"/>
  <c r="O35" i="5"/>
  <c r="W35" i="5" s="1"/>
  <c r="V34" i="5"/>
  <c r="O34" i="5"/>
  <c r="W34" i="5" s="1"/>
  <c r="V33" i="5"/>
  <c r="O33" i="5"/>
  <c r="W33" i="5" s="1"/>
  <c r="V32" i="5"/>
  <c r="W32" i="5" s="1"/>
  <c r="O32" i="5"/>
  <c r="V31" i="5"/>
  <c r="O31" i="5"/>
  <c r="W31" i="5" s="1"/>
  <c r="U30" i="5"/>
  <c r="U42" i="5" s="1"/>
  <c r="T30" i="5"/>
  <c r="T42" i="5" s="1"/>
  <c r="S30" i="5"/>
  <c r="S42" i="5" s="1"/>
  <c r="R30" i="5"/>
  <c r="R42" i="5" s="1"/>
  <c r="Q30" i="5"/>
  <c r="Q42" i="5" s="1"/>
  <c r="P30" i="5"/>
  <c r="P42" i="5" s="1"/>
  <c r="N30" i="5"/>
  <c r="N42" i="5" s="1"/>
  <c r="M30" i="5"/>
  <c r="M42" i="5" s="1"/>
  <c r="L30" i="5"/>
  <c r="L42" i="5" s="1"/>
  <c r="K30" i="5"/>
  <c r="K42" i="5" s="1"/>
  <c r="J30" i="5"/>
  <c r="J42" i="5" s="1"/>
  <c r="I30" i="5"/>
  <c r="I42" i="5" s="1"/>
  <c r="H30" i="5"/>
  <c r="H42" i="5" s="1"/>
  <c r="G30" i="5"/>
  <c r="G42" i="5" s="1"/>
  <c r="F30" i="5"/>
  <c r="F42" i="5" s="1"/>
  <c r="E30" i="5"/>
  <c r="E42" i="5" s="1"/>
  <c r="D30" i="5"/>
  <c r="O30" i="5" s="1"/>
  <c r="C30" i="5"/>
  <c r="C42" i="5" s="1"/>
  <c r="V29" i="5"/>
  <c r="O29" i="5"/>
  <c r="W29" i="5" s="1"/>
  <c r="W28" i="5"/>
  <c r="V28" i="5"/>
  <c r="O28" i="5"/>
  <c r="W27" i="5"/>
  <c r="V27" i="5"/>
  <c r="O27" i="5"/>
  <c r="V26" i="5"/>
  <c r="O26" i="5"/>
  <c r="W26" i="5" s="1"/>
  <c r="V25" i="5"/>
  <c r="O25" i="5"/>
  <c r="W25" i="5" s="1"/>
  <c r="V24" i="5"/>
  <c r="O24" i="5"/>
  <c r="W24" i="5" s="1"/>
  <c r="V23" i="5"/>
  <c r="O23" i="5"/>
  <c r="W23" i="5" s="1"/>
  <c r="V22" i="5"/>
  <c r="W22" i="5" s="1"/>
  <c r="O22" i="5"/>
  <c r="V21" i="5"/>
  <c r="O21" i="5"/>
  <c r="W21" i="5" s="1"/>
  <c r="W20" i="5"/>
  <c r="V20" i="5"/>
  <c r="O20" i="5"/>
  <c r="W19" i="5"/>
  <c r="V19" i="5"/>
  <c r="O19" i="5"/>
  <c r="V18" i="5"/>
  <c r="O18" i="5"/>
  <c r="W18" i="5" s="1"/>
  <c r="V17" i="5"/>
  <c r="O17" i="5"/>
  <c r="W17" i="5" s="1"/>
  <c r="V16" i="5"/>
  <c r="O16" i="5"/>
  <c r="W16" i="5" s="1"/>
  <c r="V15" i="5"/>
  <c r="O15" i="5"/>
  <c r="W15" i="5" s="1"/>
  <c r="V14" i="5"/>
  <c r="W14" i="5" s="1"/>
  <c r="O14" i="5"/>
  <c r="V13" i="5"/>
  <c r="O13" i="5"/>
  <c r="W13" i="5" s="1"/>
  <c r="W12" i="5"/>
  <c r="V12" i="5"/>
  <c r="O12" i="5"/>
  <c r="W11" i="5"/>
  <c r="V11" i="5"/>
  <c r="O11" i="5"/>
  <c r="V10" i="5"/>
  <c r="O10" i="5"/>
  <c r="W10" i="5" s="1"/>
  <c r="V9" i="5"/>
  <c r="O9" i="5"/>
  <c r="W9" i="5" s="1"/>
  <c r="V8" i="5"/>
  <c r="O8" i="5"/>
  <c r="W8" i="5" s="1"/>
  <c r="V7" i="5"/>
  <c r="O7" i="5"/>
  <c r="W7" i="5" s="1"/>
  <c r="V6" i="5"/>
  <c r="W6" i="5" s="1"/>
  <c r="O6" i="5"/>
  <c r="U45" i="4"/>
  <c r="T45" i="4"/>
  <c r="S45" i="4"/>
  <c r="R45" i="4"/>
  <c r="Q45" i="4"/>
  <c r="P45" i="4"/>
  <c r="N45" i="4"/>
  <c r="M45" i="4"/>
  <c r="L45" i="4"/>
  <c r="K45" i="4"/>
  <c r="J45" i="4"/>
  <c r="I45" i="4"/>
  <c r="H45" i="4"/>
  <c r="G45" i="4"/>
  <c r="F45" i="4"/>
  <c r="E45" i="4"/>
  <c r="D45" i="4"/>
  <c r="C45" i="4"/>
  <c r="U42" i="4"/>
  <c r="T42" i="4"/>
  <c r="S42" i="4"/>
  <c r="R42" i="4"/>
  <c r="Q42" i="4"/>
  <c r="P42" i="4"/>
  <c r="N42" i="4"/>
  <c r="M42" i="4"/>
  <c r="L42" i="4"/>
  <c r="K42" i="4"/>
  <c r="J42" i="4"/>
  <c r="I42" i="4"/>
  <c r="H42" i="4"/>
  <c r="G42" i="4"/>
  <c r="F42" i="4"/>
  <c r="E42" i="4"/>
  <c r="D42" i="4"/>
  <c r="C42" i="4"/>
  <c r="V41" i="4"/>
  <c r="O41" i="4"/>
  <c r="W41" i="4" s="1"/>
  <c r="V40" i="4"/>
  <c r="O40" i="4"/>
  <c r="W40" i="4" s="1"/>
  <c r="V39" i="4"/>
  <c r="O39" i="4"/>
  <c r="W39" i="4" s="1"/>
  <c r="V38" i="4"/>
  <c r="O38" i="4"/>
  <c r="W38" i="4" s="1"/>
  <c r="V37" i="4"/>
  <c r="W37" i="4" s="1"/>
  <c r="O37" i="4"/>
  <c r="V36" i="4"/>
  <c r="O36" i="4"/>
  <c r="W36" i="4" s="1"/>
  <c r="W35" i="4"/>
  <c r="V35" i="4"/>
  <c r="O35" i="4"/>
  <c r="W34" i="4"/>
  <c r="V34" i="4"/>
  <c r="O34" i="4"/>
  <c r="V33" i="4"/>
  <c r="O33" i="4"/>
  <c r="W33" i="4" s="1"/>
  <c r="V32" i="4"/>
  <c r="O32" i="4"/>
  <c r="W32" i="4" s="1"/>
  <c r="V31" i="4"/>
  <c r="O31" i="4"/>
  <c r="W31" i="4" s="1"/>
  <c r="V30" i="4"/>
  <c r="V42" i="4" s="1"/>
  <c r="O30" i="4"/>
  <c r="W30" i="4" s="1"/>
  <c r="V29" i="4"/>
  <c r="W29" i="4" s="1"/>
  <c r="O29" i="4"/>
  <c r="V28" i="4"/>
  <c r="O28" i="4"/>
  <c r="W28" i="4" s="1"/>
  <c r="W27" i="4"/>
  <c r="V27" i="4"/>
  <c r="O27" i="4"/>
  <c r="W26" i="4"/>
  <c r="V26" i="4"/>
  <c r="O26" i="4"/>
  <c r="V25" i="4"/>
  <c r="O25" i="4"/>
  <c r="W25" i="4" s="1"/>
  <c r="V24" i="4"/>
  <c r="O24" i="4"/>
  <c r="W24" i="4" s="1"/>
  <c r="V23" i="4"/>
  <c r="O23" i="4"/>
  <c r="W23" i="4" s="1"/>
  <c r="V22" i="4"/>
  <c r="O22" i="4"/>
  <c r="W22" i="4" s="1"/>
  <c r="V21" i="4"/>
  <c r="W21" i="4" s="1"/>
  <c r="O21" i="4"/>
  <c r="V20" i="4"/>
  <c r="O20" i="4"/>
  <c r="W20" i="4" s="1"/>
  <c r="W19" i="4"/>
  <c r="V19" i="4"/>
  <c r="O19" i="4"/>
  <c r="W18" i="4"/>
  <c r="V18" i="4"/>
  <c r="O18" i="4"/>
  <c r="V17" i="4"/>
  <c r="O17" i="4"/>
  <c r="W17" i="4" s="1"/>
  <c r="V16" i="4"/>
  <c r="O16" i="4"/>
  <c r="W16" i="4" s="1"/>
  <c r="V15" i="4"/>
  <c r="O15" i="4"/>
  <c r="W15" i="4" s="1"/>
  <c r="V14" i="4"/>
  <c r="O14" i="4"/>
  <c r="W14" i="4" s="1"/>
  <c r="V13" i="4"/>
  <c r="W13" i="4" s="1"/>
  <c r="O13" i="4"/>
  <c r="V12" i="4"/>
  <c r="O12" i="4"/>
  <c r="W12" i="4" s="1"/>
  <c r="W11" i="4"/>
  <c r="V11" i="4"/>
  <c r="O11" i="4"/>
  <c r="W10" i="4"/>
  <c r="V10" i="4"/>
  <c r="O10" i="4"/>
  <c r="V9" i="4"/>
  <c r="O9" i="4"/>
  <c r="W9" i="4" s="1"/>
  <c r="V8" i="4"/>
  <c r="O8" i="4"/>
  <c r="W8" i="4" s="1"/>
  <c r="V7" i="4"/>
  <c r="O7" i="4"/>
  <c r="W7" i="4" s="1"/>
  <c r="V6" i="4"/>
  <c r="O6" i="4"/>
  <c r="W6" i="4" s="1"/>
  <c r="E31" i="3"/>
  <c r="D31" i="3"/>
  <c r="C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31" i="3" s="1"/>
  <c r="F8" i="3"/>
  <c r="F7" i="3"/>
  <c r="F6" i="3"/>
  <c r="E26" i="2"/>
  <c r="B26" i="2"/>
  <c r="F25" i="2"/>
  <c r="B25" i="2"/>
  <c r="F24" i="2"/>
  <c r="B24" i="2"/>
  <c r="F23" i="2"/>
  <c r="B23" i="2"/>
  <c r="F22" i="2"/>
  <c r="B22" i="2"/>
  <c r="F21" i="2"/>
  <c r="B21" i="2"/>
  <c r="F20" i="2"/>
  <c r="B20" i="2"/>
  <c r="F19" i="2"/>
  <c r="E19" i="2"/>
  <c r="D19" i="2"/>
  <c r="C19" i="2"/>
  <c r="B19" i="2"/>
  <c r="F18" i="2"/>
  <c r="B18" i="2"/>
  <c r="F17" i="2"/>
  <c r="B17" i="2"/>
  <c r="F16" i="2"/>
  <c r="B16" i="2"/>
  <c r="F15" i="2"/>
  <c r="B15" i="2"/>
  <c r="F14" i="2"/>
  <c r="B14" i="2"/>
  <c r="F13" i="2"/>
  <c r="B13" i="2"/>
  <c r="F12" i="2"/>
  <c r="B12" i="2"/>
  <c r="F11" i="2"/>
  <c r="B11" i="2"/>
  <c r="F10" i="2"/>
  <c r="B10" i="2"/>
  <c r="F9" i="2"/>
  <c r="B9" i="2"/>
  <c r="F8" i="2"/>
  <c r="B8" i="2"/>
  <c r="F7" i="2"/>
  <c r="F6" i="2" s="1"/>
  <c r="F26" i="2" s="1"/>
  <c r="B7" i="2"/>
  <c r="E6" i="2"/>
  <c r="D6" i="2"/>
  <c r="D26" i="2" s="1"/>
  <c r="C6" i="2"/>
  <c r="C26" i="2" s="1"/>
  <c r="B6" i="2"/>
  <c r="U45" i="1"/>
  <c r="T45" i="1"/>
  <c r="S45" i="1"/>
  <c r="R45" i="1"/>
  <c r="Q45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U41" i="1"/>
  <c r="T41" i="1"/>
  <c r="S41" i="1"/>
  <c r="R41" i="1"/>
  <c r="Q41" i="1"/>
  <c r="P41" i="1"/>
  <c r="V41" i="1" s="1"/>
  <c r="O41" i="1"/>
  <c r="W41" i="1" s="1"/>
  <c r="N41" i="1"/>
  <c r="M41" i="1"/>
  <c r="L41" i="1"/>
  <c r="K41" i="1"/>
  <c r="J41" i="1"/>
  <c r="I41" i="1"/>
  <c r="H41" i="1"/>
  <c r="G41" i="1"/>
  <c r="F41" i="1"/>
  <c r="E41" i="1"/>
  <c r="D41" i="1"/>
  <c r="C41" i="1"/>
  <c r="W40" i="1"/>
  <c r="V40" i="1"/>
  <c r="O40" i="1"/>
  <c r="W39" i="1"/>
  <c r="V39" i="1"/>
  <c r="O39" i="1"/>
  <c r="V38" i="1"/>
  <c r="O38" i="1"/>
  <c r="W38" i="1" s="1"/>
  <c r="V37" i="1"/>
  <c r="O37" i="1"/>
  <c r="W37" i="1" s="1"/>
  <c r="V36" i="1"/>
  <c r="O36" i="1"/>
  <c r="W36" i="1" s="1"/>
  <c r="V35" i="1"/>
  <c r="O35" i="1"/>
  <c r="W35" i="1" s="1"/>
  <c r="V34" i="1"/>
  <c r="W34" i="1" s="1"/>
  <c r="O34" i="1"/>
  <c r="V33" i="1"/>
  <c r="O33" i="1"/>
  <c r="W33" i="1" s="1"/>
  <c r="W32" i="1"/>
  <c r="V32" i="1"/>
  <c r="O32" i="1"/>
  <c r="W31" i="1"/>
  <c r="V31" i="1"/>
  <c r="O31" i="1"/>
  <c r="U30" i="1"/>
  <c r="U42" i="1" s="1"/>
  <c r="T30" i="1"/>
  <c r="T42" i="1" s="1"/>
  <c r="S30" i="1"/>
  <c r="S42" i="1" s="1"/>
  <c r="R30" i="1"/>
  <c r="R42" i="1" s="1"/>
  <c r="Q30" i="1"/>
  <c r="Q42" i="1" s="1"/>
  <c r="P30" i="1"/>
  <c r="V30" i="1" s="1"/>
  <c r="V42" i="1" s="1"/>
  <c r="N30" i="1"/>
  <c r="N42" i="1" s="1"/>
  <c r="M30" i="1"/>
  <c r="M42" i="1" s="1"/>
  <c r="L30" i="1"/>
  <c r="L42" i="1" s="1"/>
  <c r="K30" i="1"/>
  <c r="K42" i="1" s="1"/>
  <c r="J30" i="1"/>
  <c r="J42" i="1" s="1"/>
  <c r="I30" i="1"/>
  <c r="I42" i="1" s="1"/>
  <c r="H30" i="1"/>
  <c r="H42" i="1" s="1"/>
  <c r="G30" i="1"/>
  <c r="G42" i="1" s="1"/>
  <c r="F30" i="1"/>
  <c r="F42" i="1" s="1"/>
  <c r="E30" i="1"/>
  <c r="E42" i="1" s="1"/>
  <c r="D30" i="1"/>
  <c r="D42" i="1" s="1"/>
  <c r="C30" i="1"/>
  <c r="C42" i="1" s="1"/>
  <c r="W29" i="1"/>
  <c r="V29" i="1"/>
  <c r="O29" i="1"/>
  <c r="V28" i="1"/>
  <c r="O28" i="1"/>
  <c r="W28" i="1" s="1"/>
  <c r="V27" i="1"/>
  <c r="O27" i="1"/>
  <c r="W27" i="1" s="1"/>
  <c r="V26" i="1"/>
  <c r="O26" i="1"/>
  <c r="W26" i="1" s="1"/>
  <c r="V25" i="1"/>
  <c r="O25" i="1"/>
  <c r="W25" i="1" s="1"/>
  <c r="V24" i="1"/>
  <c r="W24" i="1" s="1"/>
  <c r="O24" i="1"/>
  <c r="V23" i="1"/>
  <c r="W23" i="1" s="1"/>
  <c r="O23" i="1"/>
  <c r="W22" i="1"/>
  <c r="V22" i="1"/>
  <c r="O22" i="1"/>
  <c r="W21" i="1"/>
  <c r="V21" i="1"/>
  <c r="O21" i="1"/>
  <c r="V20" i="1"/>
  <c r="O20" i="1"/>
  <c r="W20" i="1" s="1"/>
  <c r="V19" i="1"/>
  <c r="O19" i="1"/>
  <c r="W19" i="1" s="1"/>
  <c r="V18" i="1"/>
  <c r="O18" i="1"/>
  <c r="W18" i="1" s="1"/>
  <c r="V17" i="1"/>
  <c r="O17" i="1"/>
  <c r="W17" i="1" s="1"/>
  <c r="V16" i="1"/>
  <c r="W16" i="1" s="1"/>
  <c r="O16" i="1"/>
  <c r="V15" i="1"/>
  <c r="W15" i="1" s="1"/>
  <c r="O15" i="1"/>
  <c r="W14" i="1"/>
  <c r="V14" i="1"/>
  <c r="O14" i="1"/>
  <c r="W13" i="1"/>
  <c r="V13" i="1"/>
  <c r="O13" i="1"/>
  <c r="V12" i="1"/>
  <c r="O12" i="1"/>
  <c r="W12" i="1" s="1"/>
  <c r="V11" i="1"/>
  <c r="O11" i="1"/>
  <c r="W11" i="1" s="1"/>
  <c r="V10" i="1"/>
  <c r="O10" i="1"/>
  <c r="W10" i="1" s="1"/>
  <c r="V9" i="1"/>
  <c r="O9" i="1"/>
  <c r="W9" i="1" s="1"/>
  <c r="V8" i="1"/>
  <c r="W8" i="1" s="1"/>
  <c r="O8" i="1"/>
  <c r="V7" i="1"/>
  <c r="W7" i="1" s="1"/>
  <c r="O7" i="1"/>
  <c r="W6" i="1"/>
  <c r="V6" i="1"/>
  <c r="O42" i="5" l="1"/>
  <c r="W42" i="4"/>
  <c r="L27" i="9"/>
  <c r="P42" i="1"/>
  <c r="B20" i="7"/>
  <c r="B21" i="7" s="1"/>
  <c r="B22" i="7" s="1"/>
  <c r="B23" i="7" s="1"/>
  <c r="L7" i="9"/>
  <c r="L49" i="9"/>
  <c r="O30" i="1"/>
  <c r="D56" i="9"/>
  <c r="L56" i="9" s="1"/>
  <c r="D42" i="5"/>
  <c r="O42" i="4"/>
  <c r="V30" i="5"/>
  <c r="V42" i="5" s="1"/>
  <c r="W30" i="6"/>
  <c r="F26" i="7"/>
  <c r="I26" i="7" s="1"/>
  <c r="W30" i="1" l="1"/>
  <c r="O42" i="1"/>
  <c r="W42" i="6"/>
  <c r="W30" i="5"/>
  <c r="W42" i="5" l="1"/>
  <c r="W42" i="1"/>
</calcChain>
</file>

<file path=xl/sharedStrings.xml><?xml version="1.0" encoding="utf-8"?>
<sst xmlns="http://schemas.openxmlformats.org/spreadsheetml/2006/main" count="621" uniqueCount="157">
  <si>
    <t>Tabela: Primi i shkruar bruto (000mkd) / 2024Q2</t>
  </si>
  <si>
    <t>Klasa e sigurimit</t>
  </si>
  <si>
    <t>MAКEDONIA</t>
  </si>
  <si>
    <t>TRIGLAV</t>
  </si>
  <si>
    <t>SAVA</t>
  </si>
  <si>
    <t>EUROINS</t>
  </si>
  <si>
    <t>VINER</t>
  </si>
  <si>
    <t>EUROLINK</t>
  </si>
  <si>
    <t>GRAWE JO-JETË</t>
  </si>
  <si>
    <t>UNIKA</t>
  </si>
  <si>
    <t>OSIGURITELNA POLISA</t>
  </si>
  <si>
    <t>HALK OSIGURUVANJE</t>
  </si>
  <si>
    <t>KROACIJA JO-JETË</t>
  </si>
  <si>
    <t>ZOIL MAKEDONIJA, sh.a, Manastrir</t>
  </si>
  <si>
    <t>GJITHSEJ JOJETË</t>
  </si>
  <si>
    <t>KROACIA JETË</t>
  </si>
  <si>
    <t>GRAVE</t>
  </si>
  <si>
    <t>VINER JETË</t>
  </si>
  <si>
    <t>UNIKA JETË</t>
  </si>
  <si>
    <t>TRIGLAV JETË</t>
  </si>
  <si>
    <t>PRVA JETË</t>
  </si>
  <si>
    <t>GJITHSEJ JETË</t>
  </si>
  <si>
    <t>GJITHSEJ</t>
  </si>
  <si>
    <t>01. Aksidente</t>
  </si>
  <si>
    <t>01</t>
  </si>
  <si>
    <t>02. Sigurimi shëndetësor</t>
  </si>
  <si>
    <t>02</t>
  </si>
  <si>
    <t>03. Kasko automjete motorike</t>
  </si>
  <si>
    <t>03</t>
  </si>
  <si>
    <t>04. Kasko automjete hekurudhore</t>
  </si>
  <si>
    <t>04</t>
  </si>
  <si>
    <t>05. Kasko mjete ajrore</t>
  </si>
  <si>
    <t>05</t>
  </si>
  <si>
    <t>06. Kasko objekte lundruese</t>
  </si>
  <si>
    <t>06</t>
  </si>
  <si>
    <t>07. Mallra në transport (Kargo)</t>
  </si>
  <si>
    <t>07</t>
  </si>
  <si>
    <t>08. Prona nga zjarri dhe fatkeqësi natyrore</t>
  </si>
  <si>
    <t>08</t>
  </si>
  <si>
    <t xml:space="preserve">09. Sigurime të tjera të pronës </t>
  </si>
  <si>
    <t>09</t>
  </si>
  <si>
    <t>89. Sigurimi i pronës (totoal)</t>
  </si>
  <si>
    <t>89</t>
  </si>
  <si>
    <t>8901. Sigurimi i pronës të personave fizikë</t>
  </si>
  <si>
    <t>8901</t>
  </si>
  <si>
    <t>8902. Sigurimi i pronës të personave juridikë</t>
  </si>
  <si>
    <t>8902</t>
  </si>
  <si>
    <t>10. Përgjegjësisë nga përdorimi i mjeteve motorike (gjithsej)</t>
  </si>
  <si>
    <t>10</t>
  </si>
  <si>
    <t>1001. DTPL</t>
  </si>
  <si>
    <t>1001</t>
  </si>
  <si>
    <t>1002. Karton jeshil (KJ)</t>
  </si>
  <si>
    <t>1002</t>
  </si>
  <si>
    <t>1003. Sigurimi kufitar (PK)</t>
  </si>
  <si>
    <t>1003</t>
  </si>
  <si>
    <t>11. Përgjegjësia e mjeteve ajrore</t>
  </si>
  <si>
    <t>11</t>
  </si>
  <si>
    <t>12. Përgjegjësia e objekteve lundruese</t>
  </si>
  <si>
    <t>12</t>
  </si>
  <si>
    <t>13. Përgjegjësia e përgjithshme</t>
  </si>
  <si>
    <t>13</t>
  </si>
  <si>
    <t xml:space="preserve">14. Kredite </t>
  </si>
  <si>
    <t>14</t>
  </si>
  <si>
    <t>15. Garanci</t>
  </si>
  <si>
    <t>15</t>
  </si>
  <si>
    <t>16. Humbje financiare</t>
  </si>
  <si>
    <t>16</t>
  </si>
  <si>
    <t>17. Mbrojtje juridike</t>
  </si>
  <si>
    <t>17</t>
  </si>
  <si>
    <t>18. Asistencë turistike</t>
  </si>
  <si>
    <t>18</t>
  </si>
  <si>
    <t>GJITHËSEJ JOJETË</t>
  </si>
  <si>
    <t>0001</t>
  </si>
  <si>
    <t>19. Jetë</t>
  </si>
  <si>
    <t>19</t>
  </si>
  <si>
    <t>19xx01. Bazë</t>
  </si>
  <si>
    <t>19xx01</t>
  </si>
  <si>
    <t>19xx02. Shtesë</t>
  </si>
  <si>
    <t>19xx02</t>
  </si>
  <si>
    <t>19xx03. Rent</t>
  </si>
  <si>
    <t>19xx03</t>
  </si>
  <si>
    <t>20. Martesë dhe lindje</t>
  </si>
  <si>
    <t>20</t>
  </si>
  <si>
    <t>21. Sigurimi i jetës kur rreziku nga investimet mbartet në kurriz të të siguruarit</t>
  </si>
  <si>
    <t>21</t>
  </si>
  <si>
    <t>22. Tontinë</t>
  </si>
  <si>
    <t>22</t>
  </si>
  <si>
    <t>23. Fonde për kapital</t>
  </si>
  <si>
    <t>23</t>
  </si>
  <si>
    <t>24. Pensione nga shtylla e dytë</t>
  </si>
  <si>
    <t>24</t>
  </si>
  <si>
    <t>25. Pensione nga shtylla e tretë</t>
  </si>
  <si>
    <t>25</t>
  </si>
  <si>
    <t>0002</t>
  </si>
  <si>
    <t>0000</t>
  </si>
  <si>
    <t>Pjesa e tregut</t>
  </si>
  <si>
    <t>Tabela: Struktura e primit, sipas shoqërive të sigurimeve / 2024Q2</t>
  </si>
  <si>
    <r>
      <t xml:space="preserve">000 </t>
    </r>
    <r>
      <rPr>
        <sz val="8"/>
        <rFont val="Calibri"/>
        <family val="2"/>
        <scheme val="minor"/>
      </rPr>
      <t>MKD</t>
    </r>
  </si>
  <si>
    <t>Shoqëritë e sigurimeve</t>
  </si>
  <si>
    <t>Nr. ren.</t>
  </si>
  <si>
    <t>Primi i shkruar bruto</t>
  </si>
  <si>
    <t>Prime të dhëna për risigurime ose bashkësigurime</t>
  </si>
  <si>
    <t>Primi teknik</t>
  </si>
  <si>
    <t>Pjesa për kryerjen e veprimtarisë</t>
  </si>
  <si>
    <t>Gjithsej (jojetë)</t>
  </si>
  <si>
    <t>Gjithsej (jetë)</t>
  </si>
  <si>
    <t>Gjithsej</t>
  </si>
  <si>
    <t>Tabela: Struktura e primit, sipas klasave të sigurimeve / 2024Q2</t>
  </si>
  <si>
    <t xml:space="preserve">Klasa e sigurimeve </t>
  </si>
  <si>
    <t>No.</t>
  </si>
  <si>
    <t xml:space="preserve">Prime të dhëna për risigurime ose bashkësigurime </t>
  </si>
  <si>
    <t>10. Përgjegjësisë nga përdorimi i mjeteve motorike</t>
  </si>
  <si>
    <t>25. Pensione nga shtylla e  tretë</t>
  </si>
  <si>
    <t>Tabela: Numri i kontratave të lidhura / 2024Q2</t>
  </si>
  <si>
    <t>Tabela: Dëme të paguara (të likuiduara) bruto (000mkd) / 2024Q2</t>
  </si>
  <si>
    <t>Tabela: Numri i dëmeve të likuiduara / 2024Q2</t>
  </si>
  <si>
    <t>Tabela: Struktura e dëmeve, sipas shoqërive për sigurime  / 2024Q2</t>
  </si>
  <si>
    <t xml:space="preserve">Shoqëria e sigurimeve </t>
  </si>
  <si>
    <t xml:space="preserve">Numri i dëmve të pazgjidhura në fillim të periudhës </t>
  </si>
  <si>
    <t xml:space="preserve">Numri i dëmeve të njoftuara dhe përsëri të hapuara </t>
  </si>
  <si>
    <t xml:space="preserve">Numri I dëmeve të likuiduara </t>
  </si>
  <si>
    <t xml:space="preserve">Numri I dëmeve të refuzuara </t>
  </si>
  <si>
    <t xml:space="preserve">Numri I dëmve të pazgjidhura në fund të periudhës </t>
  </si>
  <si>
    <t>Numri i dëmeve në procedurë gjyqësore  (pjesë nga kolona e mëparshme)</t>
  </si>
  <si>
    <t>Dinamika e zgjidhjes së dëmeve</t>
  </si>
  <si>
    <t>5</t>
  </si>
  <si>
    <t>6</t>
  </si>
  <si>
    <t>7</t>
  </si>
  <si>
    <t>Tabela: Shpenzime / 2024Q2</t>
  </si>
  <si>
    <r>
      <t xml:space="preserve">000 </t>
    </r>
    <r>
      <rPr>
        <sz val="8"/>
        <color theme="1"/>
        <rFont val="Calibri"/>
        <family val="2"/>
        <scheme val="minor"/>
      </rPr>
      <t>MKD</t>
    </r>
  </si>
  <si>
    <t>Shpenzime administrative</t>
  </si>
  <si>
    <t>Shpenzime për komisione</t>
  </si>
  <si>
    <t xml:space="preserve">Shpenzime të tjera për kryerjen e sigurimeve </t>
  </si>
  <si>
    <t>Tabela: Rezervat teknike bruto / 2024Q2</t>
  </si>
  <si>
    <t xml:space="preserve">Shoqëritë e sigurimeve </t>
  </si>
  <si>
    <t>Рezerva për rreziqe të paskaduara</t>
  </si>
  <si>
    <t>Rezerva për bonuse dhe lirime</t>
  </si>
  <si>
    <t>Rezerva për dëme</t>
  </si>
  <si>
    <t>Rezerva për barazim</t>
  </si>
  <si>
    <t>Rezerava matematike</t>
  </si>
  <si>
    <t>Rezerava të veçanta</t>
  </si>
  <si>
    <t>Rezerva të tjera teknike</t>
  </si>
  <si>
    <t xml:space="preserve">Rezerva për dëme të ndodhura të njoftuara </t>
  </si>
  <si>
    <t xml:space="preserve">Rezerva për dëme të ndodhura të panjoftuara </t>
  </si>
  <si>
    <t>Gjithsej rezerva për dëmet</t>
  </si>
  <si>
    <t>Tabela: Rezervat teknike neto / 2024Q2</t>
  </si>
  <si>
    <t>Tabela: Kapitali dhe marzhi i aftësisë paguese / 2024Q2</t>
  </si>
  <si>
    <r>
      <t xml:space="preserve">000 </t>
    </r>
    <r>
      <rPr>
        <sz val="9"/>
        <color theme="1"/>
        <rFont val="Calibri"/>
        <family val="2"/>
        <scheme val="minor"/>
      </rPr>
      <t>MKD</t>
    </r>
  </si>
  <si>
    <t>GJITHSEJ
JOJETË</t>
  </si>
  <si>
    <t>GJITHSEJ
JETË</t>
  </si>
  <si>
    <t>Totali i kapitalit</t>
  </si>
  <si>
    <t>Marzhi I aftësisë paguese</t>
  </si>
  <si>
    <t>AGJENCIA E MBIKËQYRJES SË SIGURIMEVE</t>
  </si>
  <si>
    <t>Republika e Maqedonisë së Veriut</t>
  </si>
  <si>
    <t>Shkup, 2024</t>
  </si>
  <si>
    <t xml:space="preserve">RAPORT                                                                                                                         për punën e shoqërive të sigurimeve                                                                                                                                                                               për periudhën 1.1-30.6.2024                                                                                                                                                                                                                                                     </t>
  </si>
  <si>
    <t>Shënim:Të dhënat janë marë nga ana e shoqërive të sigurimeve gjatë njoftimeve të rregullta sipas nenit 104 të Ligjit për mbikëqyrje të sigurimeve   (“Gazeta zyrtare e Republikës së Maqedonisë ” nr. 27/02, 84/02, 98/02, 33/04, 88/05, 79/07, 8/08, 88/08, 56/09, 67/10, 44/11, 188/13, 43/14, 112/14, 153/15, 192/15, 23/16, 83/18,  198/18 dhe “Gazeta zyrtare e Republikës së Maqedonisë së Veriut” nr. 101/19, 31/20 dhe 173/22). Strukturat drejtuese të shoqërive të sigurimeve janë përgjegjëse për përgatitjen dhe prezantimin objektiv të të dhënave. 
Kursi i këmbimit më date 30.6.2024: 1 EUR =  61.5350 MKD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</si>
</sst>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6"/>
      <color theme="0" tint="-0.49995422223578601"/>
      <name val="Calibri"/>
      <family val="2"/>
      <charset val="204"/>
      <scheme val="minor"/>
    </font>
    <font>
      <b/>
      <sz val="16"/>
      <color theme="0" tint="-0.4999542222357860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i/>
      <sz val="20"/>
      <color theme="0" tint="-0.4999542222357860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24994659260841701"/>
        <bgColor indexed="64"/>
      </patternFill>
    </fill>
  </fills>
  <borders count="67">
    <border>
      <left/>
      <right/>
      <top/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/>
      <diagonal/>
    </border>
    <border>
      <left/>
      <right style="double">
        <color theme="8"/>
      </right>
      <top/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4">
    <xf numFmtId="0" fontId="0" fillId="0" borderId="0" xfId="0"/>
    <xf numFmtId="0" fontId="15" fillId="2" borderId="53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1" fillId="0" borderId="0" xfId="2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49" fontId="5" fillId="3" borderId="9" xfId="0" applyNumberFormat="1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horizontal="right" vertical="center"/>
    </xf>
    <xf numFmtId="3" fontId="6" fillId="4" borderId="11" xfId="0" applyNumberFormat="1" applyFont="1" applyFill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6" fillId="2" borderId="13" xfId="0" applyNumberFormat="1" applyFont="1" applyFill="1" applyBorder="1" applyAlignment="1">
      <alignment horizontal="right" vertical="center"/>
    </xf>
    <xf numFmtId="3" fontId="6" fillId="4" borderId="14" xfId="0" applyNumberFormat="1" applyFont="1" applyFill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49" fontId="8" fillId="3" borderId="9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right" vertical="center"/>
    </xf>
    <xf numFmtId="3" fontId="9" fillId="4" borderId="14" xfId="0" applyNumberFormat="1" applyFont="1" applyFill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9" fillId="2" borderId="16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3" fontId="6" fillId="4" borderId="19" xfId="0" applyNumberFormat="1" applyFont="1" applyFill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6" fillId="2" borderId="22" xfId="0" applyNumberFormat="1" applyFont="1" applyFill="1" applyBorder="1" applyAlignment="1">
      <alignment horizontal="right" vertical="center"/>
    </xf>
    <xf numFmtId="0" fontId="6" fillId="4" borderId="23" xfId="0" applyFont="1" applyFill="1" applyBorder="1" applyAlignment="1">
      <alignment vertical="center" wrapText="1"/>
    </xf>
    <xf numFmtId="49" fontId="6" fillId="4" borderId="24" xfId="0" applyNumberFormat="1" applyFont="1" applyFill="1" applyBorder="1" applyAlignment="1">
      <alignment horizontal="center" vertical="center" wrapText="1"/>
    </xf>
    <xf numFmtId="3" fontId="6" fillId="4" borderId="25" xfId="0" applyNumberFormat="1" applyFont="1" applyFill="1" applyBorder="1" applyAlignment="1">
      <alignment horizontal="right" vertical="center"/>
    </xf>
    <xf numFmtId="3" fontId="6" fillId="4" borderId="26" xfId="0" applyNumberFormat="1" applyFont="1" applyFill="1" applyBorder="1" applyAlignment="1">
      <alignment horizontal="right" vertical="center"/>
    </xf>
    <xf numFmtId="3" fontId="6" fillId="2" borderId="27" xfId="0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vertical="center" wrapText="1"/>
    </xf>
    <xf numFmtId="49" fontId="5" fillId="3" borderId="29" xfId="0" applyNumberFormat="1" applyFont="1" applyFill="1" applyBorder="1" applyAlignment="1">
      <alignment horizontal="center" vertical="center" wrapText="1"/>
    </xf>
    <xf numFmtId="49" fontId="8" fillId="3" borderId="9" xfId="0" quotePrefix="1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vertical="center"/>
    </xf>
    <xf numFmtId="49" fontId="6" fillId="4" borderId="31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49" fontId="6" fillId="2" borderId="33" xfId="0" applyNumberFormat="1" applyFont="1" applyFill="1" applyBorder="1" applyAlignment="1">
      <alignment horizontal="center" vertical="center"/>
    </xf>
    <xf numFmtId="3" fontId="6" fillId="2" borderId="34" xfId="0" applyNumberFormat="1" applyFont="1" applyFill="1" applyBorder="1" applyAlignment="1">
      <alignment horizontal="right" vertical="center"/>
    </xf>
    <xf numFmtId="3" fontId="6" fillId="2" borderId="35" xfId="0" applyNumberFormat="1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10" fontId="4" fillId="0" borderId="43" xfId="0" applyNumberFormat="1" applyFont="1" applyBorder="1" applyAlignment="1">
      <alignment vertical="center"/>
    </xf>
    <xf numFmtId="3" fontId="1" fillId="0" borderId="39" xfId="0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3" fontId="10" fillId="0" borderId="0" xfId="1" applyNumberFormat="1" applyFont="1" applyAlignment="1">
      <alignment vertical="center" wrapText="1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horizontal="center" vertical="center"/>
    </xf>
    <xf numFmtId="3" fontId="13" fillId="0" borderId="0" xfId="1" applyNumberFormat="1" applyFont="1" applyAlignment="1">
      <alignment vertical="center" wrapText="1"/>
    </xf>
    <xf numFmtId="3" fontId="14" fillId="0" borderId="0" xfId="1" applyNumberFormat="1" applyFont="1" applyAlignment="1">
      <alignment horizontal="center" vertical="center" wrapText="1"/>
    </xf>
    <xf numFmtId="3" fontId="5" fillId="0" borderId="0" xfId="1" quotePrefix="1" applyNumberFormat="1" applyFont="1" applyAlignment="1">
      <alignment horizontal="right" vertical="top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3" fontId="10" fillId="5" borderId="47" xfId="1" applyNumberFormat="1" applyFont="1" applyFill="1" applyBorder="1" applyAlignment="1">
      <alignment horizontal="center" vertical="center"/>
    </xf>
    <xf numFmtId="3" fontId="16" fillId="5" borderId="26" xfId="1" applyNumberFormat="1" applyFont="1" applyFill="1" applyBorder="1" applyAlignment="1">
      <alignment vertical="center" wrapText="1"/>
    </xf>
    <xf numFmtId="3" fontId="6" fillId="5" borderId="26" xfId="1" applyNumberFormat="1" applyFont="1" applyFill="1" applyBorder="1" applyAlignment="1">
      <alignment horizontal="center" wrapText="1"/>
    </xf>
    <xf numFmtId="3" fontId="6" fillId="5" borderId="48" xfId="1" applyNumberFormat="1" applyFont="1" applyFill="1" applyBorder="1" applyAlignment="1">
      <alignment horizontal="center" wrapText="1"/>
    </xf>
    <xf numFmtId="0" fontId="17" fillId="4" borderId="47" xfId="1" applyFont="1" applyFill="1" applyBorder="1" applyAlignment="1">
      <alignment horizontal="left" vertical="center"/>
    </xf>
    <xf numFmtId="3" fontId="6" fillId="5" borderId="26" xfId="1" applyNumberFormat="1" applyFont="1" applyFill="1" applyBorder="1" applyAlignment="1">
      <alignment horizontal="center" vertical="center" wrapText="1"/>
    </xf>
    <xf numFmtId="3" fontId="6" fillId="4" borderId="26" xfId="1" applyNumberFormat="1" applyFont="1" applyFill="1" applyBorder="1" applyAlignment="1">
      <alignment vertical="center" wrapText="1"/>
    </xf>
    <xf numFmtId="3" fontId="6" fillId="4" borderId="48" xfId="1" applyNumberFormat="1" applyFont="1" applyFill="1" applyBorder="1" applyAlignment="1">
      <alignment vertical="center" wrapText="1"/>
    </xf>
    <xf numFmtId="0" fontId="18" fillId="0" borderId="47" xfId="1" applyFont="1" applyBorder="1" applyAlignment="1">
      <alignment horizontal="left" vertical="center"/>
    </xf>
    <xf numFmtId="3" fontId="5" fillId="0" borderId="26" xfId="1" applyNumberFormat="1" applyFont="1" applyBorder="1" applyAlignment="1">
      <alignment vertical="center" wrapText="1"/>
    </xf>
    <xf numFmtId="3" fontId="5" fillId="0" borderId="48" xfId="1" applyNumberFormat="1" applyFont="1" applyBorder="1" applyAlignment="1">
      <alignment vertical="center" wrapText="1"/>
    </xf>
    <xf numFmtId="3" fontId="6" fillId="5" borderId="43" xfId="1" applyNumberFormat="1" applyFont="1" applyFill="1" applyBorder="1" applyAlignment="1">
      <alignment horizontal="center" vertical="center" wrapText="1"/>
    </xf>
    <xf numFmtId="3" fontId="6" fillId="4" borderId="43" xfId="1" applyNumberFormat="1" applyFont="1" applyFill="1" applyBorder="1" applyAlignment="1">
      <alignment vertical="center" wrapText="1"/>
    </xf>
    <xf numFmtId="3" fontId="6" fillId="4" borderId="49" xfId="1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3" fontId="10" fillId="0" borderId="0" xfId="1" applyNumberFormat="1" applyFont="1" applyAlignment="1">
      <alignment vertical="center"/>
    </xf>
    <xf numFmtId="3" fontId="12" fillId="0" borderId="0" xfId="1" applyNumberFormat="1" applyFont="1" applyAlignment="1">
      <alignment horizontal="center" vertical="center" wrapText="1"/>
    </xf>
    <xf numFmtId="3" fontId="4" fillId="0" borderId="47" xfId="1" applyNumberFormat="1" applyFont="1" applyBorder="1" applyAlignment="1">
      <alignment horizontal="left" vertical="center" wrapText="1"/>
    </xf>
    <xf numFmtId="3" fontId="4" fillId="0" borderId="26" xfId="1" applyNumberFormat="1" applyFont="1" applyBorder="1" applyAlignment="1">
      <alignment vertical="center" wrapText="1"/>
    </xf>
    <xf numFmtId="3" fontId="4" fillId="0" borderId="48" xfId="1" applyNumberFormat="1" applyFont="1" applyBorder="1" applyAlignment="1">
      <alignment vertical="center" wrapText="1"/>
    </xf>
    <xf numFmtId="0" fontId="17" fillId="4" borderId="50" xfId="1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164" fontId="5" fillId="0" borderId="48" xfId="1" applyNumberFormat="1" applyFont="1" applyBorder="1" applyAlignment="1">
      <alignment vertical="center" wrapText="1"/>
    </xf>
    <xf numFmtId="164" fontId="6" fillId="4" borderId="48" xfId="1" applyNumberFormat="1" applyFont="1" applyFill="1" applyBorder="1" applyAlignment="1">
      <alignment vertical="center" wrapText="1"/>
    </xf>
    <xf numFmtId="164" fontId="6" fillId="4" borderId="49" xfId="1" applyNumberFormat="1" applyFont="1" applyFill="1" applyBorder="1" applyAlignment="1">
      <alignment vertical="center" wrapText="1"/>
    </xf>
    <xf numFmtId="0" fontId="3" fillId="0" borderId="0" xfId="0" quotePrefix="1" applyFont="1" applyAlignment="1">
      <alignment horizontal="right"/>
    </xf>
    <xf numFmtId="0" fontId="15" fillId="6" borderId="26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3" fontId="6" fillId="6" borderId="26" xfId="1" applyNumberFormat="1" applyFont="1" applyFill="1" applyBorder="1" applyAlignment="1">
      <alignment horizontal="center" wrapText="1"/>
    </xf>
    <xf numFmtId="3" fontId="6" fillId="6" borderId="26" xfId="1" applyNumberFormat="1" applyFont="1" applyFill="1" applyBorder="1" applyAlignment="1">
      <alignment vertical="center" wrapText="1"/>
    </xf>
    <xf numFmtId="3" fontId="6" fillId="2" borderId="48" xfId="1" applyNumberFormat="1" applyFont="1" applyFill="1" applyBorder="1" applyAlignment="1">
      <alignment vertical="center" wrapText="1"/>
    </xf>
    <xf numFmtId="3" fontId="5" fillId="2" borderId="48" xfId="1" applyNumberFormat="1" applyFont="1" applyFill="1" applyBorder="1" applyAlignment="1">
      <alignment vertical="center" wrapText="1"/>
    </xf>
    <xf numFmtId="3" fontId="6" fillId="6" borderId="43" xfId="1" applyNumberFormat="1" applyFont="1" applyFill="1" applyBorder="1" applyAlignment="1">
      <alignment vertical="center" wrapText="1"/>
    </xf>
    <xf numFmtId="3" fontId="6" fillId="2" borderId="49" xfId="1" applyNumberFormat="1" applyFont="1" applyFill="1" applyBorder="1" applyAlignment="1">
      <alignment vertical="center" wrapText="1"/>
    </xf>
    <xf numFmtId="0" fontId="1" fillId="0" borderId="0" xfId="0" quotePrefix="1" applyFont="1" applyAlignment="1">
      <alignment horizontal="right"/>
    </xf>
    <xf numFmtId="0" fontId="17" fillId="4" borderId="47" xfId="1" applyFont="1" applyFill="1" applyBorder="1" applyAlignment="1">
      <alignment horizontal="left" vertical="center" wrapText="1"/>
    </xf>
    <xf numFmtId="0" fontId="17" fillId="4" borderId="50" xfId="1" applyFont="1" applyFill="1" applyBorder="1" applyAlignment="1">
      <alignment horizontal="left" vertical="center" wrapText="1"/>
    </xf>
    <xf numFmtId="3" fontId="5" fillId="0" borderId="43" xfId="1" applyNumberFormat="1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" fillId="3" borderId="59" xfId="3" applyFill="1" applyBorder="1"/>
    <xf numFmtId="0" fontId="1" fillId="3" borderId="60" xfId="3" applyFill="1" applyBorder="1"/>
    <xf numFmtId="0" fontId="1" fillId="3" borderId="61" xfId="3" applyFill="1" applyBorder="1"/>
    <xf numFmtId="0" fontId="1" fillId="0" borderId="0" xfId="3"/>
    <xf numFmtId="0" fontId="1" fillId="3" borderId="62" xfId="3" applyFill="1" applyBorder="1"/>
    <xf numFmtId="0" fontId="1" fillId="3" borderId="0" xfId="3" applyFill="1"/>
    <xf numFmtId="0" fontId="1" fillId="3" borderId="63" xfId="3" applyFill="1" applyBorder="1"/>
    <xf numFmtId="0" fontId="20" fillId="3" borderId="0" xfId="3" applyFont="1" applyFill="1" applyAlignment="1">
      <alignment horizontal="center" wrapText="1"/>
    </xf>
    <xf numFmtId="0" fontId="20" fillId="3" borderId="0" xfId="3" applyFont="1" applyFill="1" applyAlignment="1">
      <alignment horizontal="center" wrapText="1"/>
    </xf>
    <xf numFmtId="0" fontId="21" fillId="3" borderId="0" xfId="3" applyFont="1" applyFill="1"/>
    <xf numFmtId="0" fontId="22" fillId="3" borderId="6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 vertical="center" wrapText="1"/>
    </xf>
    <xf numFmtId="0" fontId="22" fillId="3" borderId="63" xfId="3" applyFont="1" applyFill="1" applyBorder="1" applyAlignment="1">
      <alignment horizontal="center" vertical="center" wrapText="1"/>
    </xf>
    <xf numFmtId="0" fontId="23" fillId="3" borderId="62" xfId="3" applyFont="1" applyFill="1" applyBorder="1" applyAlignment="1">
      <alignment vertical="center" wrapText="1"/>
    </xf>
    <xf numFmtId="0" fontId="23" fillId="3" borderId="0" xfId="3" applyFont="1" applyFill="1" applyAlignment="1">
      <alignment vertical="center" wrapText="1"/>
    </xf>
    <xf numFmtId="0" fontId="23" fillId="3" borderId="63" xfId="3" applyFont="1" applyFill="1" applyBorder="1" applyAlignment="1">
      <alignment vertical="center" wrapText="1"/>
    </xf>
    <xf numFmtId="0" fontId="24" fillId="3" borderId="62" xfId="3" applyFont="1" applyFill="1" applyBorder="1" applyAlignment="1">
      <alignment horizontal="center" vertical="center" wrapText="1"/>
    </xf>
    <xf numFmtId="0" fontId="24" fillId="3" borderId="0" xfId="3" applyFont="1" applyFill="1" applyAlignment="1">
      <alignment horizontal="center" vertical="center" wrapText="1"/>
    </xf>
    <xf numFmtId="0" fontId="24" fillId="3" borderId="63" xfId="3" applyFont="1" applyFill="1" applyBorder="1" applyAlignment="1">
      <alignment horizontal="center" vertical="center" wrapText="1"/>
    </xf>
    <xf numFmtId="0" fontId="25" fillId="3" borderId="0" xfId="3" applyFont="1" applyFill="1" applyAlignment="1">
      <alignment horizontal="center"/>
    </xf>
    <xf numFmtId="0" fontId="26" fillId="3" borderId="0" xfId="3" applyFont="1" applyFill="1" applyAlignment="1">
      <alignment horizontal="center"/>
    </xf>
    <xf numFmtId="0" fontId="1" fillId="3" borderId="64" xfId="3" applyFill="1" applyBorder="1"/>
    <xf numFmtId="0" fontId="1" fillId="3" borderId="65" xfId="3" applyFill="1" applyBorder="1"/>
    <xf numFmtId="0" fontId="1" fillId="3" borderId="66" xfId="3" applyFill="1" applyBorder="1"/>
    <xf numFmtId="0" fontId="1" fillId="0" borderId="0" xfId="3" applyAlignment="1">
      <alignment horizontal="justify" wrapText="1"/>
    </xf>
  </cellXfs>
  <cellStyles count="4">
    <cellStyle name="Normal" xfId="0" builtinId="0"/>
    <cellStyle name="Normal 2" xfId="3" xr:uid="{B6DA68D9-9EFD-4820-AF28-AAE4C309AA68}"/>
    <cellStyle name="Normal 5" xfId="1" xr:uid="{00000000-0005-0000-0000-000006000000}"/>
    <cellStyle name="Normal 6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>
              <a:defRPr lang="mk-MK" sz="1400" i="0" u="none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"/>
                <a:ea typeface="Calibri"/>
              </a:defRPr>
            </a:pPr>
            <a:r>
              <a:rPr lang="mk-MK"/>
              <a:t>Kapitali dhe marzhi i aftësisë paguese (000 mkd) - Jojetë</a:t>
            </a:r>
          </a:p>
        </c:rich>
      </c:tx>
      <c:layout>
        <c:manualLayout>
          <c:xMode val="edge"/>
          <c:yMode val="edge"/>
          <c:x val="0.31724999999999998"/>
          <c:y val="0.03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635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'Tabela 12'!$B$4:$M$4</c:f>
              <c:strCache>
                <c:ptCount val="12"/>
                <c:pt idx="0">
                  <c:v>MAКEDONIA</c:v>
                </c:pt>
                <c:pt idx="1">
                  <c:v>TRIGLAV</c:v>
                </c:pt>
                <c:pt idx="2">
                  <c:v>SAVA</c:v>
                </c:pt>
                <c:pt idx="3">
                  <c:v>EUROINS</c:v>
                </c:pt>
                <c:pt idx="4">
                  <c:v>VINER</c:v>
                </c:pt>
                <c:pt idx="5">
                  <c:v>EUROLINK</c:v>
                </c:pt>
                <c:pt idx="6">
                  <c:v>GRAWE JO-JETË</c:v>
                </c:pt>
                <c:pt idx="7">
                  <c:v>UNIKA</c:v>
                </c:pt>
                <c:pt idx="8">
                  <c:v>OSIGURITELNA POLISA</c:v>
                </c:pt>
                <c:pt idx="9">
                  <c:v>HALK OSIGURUVANJE</c:v>
                </c:pt>
                <c:pt idx="10">
                  <c:v>KROACIJA JO-JETË</c:v>
                </c:pt>
                <c:pt idx="11">
                  <c:v>ZOIL MAKEDONIJA, sh.a, Manastrir</c:v>
                </c:pt>
              </c:strCache>
            </c:strRef>
          </c:cat>
          <c:val>
            <c:numRef>
              <c:f>'Tabela 12'!$B$5:$M$5</c:f>
              <c:numCache>
                <c:formatCode>#,##0</c:formatCode>
                <c:ptCount val="12"/>
                <c:pt idx="0">
                  <c:v>1378669</c:v>
                </c:pt>
                <c:pt idx="1">
                  <c:v>789954</c:v>
                </c:pt>
                <c:pt idx="2">
                  <c:v>459992</c:v>
                </c:pt>
                <c:pt idx="3">
                  <c:v>415293</c:v>
                </c:pt>
                <c:pt idx="4">
                  <c:v>391644</c:v>
                </c:pt>
                <c:pt idx="5">
                  <c:v>694685</c:v>
                </c:pt>
                <c:pt idx="6">
                  <c:v>271301</c:v>
                </c:pt>
                <c:pt idx="7">
                  <c:v>442919</c:v>
                </c:pt>
                <c:pt idx="8">
                  <c:v>588986</c:v>
                </c:pt>
                <c:pt idx="9">
                  <c:v>408301</c:v>
                </c:pt>
                <c:pt idx="10">
                  <c:v>389210</c:v>
                </c:pt>
                <c:pt idx="11">
                  <c:v>179221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[0]!Tabela 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603-43B4-A7E6-078AE4983093}"/>
            </c:ext>
          </c:extLst>
        </c:ser>
        <c:ser>
          <c:idx val="1"/>
          <c:order val="1"/>
          <c:invertIfNegative val="0"/>
          <c:dLbls>
            <c:spPr>
              <a:noFill/>
              <a:ln w="635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'Tabela 12'!$B$4:$M$4</c:f>
              <c:strCache>
                <c:ptCount val="12"/>
                <c:pt idx="0">
                  <c:v>MAКEDONIA</c:v>
                </c:pt>
                <c:pt idx="1">
                  <c:v>TRIGLAV</c:v>
                </c:pt>
                <c:pt idx="2">
                  <c:v>SAVA</c:v>
                </c:pt>
                <c:pt idx="3">
                  <c:v>EUROINS</c:v>
                </c:pt>
                <c:pt idx="4">
                  <c:v>VINER</c:v>
                </c:pt>
                <c:pt idx="5">
                  <c:v>EUROLINK</c:v>
                </c:pt>
                <c:pt idx="6">
                  <c:v>GRAWE JO-JETË</c:v>
                </c:pt>
                <c:pt idx="7">
                  <c:v>UNIKA</c:v>
                </c:pt>
                <c:pt idx="8">
                  <c:v>OSIGURITELNA POLISA</c:v>
                </c:pt>
                <c:pt idx="9">
                  <c:v>HALK OSIGURUVANJE</c:v>
                </c:pt>
                <c:pt idx="10">
                  <c:v>KROACIJA JO-JETË</c:v>
                </c:pt>
                <c:pt idx="11">
                  <c:v>ZOIL MAKEDONIJA, sh.a, Manastrir</c:v>
                </c:pt>
              </c:strCache>
            </c:strRef>
          </c:cat>
          <c:val>
            <c:numRef>
              <c:f>'Tabela 12'!$B$6:$M$6</c:f>
              <c:numCache>
                <c:formatCode>#,##0</c:formatCode>
                <c:ptCount val="12"/>
                <c:pt idx="0">
                  <c:v>147708</c:v>
                </c:pt>
                <c:pt idx="1">
                  <c:v>206171</c:v>
                </c:pt>
                <c:pt idx="2">
                  <c:v>209982</c:v>
                </c:pt>
                <c:pt idx="3">
                  <c:v>146043</c:v>
                </c:pt>
                <c:pt idx="4">
                  <c:v>103267</c:v>
                </c:pt>
                <c:pt idx="5">
                  <c:v>221992</c:v>
                </c:pt>
                <c:pt idx="6">
                  <c:v>101259</c:v>
                </c:pt>
                <c:pt idx="7">
                  <c:v>219702</c:v>
                </c:pt>
                <c:pt idx="8">
                  <c:v>135889</c:v>
                </c:pt>
                <c:pt idx="9">
                  <c:v>115623</c:v>
                </c:pt>
                <c:pt idx="10">
                  <c:v>173221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[0]!Tabela 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603-43B4-A7E6-078AE4983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62662388"/>
        <c:axId val="772691881"/>
      </c:barChart>
      <c:catAx>
        <c:axId val="-10626623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 cap="flat" cmpd="sng"/>
        </c:spPr>
        <c:crossAx val="772691881"/>
        <c:crosses val="autoZero"/>
        <c:auto val="0"/>
        <c:lblAlgn val="ctr"/>
        <c:lblOffset val="100"/>
        <c:noMultiLvlLbl val="0"/>
      </c:catAx>
      <c:valAx>
        <c:axId val="77269188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6350" cap="flat" cmpd="sng"/>
        </c:spPr>
        <c:txPr>
          <a:bodyPr wrap="square"/>
          <a:lstStyle/>
          <a:p>
            <a:pPr>
              <a:defRPr lang="en-US" sz="1000" u="none" baseline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062662388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ln w="12700" cap="flat" cmpd="sng">
      <a:solidFill>
        <a:schemeClr val="tx1">
          <a:lumMod val="15000"/>
          <a:lumOff val="85000"/>
        </a:schemeClr>
      </a:solidFill>
    </a:ln>
    <a:effectLst/>
    <a:scene3d>
      <a:camera prst="orthographicFront"/>
      <a:lightRig rig="threePt" dir="t"/>
    </a:scene3d>
    <a:sp3d prstMaterial="dkEdge"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>
              <a:defRPr lang="mk-MK" sz="1400" i="0" u="none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"/>
                <a:ea typeface="Calibri"/>
              </a:defRPr>
            </a:pPr>
            <a:r>
              <a:rPr lang="mk-MK"/>
              <a:t>Kapitali dhe marzhi i aftësisë paguese (000 mkd) - Jetë</a:t>
            </a:r>
          </a:p>
        </c:rich>
      </c:tx>
      <c:layout>
        <c:manualLayout>
          <c:xMode val="edge"/>
          <c:yMode val="edge"/>
          <c:x val="0.31724999999999998"/>
          <c:y val="0.03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635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'Tabela 12'!$O$4:$T$4</c:f>
              <c:strCache>
                <c:ptCount val="6"/>
                <c:pt idx="0">
                  <c:v>KROACIA JETË</c:v>
                </c:pt>
                <c:pt idx="1">
                  <c:v>GRAVE</c:v>
                </c:pt>
                <c:pt idx="2">
                  <c:v>VINER JETË</c:v>
                </c:pt>
                <c:pt idx="3">
                  <c:v>UNIKA JETË</c:v>
                </c:pt>
                <c:pt idx="4">
                  <c:v>TRIGLAV JETË</c:v>
                </c:pt>
                <c:pt idx="5">
                  <c:v>PRVA JETË</c:v>
                </c:pt>
              </c:strCache>
            </c:strRef>
          </c:cat>
          <c:val>
            <c:numRef>
              <c:f>'Tabela 12'!$O$5:$T$5</c:f>
              <c:numCache>
                <c:formatCode>#,##0</c:formatCode>
                <c:ptCount val="6"/>
                <c:pt idx="0">
                  <c:v>656897</c:v>
                </c:pt>
                <c:pt idx="1">
                  <c:v>727615</c:v>
                </c:pt>
                <c:pt idx="2">
                  <c:v>312689</c:v>
                </c:pt>
                <c:pt idx="3">
                  <c:v>268470</c:v>
                </c:pt>
                <c:pt idx="4">
                  <c:v>321265</c:v>
                </c:pt>
                <c:pt idx="5">
                  <c:v>217624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[0]!Tabela 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717-406D-A4DA-0E9ED5664208}"/>
            </c:ext>
          </c:extLst>
        </c:ser>
        <c:ser>
          <c:idx val="1"/>
          <c:order val="1"/>
          <c:invertIfNegative val="0"/>
          <c:dLbls>
            <c:spPr>
              <a:noFill/>
              <a:ln w="635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'Tabela 12'!$O$4:$T$4</c:f>
              <c:strCache>
                <c:ptCount val="6"/>
                <c:pt idx="0">
                  <c:v>KROACIA JETË</c:v>
                </c:pt>
                <c:pt idx="1">
                  <c:v>GRAVE</c:v>
                </c:pt>
                <c:pt idx="2">
                  <c:v>VINER JETË</c:v>
                </c:pt>
                <c:pt idx="3">
                  <c:v>UNIKA JETË</c:v>
                </c:pt>
                <c:pt idx="4">
                  <c:v>TRIGLAV JETË</c:v>
                </c:pt>
                <c:pt idx="5">
                  <c:v>PRVA JETË</c:v>
                </c:pt>
              </c:strCache>
            </c:strRef>
          </c:cat>
          <c:val>
            <c:numRef>
              <c:f>'Tabela 12'!$O$6:$T$6</c:f>
              <c:numCache>
                <c:formatCode>#,##0</c:formatCode>
                <c:ptCount val="6"/>
                <c:pt idx="0">
                  <c:v>239178</c:v>
                </c:pt>
                <c:pt idx="1">
                  <c:v>159650</c:v>
                </c:pt>
                <c:pt idx="2">
                  <c:v>94519</c:v>
                </c:pt>
                <c:pt idx="3">
                  <c:v>80600</c:v>
                </c:pt>
                <c:pt idx="4">
                  <c:v>72959</c:v>
                </c:pt>
                <c:pt idx="5">
                  <c:v>813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[0]!Tabela 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717-406D-A4DA-0E9ED566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2544699"/>
        <c:axId val="1114766439"/>
      </c:barChart>
      <c:catAx>
        <c:axId val="6825446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 cap="flat" cmpd="sng"/>
        </c:spPr>
        <c:crossAx val="1114766439"/>
        <c:crosses val="autoZero"/>
        <c:auto val="0"/>
        <c:lblAlgn val="ctr"/>
        <c:lblOffset val="100"/>
        <c:noMultiLvlLbl val="0"/>
      </c:catAx>
      <c:valAx>
        <c:axId val="1114766439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6350" cap="flat" cmpd="sng"/>
        </c:spPr>
        <c:txPr>
          <a:bodyPr wrap="square"/>
          <a:lstStyle/>
          <a:p>
            <a:pPr>
              <a:defRPr lang="en-US" sz="1000" u="none" baseline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2544699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ln w="12700" cap="flat" cmpd="sng">
      <a:solidFill>
        <a:schemeClr val="tx1">
          <a:lumMod val="15000"/>
          <a:lumOff val="85000"/>
        </a:schemeClr>
      </a:solidFill>
    </a:ln>
    <a:effectLst/>
    <a:scene3d>
      <a:camera prst="orthographicFront"/>
      <a:lightRig rig="threePt" dir="t"/>
    </a:scene3d>
    <a:sp3d prstMaterial="dkEdge"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504825</xdr:colOff>
      <xdr:row>19</xdr:row>
      <xdr:rowOff>133350</xdr:rowOff>
    </xdr:from>
    <xdr:ext cx="3209925" cy="2505075"/>
    <xdr:pic>
      <xdr:nvPicPr>
        <xdr:cNvPr id="2" name="Picture 1" descr="http://illingworthresearch.com/wp-content/uploads/2011/08/GraphStatistics-1024x759.jpg">
          <a:extLst>
            <a:ext uri="{FF2B5EF4-FFF2-40B4-BE49-F238E27FC236}">
              <a16:creationId xmlns:a16="http://schemas.microsoft.com/office/drawing/2014/main" id="{8E8CF6E4-9F77-4314-BC91-79DACB0E5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24025" y="4143375"/>
          <a:ext cx="3209925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428625</xdr:colOff>
      <xdr:row>1</xdr:row>
      <xdr:rowOff>66675</xdr:rowOff>
    </xdr:from>
    <xdr:ext cx="1419225" cy="1419225"/>
    <xdr:pic>
      <xdr:nvPicPr>
        <xdr:cNvPr id="3" name="Picture 1" descr="logo">
          <a:extLst>
            <a:ext uri="{FF2B5EF4-FFF2-40B4-BE49-F238E27FC236}">
              <a16:creationId xmlns:a16="http://schemas.microsoft.com/office/drawing/2014/main" id="{F13EFC66-1896-4A2D-97EC-B8548B959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1647825" y="266700"/>
          <a:ext cx="1419225" cy="141922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28574</xdr:rowOff>
    </xdr:from>
    <xdr:to>
      <xdr:col>22</xdr:col>
      <xdr:colOff>0</xdr:colOff>
      <xdr:row>29</xdr:row>
      <xdr:rowOff>167393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180975</xdr:rowOff>
    </xdr:from>
    <xdr:to>
      <xdr:col>22</xdr:col>
      <xdr:colOff>9525</xdr:colOff>
      <xdr:row>52</xdr:row>
      <xdr:rowOff>129294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A3A9-56C0-40E0-82E3-D9E644DC233B}">
  <dimension ref="A1:K46"/>
  <sheetViews>
    <sheetView showGridLines="0" tabSelected="1" zoomScale="70" zoomScaleNormal="70" workbookViewId="0">
      <selection activeCell="A47" sqref="A47"/>
    </sheetView>
  </sheetViews>
  <sheetFormatPr defaultRowHeight="15" x14ac:dyDescent="0.25"/>
  <cols>
    <col min="1" max="16384" width="9.140625" style="142"/>
  </cols>
  <sheetData>
    <row r="1" spans="1:11" ht="15.75" thickTop="1" x14ac:dyDescent="0.25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x14ac:dyDescent="0.2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1" x14ac:dyDescent="0.25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5"/>
    </row>
    <row r="4" spans="1:11" ht="21" customHeight="1" x14ac:dyDescent="0.25">
      <c r="A4" s="143"/>
      <c r="B4" s="144"/>
      <c r="C4" s="144"/>
      <c r="D4" s="144"/>
      <c r="E4" s="144"/>
      <c r="F4" s="146" t="s">
        <v>152</v>
      </c>
      <c r="G4" s="146"/>
      <c r="H4" s="146"/>
      <c r="I4" s="144"/>
      <c r="J4" s="144"/>
      <c r="K4" s="145"/>
    </row>
    <row r="5" spans="1:11" ht="21" customHeight="1" x14ac:dyDescent="0.25">
      <c r="A5" s="143"/>
      <c r="B5" s="144"/>
      <c r="C5" s="144"/>
      <c r="D5" s="144"/>
      <c r="E5" s="144"/>
      <c r="F5" s="146"/>
      <c r="G5" s="146"/>
      <c r="H5" s="146"/>
      <c r="I5" s="144"/>
      <c r="J5" s="144"/>
      <c r="K5" s="145"/>
    </row>
    <row r="6" spans="1:11" ht="21" customHeight="1" x14ac:dyDescent="0.25">
      <c r="A6" s="143"/>
      <c r="B6" s="144"/>
      <c r="C6" s="144"/>
      <c r="D6" s="144"/>
      <c r="E6" s="144"/>
      <c r="F6" s="146"/>
      <c r="G6" s="146"/>
      <c r="H6" s="146"/>
      <c r="I6" s="144"/>
      <c r="J6" s="144"/>
      <c r="K6" s="145"/>
    </row>
    <row r="7" spans="1:11" ht="21" x14ac:dyDescent="0.35">
      <c r="A7" s="143"/>
      <c r="B7" s="144"/>
      <c r="C7" s="144"/>
      <c r="D7" s="144"/>
      <c r="E7" s="144"/>
      <c r="F7" s="147"/>
      <c r="G7" s="147"/>
      <c r="H7" s="147"/>
      <c r="I7" s="144"/>
      <c r="J7" s="144"/>
      <c r="K7" s="145"/>
    </row>
    <row r="8" spans="1:11" ht="21" x14ac:dyDescent="0.35">
      <c r="A8" s="143"/>
      <c r="B8" s="144"/>
      <c r="C8" s="144"/>
      <c r="D8" s="144"/>
      <c r="E8" s="144"/>
      <c r="F8" s="148"/>
      <c r="G8" s="148"/>
      <c r="H8" s="144"/>
      <c r="I8" s="144"/>
      <c r="J8" s="144"/>
      <c r="K8" s="145"/>
    </row>
    <row r="9" spans="1:11" ht="15" customHeight="1" x14ac:dyDescent="0.25">
      <c r="A9" s="149" t="s">
        <v>153</v>
      </c>
      <c r="B9" s="150"/>
      <c r="C9" s="150"/>
      <c r="D9" s="150"/>
      <c r="E9" s="150"/>
      <c r="F9" s="150"/>
      <c r="G9" s="150"/>
      <c r="H9" s="150"/>
      <c r="I9" s="150"/>
      <c r="J9" s="150"/>
      <c r="K9" s="151"/>
    </row>
    <row r="10" spans="1:11" ht="15" customHeight="1" x14ac:dyDescent="0.25">
      <c r="A10" s="149"/>
      <c r="B10" s="150"/>
      <c r="C10" s="150"/>
      <c r="D10" s="150"/>
      <c r="E10" s="150"/>
      <c r="F10" s="150"/>
      <c r="G10" s="150"/>
      <c r="H10" s="150"/>
      <c r="I10" s="150"/>
      <c r="J10" s="150"/>
      <c r="K10" s="151"/>
    </row>
    <row r="11" spans="1:11" ht="15" customHeight="1" x14ac:dyDescent="0.25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4"/>
    </row>
    <row r="12" spans="1:11" ht="15" customHeight="1" x14ac:dyDescent="0.25">
      <c r="A12" s="152"/>
      <c r="B12" s="153"/>
      <c r="C12" s="153"/>
      <c r="D12" s="153"/>
      <c r="E12" s="153"/>
      <c r="F12" s="153"/>
      <c r="G12" s="153"/>
      <c r="H12" s="153"/>
      <c r="I12" s="153"/>
      <c r="J12" s="153"/>
      <c r="K12" s="154"/>
    </row>
    <row r="13" spans="1:11" ht="15" customHeight="1" x14ac:dyDescent="0.25">
      <c r="A13" s="152"/>
      <c r="B13" s="153"/>
      <c r="C13" s="153"/>
      <c r="D13" s="153"/>
      <c r="E13" s="153"/>
      <c r="F13" s="153"/>
      <c r="G13" s="153"/>
      <c r="H13" s="153"/>
      <c r="I13" s="153"/>
      <c r="J13" s="153"/>
      <c r="K13" s="154"/>
    </row>
    <row r="14" spans="1:11" ht="15" customHeight="1" x14ac:dyDescent="0.25">
      <c r="A14" s="155" t="s">
        <v>155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7"/>
    </row>
    <row r="15" spans="1:11" ht="15" customHeight="1" x14ac:dyDescent="0.25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7"/>
    </row>
    <row r="16" spans="1:11" ht="15" customHeight="1" x14ac:dyDescent="0.25">
      <c r="A16" s="155"/>
      <c r="B16" s="156"/>
      <c r="C16" s="156"/>
      <c r="D16" s="156"/>
      <c r="E16" s="156"/>
      <c r="F16" s="156"/>
      <c r="G16" s="156"/>
      <c r="H16" s="156"/>
      <c r="I16" s="156"/>
      <c r="J16" s="156"/>
      <c r="K16" s="157"/>
    </row>
    <row r="17" spans="1:11" ht="15" customHeight="1" x14ac:dyDescent="0.25">
      <c r="A17" s="155"/>
      <c r="B17" s="156"/>
      <c r="C17" s="156"/>
      <c r="D17" s="156"/>
      <c r="E17" s="156"/>
      <c r="F17" s="156"/>
      <c r="G17" s="156"/>
      <c r="H17" s="156"/>
      <c r="I17" s="156"/>
      <c r="J17" s="156"/>
      <c r="K17" s="157"/>
    </row>
    <row r="18" spans="1:11" ht="15" customHeight="1" x14ac:dyDescent="0.25">
      <c r="A18" s="155"/>
      <c r="B18" s="156"/>
      <c r="C18" s="156"/>
      <c r="D18" s="156"/>
      <c r="E18" s="156"/>
      <c r="F18" s="156"/>
      <c r="G18" s="156"/>
      <c r="H18" s="156"/>
      <c r="I18" s="156"/>
      <c r="J18" s="156"/>
      <c r="K18" s="157"/>
    </row>
    <row r="19" spans="1:11" ht="15" customHeight="1" x14ac:dyDescent="0.25">
      <c r="A19" s="155"/>
      <c r="B19" s="156"/>
      <c r="C19" s="156"/>
      <c r="D19" s="156"/>
      <c r="E19" s="156"/>
      <c r="F19" s="156"/>
      <c r="G19" s="156"/>
      <c r="H19" s="156"/>
      <c r="I19" s="156"/>
      <c r="J19" s="156"/>
      <c r="K19" s="157"/>
    </row>
    <row r="20" spans="1:11" ht="15" customHeight="1" x14ac:dyDescent="0.25">
      <c r="A20" s="155"/>
      <c r="B20" s="156"/>
      <c r="C20" s="156"/>
      <c r="D20" s="156"/>
      <c r="E20" s="156"/>
      <c r="F20" s="156"/>
      <c r="G20" s="156"/>
      <c r="H20" s="156"/>
      <c r="I20" s="156"/>
      <c r="J20" s="156"/>
      <c r="K20" s="157"/>
    </row>
    <row r="21" spans="1:11" ht="15" customHeight="1" x14ac:dyDescent="0.25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5"/>
    </row>
    <row r="22" spans="1:11" x14ac:dyDescent="0.25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45"/>
    </row>
    <row r="23" spans="1:11" x14ac:dyDescent="0.25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1" x14ac:dyDescent="0.25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45"/>
    </row>
    <row r="25" spans="1:11" x14ac:dyDescent="0.25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45"/>
    </row>
    <row r="26" spans="1:11" x14ac:dyDescent="0.25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45"/>
    </row>
    <row r="27" spans="1:11" x14ac:dyDescent="0.25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5"/>
    </row>
    <row r="28" spans="1:11" x14ac:dyDescent="0.25">
      <c r="A28" s="143"/>
      <c r="B28" s="144"/>
      <c r="C28" s="144"/>
      <c r="D28" s="144"/>
      <c r="E28" s="144"/>
      <c r="F28" s="144"/>
      <c r="G28" s="158"/>
      <c r="H28" s="144"/>
      <c r="I28" s="144"/>
      <c r="J28" s="144"/>
      <c r="K28" s="145"/>
    </row>
    <row r="29" spans="1:11" x14ac:dyDescent="0.25">
      <c r="A29" s="143"/>
      <c r="B29" s="144"/>
      <c r="C29" s="144"/>
      <c r="D29" s="144"/>
      <c r="E29" s="144"/>
      <c r="F29" s="144"/>
      <c r="G29" s="144"/>
      <c r="H29" s="144"/>
      <c r="I29" s="144"/>
      <c r="J29" s="144"/>
      <c r="K29" s="145"/>
    </row>
    <row r="30" spans="1:11" x14ac:dyDescent="0.25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45"/>
    </row>
    <row r="31" spans="1:11" x14ac:dyDescent="0.25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5"/>
    </row>
    <row r="32" spans="1:11" x14ac:dyDescent="0.25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45"/>
    </row>
    <row r="33" spans="1:11" x14ac:dyDescent="0.25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5"/>
    </row>
    <row r="34" spans="1:11" x14ac:dyDescent="0.25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5"/>
    </row>
    <row r="35" spans="1:11" x14ac:dyDescent="0.25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5"/>
    </row>
    <row r="36" spans="1:11" x14ac:dyDescent="0.25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45"/>
    </row>
    <row r="37" spans="1:11" ht="18.75" customHeight="1" x14ac:dyDescent="0.35">
      <c r="A37" s="143"/>
      <c r="B37" s="144"/>
      <c r="C37" s="144"/>
      <c r="D37" s="159" t="s">
        <v>154</v>
      </c>
      <c r="E37" s="159"/>
      <c r="F37" s="159"/>
      <c r="G37" s="159"/>
      <c r="H37" s="159"/>
      <c r="I37" s="144"/>
      <c r="J37" s="144"/>
      <c r="K37" s="145"/>
    </row>
    <row r="38" spans="1:11" x14ac:dyDescent="0.25">
      <c r="A38" s="143"/>
      <c r="B38" s="144"/>
      <c r="C38" s="144"/>
      <c r="D38" s="144"/>
      <c r="E38" s="144"/>
      <c r="F38" s="144"/>
      <c r="G38" s="144"/>
      <c r="H38" s="144"/>
      <c r="I38" s="144"/>
      <c r="J38" s="144"/>
      <c r="K38" s="145"/>
    </row>
    <row r="39" spans="1:11" x14ac:dyDescent="0.25">
      <c r="A39" s="143"/>
      <c r="B39" s="144"/>
      <c r="C39" s="144"/>
      <c r="D39" s="144"/>
      <c r="E39" s="144"/>
      <c r="F39" s="144"/>
      <c r="G39" s="144"/>
      <c r="H39" s="144"/>
      <c r="I39" s="144"/>
      <c r="J39" s="144"/>
      <c r="K39" s="145"/>
    </row>
    <row r="40" spans="1:11" x14ac:dyDescent="0.25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45"/>
    </row>
    <row r="41" spans="1:11" ht="15.75" thickBot="1" x14ac:dyDescent="0.3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162"/>
    </row>
    <row r="42" spans="1:11" ht="15.75" thickTop="1" x14ac:dyDescent="0.25"/>
    <row r="43" spans="1:11" ht="15" customHeight="1" x14ac:dyDescent="0.25">
      <c r="A43" s="163" t="s">
        <v>156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ht="45" customHeight="1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</sheetData>
  <mergeCells count="5">
    <mergeCell ref="F4:H6"/>
    <mergeCell ref="A9:K10"/>
    <mergeCell ref="A14:K20"/>
    <mergeCell ref="D37:H37"/>
    <mergeCell ref="A43:K46"/>
  </mergeCells>
  <printOptions horizontalCentered="1" verticalCentered="1"/>
  <pageMargins left="0.62992125984251968" right="0.62992125984251968" top="0" bottom="0" header="0.31496062992125984" footer="0.31496062992125984"/>
  <pageSetup paperSize="9" scale="8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90A1-C69F-45D7-B3DC-36C590A5E4AE}">
  <dimension ref="A1:L62"/>
  <sheetViews>
    <sheetView showGridLines="0" topLeftCell="A19" zoomScale="70" zoomScaleNormal="70" workbookViewId="0"/>
  </sheetViews>
  <sheetFormatPr defaultColWidth="9.140625" defaultRowHeight="12" x14ac:dyDescent="0.2"/>
  <cols>
    <col min="1" max="1" width="20.28515625" style="106" customWidth="1"/>
    <col min="2" max="2" width="7.28515625" style="107" customWidth="1"/>
    <col min="3" max="12" width="17.28515625" style="106" customWidth="1"/>
    <col min="13" max="13" width="9.140625" style="106" customWidth="1"/>
    <col min="14" max="16384" width="9.140625" style="106"/>
  </cols>
  <sheetData>
    <row r="1" spans="1:12" s="9" customFormat="1" ht="15" customHeight="1" x14ac:dyDescent="0.25"/>
    <row r="2" spans="1:12" s="9" customFormat="1" ht="15" customHeight="1" x14ac:dyDescent="0.25">
      <c r="A2" s="76" t="s">
        <v>133</v>
      </c>
      <c r="B2" s="99"/>
      <c r="C2" s="99"/>
      <c r="D2" s="99"/>
      <c r="E2" s="99"/>
      <c r="F2" s="99"/>
      <c r="G2" s="99"/>
    </row>
    <row r="3" spans="1:12" s="9" customFormat="1" ht="15" customHeight="1" thickBot="1" x14ac:dyDescent="0.3">
      <c r="L3" s="80" t="s">
        <v>97</v>
      </c>
    </row>
    <row r="4" spans="1:12" s="108" customFormat="1" ht="23.25" customHeight="1" x14ac:dyDescent="0.2">
      <c r="A4" s="132" t="s">
        <v>134</v>
      </c>
      <c r="B4" s="130" t="s">
        <v>99</v>
      </c>
      <c r="C4" s="130" t="s">
        <v>135</v>
      </c>
      <c r="D4" s="130" t="s">
        <v>136</v>
      </c>
      <c r="E4" s="134" t="s">
        <v>137</v>
      </c>
      <c r="F4" s="135"/>
      <c r="G4" s="136"/>
      <c r="H4" s="130" t="s">
        <v>138</v>
      </c>
      <c r="I4" s="130" t="s">
        <v>139</v>
      </c>
      <c r="J4" s="130" t="s">
        <v>140</v>
      </c>
      <c r="K4" s="130" t="s">
        <v>141</v>
      </c>
      <c r="L4" s="137" t="s">
        <v>106</v>
      </c>
    </row>
    <row r="5" spans="1:12" s="108" customFormat="1" ht="51" customHeight="1" x14ac:dyDescent="0.2">
      <c r="A5" s="133"/>
      <c r="B5" s="131"/>
      <c r="C5" s="131"/>
      <c r="D5" s="131"/>
      <c r="E5" s="114" t="s">
        <v>142</v>
      </c>
      <c r="F5" s="114" t="s">
        <v>143</v>
      </c>
      <c r="G5" s="115" t="s">
        <v>144</v>
      </c>
      <c r="H5" s="131"/>
      <c r="I5" s="131"/>
      <c r="J5" s="131"/>
      <c r="K5" s="131"/>
      <c r="L5" s="138"/>
    </row>
    <row r="6" spans="1:12" s="109" customFormat="1" ht="16.5" customHeight="1" x14ac:dyDescent="0.2">
      <c r="A6" s="84"/>
      <c r="B6" s="85"/>
      <c r="C6" s="86">
        <v>1</v>
      </c>
      <c r="D6" s="86">
        <v>2</v>
      </c>
      <c r="E6" s="116">
        <v>3</v>
      </c>
      <c r="F6" s="116">
        <v>4</v>
      </c>
      <c r="G6" s="86" t="s">
        <v>125</v>
      </c>
      <c r="H6" s="86">
        <v>6</v>
      </c>
      <c r="I6" s="86">
        <v>7</v>
      </c>
      <c r="J6" s="86">
        <v>8</v>
      </c>
      <c r="K6" s="86">
        <v>9</v>
      </c>
      <c r="L6" s="86">
        <v>10</v>
      </c>
    </row>
    <row r="7" spans="1:12" s="9" customFormat="1" ht="13.5" customHeight="1" x14ac:dyDescent="0.25">
      <c r="A7" s="88" t="s">
        <v>104</v>
      </c>
      <c r="B7" s="89">
        <f t="shared" ref="B7:B27" si="0">ROW()-ROW($A$6)</f>
        <v>1</v>
      </c>
      <c r="C7" s="90">
        <f t="shared" ref="C7:K7" si="1">SUM(C8:C19)</f>
        <v>6033215</v>
      </c>
      <c r="D7" s="90">
        <f t="shared" si="1"/>
        <v>108937</v>
      </c>
      <c r="E7" s="117">
        <f t="shared" si="1"/>
        <v>3636814</v>
      </c>
      <c r="F7" s="117">
        <f t="shared" si="1"/>
        <v>2612460</v>
      </c>
      <c r="G7" s="90">
        <f t="shared" si="1"/>
        <v>6427772</v>
      </c>
      <c r="H7" s="90">
        <f t="shared" si="1"/>
        <v>0</v>
      </c>
      <c r="I7" s="90">
        <f t="shared" si="1"/>
        <v>0</v>
      </c>
      <c r="J7" s="90">
        <f t="shared" si="1"/>
        <v>0</v>
      </c>
      <c r="K7" s="90">
        <f t="shared" si="1"/>
        <v>30906</v>
      </c>
      <c r="L7" s="118">
        <f t="shared" ref="L7:L27" si="2">SUM(C7:D7)+SUM(G7:K7)</f>
        <v>12600830</v>
      </c>
    </row>
    <row r="8" spans="1:12" s="9" customFormat="1" ht="13.5" customHeight="1" x14ac:dyDescent="0.25">
      <c r="A8" s="92" t="s">
        <v>2</v>
      </c>
      <c r="B8" s="89">
        <f t="shared" si="0"/>
        <v>2</v>
      </c>
      <c r="C8" s="93">
        <v>550148</v>
      </c>
      <c r="D8" s="93">
        <v>5918</v>
      </c>
      <c r="E8" s="93">
        <v>190996</v>
      </c>
      <c r="F8" s="93">
        <v>163534</v>
      </c>
      <c r="G8" s="93">
        <v>359848</v>
      </c>
      <c r="H8" s="93">
        <v>0</v>
      </c>
      <c r="I8" s="93">
        <v>0</v>
      </c>
      <c r="J8" s="93">
        <v>0</v>
      </c>
      <c r="K8" s="93">
        <v>0</v>
      </c>
      <c r="L8" s="119">
        <f t="shared" si="2"/>
        <v>915914</v>
      </c>
    </row>
    <row r="9" spans="1:12" s="9" customFormat="1" ht="13.5" customHeight="1" x14ac:dyDescent="0.25">
      <c r="A9" s="92" t="s">
        <v>3</v>
      </c>
      <c r="B9" s="89">
        <f t="shared" si="0"/>
        <v>3</v>
      </c>
      <c r="C9" s="93">
        <v>706368</v>
      </c>
      <c r="D9" s="93">
        <v>62000</v>
      </c>
      <c r="E9" s="93">
        <v>964147</v>
      </c>
      <c r="F9" s="93">
        <v>287427</v>
      </c>
      <c r="G9" s="93">
        <v>1322870</v>
      </c>
      <c r="H9" s="93">
        <v>0</v>
      </c>
      <c r="I9" s="93">
        <v>0</v>
      </c>
      <c r="J9" s="93">
        <v>0</v>
      </c>
      <c r="K9" s="93">
        <v>0</v>
      </c>
      <c r="L9" s="119">
        <f t="shared" si="2"/>
        <v>2091238</v>
      </c>
    </row>
    <row r="10" spans="1:12" s="9" customFormat="1" ht="13.5" customHeight="1" x14ac:dyDescent="0.25">
      <c r="A10" s="92" t="s">
        <v>4</v>
      </c>
      <c r="B10" s="89">
        <f t="shared" si="0"/>
        <v>4</v>
      </c>
      <c r="C10" s="93">
        <v>666819</v>
      </c>
      <c r="D10" s="93">
        <v>6656</v>
      </c>
      <c r="E10" s="93">
        <v>291864</v>
      </c>
      <c r="F10" s="93">
        <v>250050</v>
      </c>
      <c r="G10" s="93">
        <v>561416</v>
      </c>
      <c r="H10" s="93">
        <v>0</v>
      </c>
      <c r="I10" s="93">
        <v>0</v>
      </c>
      <c r="J10" s="93">
        <v>0</v>
      </c>
      <c r="K10" s="93">
        <v>0</v>
      </c>
      <c r="L10" s="119">
        <f t="shared" si="2"/>
        <v>1234891</v>
      </c>
    </row>
    <row r="11" spans="1:12" s="9" customFormat="1" ht="13.5" customHeight="1" x14ac:dyDescent="0.25">
      <c r="A11" s="92" t="s">
        <v>5</v>
      </c>
      <c r="B11" s="89">
        <f t="shared" si="0"/>
        <v>5</v>
      </c>
      <c r="C11" s="93">
        <v>387814</v>
      </c>
      <c r="D11" s="93">
        <v>3123</v>
      </c>
      <c r="E11" s="93">
        <v>159513</v>
      </c>
      <c r="F11" s="93">
        <v>306594</v>
      </c>
      <c r="G11" s="93">
        <v>491190</v>
      </c>
      <c r="H11" s="93">
        <v>0</v>
      </c>
      <c r="I11" s="93">
        <v>0</v>
      </c>
      <c r="J11" s="93">
        <v>0</v>
      </c>
      <c r="K11" s="93">
        <v>0</v>
      </c>
      <c r="L11" s="119">
        <f t="shared" si="2"/>
        <v>882127</v>
      </c>
    </row>
    <row r="12" spans="1:12" s="9" customFormat="1" ht="13.5" customHeight="1" x14ac:dyDescent="0.25">
      <c r="A12" s="92" t="s">
        <v>6</v>
      </c>
      <c r="B12" s="89">
        <f t="shared" si="0"/>
        <v>6</v>
      </c>
      <c r="C12" s="93">
        <v>581415</v>
      </c>
      <c r="D12" s="93">
        <v>9896</v>
      </c>
      <c r="E12" s="93">
        <v>403988</v>
      </c>
      <c r="F12" s="93">
        <v>188834</v>
      </c>
      <c r="G12" s="93">
        <v>601714</v>
      </c>
      <c r="H12" s="93">
        <v>0</v>
      </c>
      <c r="I12" s="93">
        <v>0</v>
      </c>
      <c r="J12" s="93">
        <v>0</v>
      </c>
      <c r="K12" s="93">
        <v>0</v>
      </c>
      <c r="L12" s="119">
        <f t="shared" si="2"/>
        <v>1193025</v>
      </c>
    </row>
    <row r="13" spans="1:12" s="9" customFormat="1" ht="13.5" customHeight="1" x14ac:dyDescent="0.25">
      <c r="A13" s="92" t="s">
        <v>7</v>
      </c>
      <c r="B13" s="89">
        <f t="shared" si="0"/>
        <v>7</v>
      </c>
      <c r="C13" s="93">
        <v>701337</v>
      </c>
      <c r="D13" s="93">
        <v>5466</v>
      </c>
      <c r="E13" s="93">
        <v>361252</v>
      </c>
      <c r="F13" s="93">
        <v>237814</v>
      </c>
      <c r="G13" s="93">
        <v>604954</v>
      </c>
      <c r="H13" s="93">
        <v>0</v>
      </c>
      <c r="I13" s="93">
        <v>0</v>
      </c>
      <c r="J13" s="93">
        <v>0</v>
      </c>
      <c r="K13" s="93">
        <v>0</v>
      </c>
      <c r="L13" s="119">
        <f t="shared" si="2"/>
        <v>1311757</v>
      </c>
    </row>
    <row r="14" spans="1:12" s="9" customFormat="1" ht="13.5" customHeight="1" x14ac:dyDescent="0.25">
      <c r="A14" s="92" t="s">
        <v>8</v>
      </c>
      <c r="B14" s="89">
        <f t="shared" si="0"/>
        <v>8</v>
      </c>
      <c r="C14" s="93">
        <v>327698</v>
      </c>
      <c r="D14" s="93">
        <v>0</v>
      </c>
      <c r="E14" s="93">
        <v>222654</v>
      </c>
      <c r="F14" s="93">
        <v>85709</v>
      </c>
      <c r="G14" s="93">
        <v>310105</v>
      </c>
      <c r="H14" s="93">
        <v>0</v>
      </c>
      <c r="I14" s="93">
        <v>0</v>
      </c>
      <c r="J14" s="93">
        <v>0</v>
      </c>
      <c r="K14" s="93">
        <v>0</v>
      </c>
      <c r="L14" s="119">
        <f t="shared" si="2"/>
        <v>637803</v>
      </c>
    </row>
    <row r="15" spans="1:12" s="9" customFormat="1" ht="13.5" customHeight="1" x14ac:dyDescent="0.25">
      <c r="A15" s="92" t="s">
        <v>9</v>
      </c>
      <c r="B15" s="89">
        <f t="shared" si="0"/>
        <v>9</v>
      </c>
      <c r="C15" s="93">
        <v>660320</v>
      </c>
      <c r="D15" s="93">
        <v>10</v>
      </c>
      <c r="E15" s="93">
        <v>172927</v>
      </c>
      <c r="F15" s="93">
        <v>273056</v>
      </c>
      <c r="G15" s="93">
        <v>454011</v>
      </c>
      <c r="H15" s="93">
        <v>0</v>
      </c>
      <c r="I15" s="93">
        <v>0</v>
      </c>
      <c r="J15" s="93">
        <v>0</v>
      </c>
      <c r="K15" s="93">
        <v>0</v>
      </c>
      <c r="L15" s="119">
        <f t="shared" si="2"/>
        <v>1114341</v>
      </c>
    </row>
    <row r="16" spans="1:12" s="9" customFormat="1" ht="13.5" customHeight="1" x14ac:dyDescent="0.25">
      <c r="A16" s="92" t="s">
        <v>10</v>
      </c>
      <c r="B16" s="89">
        <f t="shared" si="0"/>
        <v>10</v>
      </c>
      <c r="C16" s="93">
        <v>409939</v>
      </c>
      <c r="D16" s="93">
        <v>5122</v>
      </c>
      <c r="E16" s="93">
        <v>221660</v>
      </c>
      <c r="F16" s="93">
        <v>267880</v>
      </c>
      <c r="G16" s="93">
        <v>497452</v>
      </c>
      <c r="H16" s="93">
        <v>0</v>
      </c>
      <c r="I16" s="93">
        <v>0</v>
      </c>
      <c r="J16" s="93">
        <v>0</v>
      </c>
      <c r="K16" s="93">
        <v>30906</v>
      </c>
      <c r="L16" s="119">
        <f t="shared" si="2"/>
        <v>943419</v>
      </c>
    </row>
    <row r="17" spans="1:12" s="9" customFormat="1" ht="13.5" customHeight="1" x14ac:dyDescent="0.25">
      <c r="A17" s="92" t="s">
        <v>11</v>
      </c>
      <c r="B17" s="89">
        <f t="shared" si="0"/>
        <v>11</v>
      </c>
      <c r="C17" s="93">
        <v>423675</v>
      </c>
      <c r="D17" s="93">
        <v>3714</v>
      </c>
      <c r="E17" s="93">
        <v>292766</v>
      </c>
      <c r="F17" s="93">
        <v>235859</v>
      </c>
      <c r="G17" s="93">
        <v>541940</v>
      </c>
      <c r="H17" s="93">
        <v>0</v>
      </c>
      <c r="I17" s="93">
        <v>0</v>
      </c>
      <c r="J17" s="93">
        <v>0</v>
      </c>
      <c r="K17" s="93">
        <v>0</v>
      </c>
      <c r="L17" s="119">
        <f t="shared" si="2"/>
        <v>969329</v>
      </c>
    </row>
    <row r="18" spans="1:12" s="9" customFormat="1" ht="13.5" customHeight="1" x14ac:dyDescent="0.25">
      <c r="A18" s="92" t="s">
        <v>12</v>
      </c>
      <c r="B18" s="89">
        <f t="shared" si="0"/>
        <v>12</v>
      </c>
      <c r="C18" s="93">
        <v>592112</v>
      </c>
      <c r="D18" s="93">
        <v>7032</v>
      </c>
      <c r="E18" s="93">
        <v>354496</v>
      </c>
      <c r="F18" s="93">
        <v>303579</v>
      </c>
      <c r="G18" s="93">
        <v>669534</v>
      </c>
      <c r="H18" s="93">
        <v>0</v>
      </c>
      <c r="I18" s="93">
        <v>0</v>
      </c>
      <c r="J18" s="93">
        <v>0</v>
      </c>
      <c r="K18" s="93">
        <v>0</v>
      </c>
      <c r="L18" s="119">
        <f t="shared" si="2"/>
        <v>1268678</v>
      </c>
    </row>
    <row r="19" spans="1:12" s="9" customFormat="1" ht="13.5" customHeight="1" x14ac:dyDescent="0.25">
      <c r="A19" s="92" t="s">
        <v>13</v>
      </c>
      <c r="B19" s="89">
        <f t="shared" si="0"/>
        <v>13</v>
      </c>
      <c r="C19" s="93">
        <v>25570</v>
      </c>
      <c r="D19" s="93">
        <v>0</v>
      </c>
      <c r="E19" s="93">
        <v>551</v>
      </c>
      <c r="F19" s="93">
        <v>12124</v>
      </c>
      <c r="G19" s="93">
        <v>12738</v>
      </c>
      <c r="H19" s="93">
        <v>0</v>
      </c>
      <c r="I19" s="93">
        <v>0</v>
      </c>
      <c r="J19" s="93">
        <v>0</v>
      </c>
      <c r="K19" s="93">
        <v>0</v>
      </c>
      <c r="L19" s="119">
        <f t="shared" si="2"/>
        <v>38308</v>
      </c>
    </row>
    <row r="20" spans="1:12" s="9" customFormat="1" ht="13.5" customHeight="1" x14ac:dyDescent="0.25">
      <c r="A20" s="88" t="s">
        <v>105</v>
      </c>
      <c r="B20" s="89">
        <f t="shared" si="0"/>
        <v>14</v>
      </c>
      <c r="C20" s="90">
        <f t="shared" ref="C20:K20" si="3">SUM(C21:C26)</f>
        <v>46296</v>
      </c>
      <c r="D20" s="90">
        <f t="shared" si="3"/>
        <v>111784</v>
      </c>
      <c r="E20" s="117">
        <f t="shared" si="3"/>
        <v>91227</v>
      </c>
      <c r="F20" s="117">
        <f t="shared" si="3"/>
        <v>29473</v>
      </c>
      <c r="G20" s="90">
        <f t="shared" si="3"/>
        <v>125708</v>
      </c>
      <c r="H20" s="90">
        <f t="shared" si="3"/>
        <v>0</v>
      </c>
      <c r="I20" s="90">
        <f t="shared" si="3"/>
        <v>8551769</v>
      </c>
      <c r="J20" s="90">
        <f t="shared" si="3"/>
        <v>1773582</v>
      </c>
      <c r="K20" s="90">
        <f t="shared" si="3"/>
        <v>0</v>
      </c>
      <c r="L20" s="118">
        <f t="shared" si="2"/>
        <v>10609139</v>
      </c>
    </row>
    <row r="21" spans="1:12" s="9" customFormat="1" ht="13.5" customHeight="1" x14ac:dyDescent="0.25">
      <c r="A21" s="92" t="s">
        <v>15</v>
      </c>
      <c r="B21" s="89">
        <f t="shared" si="0"/>
        <v>15</v>
      </c>
      <c r="C21" s="93">
        <v>17781</v>
      </c>
      <c r="D21" s="93">
        <v>0</v>
      </c>
      <c r="E21" s="93">
        <v>19993</v>
      </c>
      <c r="F21" s="93">
        <v>3858</v>
      </c>
      <c r="G21" s="93">
        <v>24693</v>
      </c>
      <c r="H21" s="93">
        <v>0</v>
      </c>
      <c r="I21" s="93">
        <v>3536263</v>
      </c>
      <c r="J21" s="93">
        <v>330000</v>
      </c>
      <c r="K21" s="93">
        <v>0</v>
      </c>
      <c r="L21" s="119">
        <f t="shared" si="2"/>
        <v>3908737</v>
      </c>
    </row>
    <row r="22" spans="1:12" s="9" customFormat="1" ht="13.5" customHeight="1" x14ac:dyDescent="0.25">
      <c r="A22" s="92" t="s">
        <v>16</v>
      </c>
      <c r="B22" s="89">
        <f t="shared" si="0"/>
        <v>16</v>
      </c>
      <c r="C22" s="93">
        <v>13901</v>
      </c>
      <c r="D22" s="93">
        <v>111784</v>
      </c>
      <c r="E22" s="93">
        <v>48179</v>
      </c>
      <c r="F22" s="93">
        <v>13221</v>
      </c>
      <c r="G22" s="93">
        <v>62212</v>
      </c>
      <c r="H22" s="93">
        <v>0</v>
      </c>
      <c r="I22" s="93">
        <v>3177769</v>
      </c>
      <c r="J22" s="93">
        <v>77781</v>
      </c>
      <c r="K22" s="93">
        <v>0</v>
      </c>
      <c r="L22" s="119">
        <f t="shared" si="2"/>
        <v>3443447</v>
      </c>
    </row>
    <row r="23" spans="1:12" s="9" customFormat="1" ht="13.5" customHeight="1" x14ac:dyDescent="0.25">
      <c r="A23" s="92" t="s">
        <v>17</v>
      </c>
      <c r="B23" s="89">
        <f t="shared" si="0"/>
        <v>17</v>
      </c>
      <c r="C23" s="93">
        <v>6028</v>
      </c>
      <c r="D23" s="93">
        <v>0</v>
      </c>
      <c r="E23" s="93">
        <v>11681</v>
      </c>
      <c r="F23" s="93">
        <v>10029</v>
      </c>
      <c r="G23" s="93">
        <v>23918</v>
      </c>
      <c r="H23" s="93">
        <v>0</v>
      </c>
      <c r="I23" s="93">
        <v>761493</v>
      </c>
      <c r="J23" s="93">
        <v>913485</v>
      </c>
      <c r="K23" s="93">
        <v>0</v>
      </c>
      <c r="L23" s="119">
        <f t="shared" si="2"/>
        <v>1704924</v>
      </c>
    </row>
    <row r="24" spans="1:12" s="9" customFormat="1" ht="13.5" customHeight="1" x14ac:dyDescent="0.25">
      <c r="A24" s="92" t="s">
        <v>18</v>
      </c>
      <c r="B24" s="89">
        <f t="shared" si="0"/>
        <v>18</v>
      </c>
      <c r="C24" s="93">
        <v>7130</v>
      </c>
      <c r="D24" s="93">
        <v>0</v>
      </c>
      <c r="E24" s="93">
        <v>8906</v>
      </c>
      <c r="F24" s="93">
        <v>1860</v>
      </c>
      <c r="G24" s="93">
        <v>11781</v>
      </c>
      <c r="H24" s="93">
        <v>0</v>
      </c>
      <c r="I24" s="93">
        <v>528501</v>
      </c>
      <c r="J24" s="93">
        <v>282993</v>
      </c>
      <c r="K24" s="93">
        <v>0</v>
      </c>
      <c r="L24" s="119">
        <f t="shared" si="2"/>
        <v>830405</v>
      </c>
    </row>
    <row r="25" spans="1:12" s="9" customFormat="1" ht="13.5" customHeight="1" x14ac:dyDescent="0.25">
      <c r="A25" s="92" t="s">
        <v>19</v>
      </c>
      <c r="B25" s="89">
        <f t="shared" si="0"/>
        <v>19</v>
      </c>
      <c r="C25" s="93">
        <v>955</v>
      </c>
      <c r="D25" s="93">
        <v>0</v>
      </c>
      <c r="E25" s="93">
        <v>2468</v>
      </c>
      <c r="F25" s="93">
        <v>505</v>
      </c>
      <c r="G25" s="93">
        <v>3104</v>
      </c>
      <c r="H25" s="93">
        <v>0</v>
      </c>
      <c r="I25" s="93">
        <v>547127</v>
      </c>
      <c r="J25" s="93">
        <v>169141</v>
      </c>
      <c r="K25" s="93">
        <v>0</v>
      </c>
      <c r="L25" s="119">
        <f t="shared" si="2"/>
        <v>720327</v>
      </c>
    </row>
    <row r="26" spans="1:12" s="9" customFormat="1" ht="13.5" customHeight="1" x14ac:dyDescent="0.25">
      <c r="A26" s="92" t="s">
        <v>20</v>
      </c>
      <c r="B26" s="89">
        <f t="shared" si="0"/>
        <v>20</v>
      </c>
      <c r="C26" s="93">
        <v>501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616</v>
      </c>
      <c r="J26" s="93">
        <v>182</v>
      </c>
      <c r="K26" s="93">
        <v>0</v>
      </c>
      <c r="L26" s="119">
        <f t="shared" si="2"/>
        <v>1299</v>
      </c>
    </row>
    <row r="27" spans="1:12" s="9" customFormat="1" ht="13.5" customHeight="1" thickBot="1" x14ac:dyDescent="0.3">
      <c r="A27" s="104" t="s">
        <v>106</v>
      </c>
      <c r="B27" s="89">
        <f t="shared" si="0"/>
        <v>21</v>
      </c>
      <c r="C27" s="96">
        <f t="shared" ref="C27:K27" si="4">C7+C20</f>
        <v>6079511</v>
      </c>
      <c r="D27" s="96">
        <f t="shared" si="4"/>
        <v>220721</v>
      </c>
      <c r="E27" s="120">
        <f t="shared" si="4"/>
        <v>3728041</v>
      </c>
      <c r="F27" s="120">
        <f t="shared" si="4"/>
        <v>2641933</v>
      </c>
      <c r="G27" s="96">
        <f t="shared" si="4"/>
        <v>6553480</v>
      </c>
      <c r="H27" s="96">
        <f t="shared" si="4"/>
        <v>0</v>
      </c>
      <c r="I27" s="96">
        <f t="shared" si="4"/>
        <v>8551769</v>
      </c>
      <c r="J27" s="96">
        <f t="shared" si="4"/>
        <v>1773582</v>
      </c>
      <c r="K27" s="96">
        <f t="shared" si="4"/>
        <v>30906</v>
      </c>
      <c r="L27" s="121">
        <f t="shared" si="2"/>
        <v>23209969</v>
      </c>
    </row>
    <row r="28" spans="1:12" s="9" customFormat="1" ht="15" customHeight="1" x14ac:dyDescent="0.25"/>
    <row r="29" spans="1:12" s="9" customFormat="1" ht="15" customHeight="1" x14ac:dyDescent="0.25"/>
    <row r="30" spans="1:12" s="9" customFormat="1" ht="15" customHeight="1" x14ac:dyDescent="0.25"/>
    <row r="31" spans="1:12" s="9" customFormat="1" ht="15" customHeight="1" x14ac:dyDescent="0.25">
      <c r="A31" s="76" t="s">
        <v>145</v>
      </c>
      <c r="B31" s="99"/>
      <c r="C31" s="99"/>
      <c r="D31" s="99"/>
      <c r="E31" s="99"/>
      <c r="F31" s="99"/>
      <c r="G31" s="99"/>
    </row>
    <row r="32" spans="1:12" s="9" customFormat="1" ht="15" customHeight="1" thickBot="1" x14ac:dyDescent="0.3">
      <c r="L32" s="80" t="s">
        <v>97</v>
      </c>
    </row>
    <row r="33" spans="1:12" s="108" customFormat="1" ht="23.25" customHeight="1" x14ac:dyDescent="0.2">
      <c r="A33" s="132" t="s">
        <v>134</v>
      </c>
      <c r="B33" s="130" t="s">
        <v>99</v>
      </c>
      <c r="C33" s="130" t="s">
        <v>135</v>
      </c>
      <c r="D33" s="130" t="s">
        <v>136</v>
      </c>
      <c r="E33" s="134" t="s">
        <v>137</v>
      </c>
      <c r="F33" s="135"/>
      <c r="G33" s="136"/>
      <c r="H33" s="130" t="s">
        <v>138</v>
      </c>
      <c r="I33" s="130" t="s">
        <v>139</v>
      </c>
      <c r="J33" s="130" t="s">
        <v>140</v>
      </c>
      <c r="K33" s="130" t="s">
        <v>141</v>
      </c>
      <c r="L33" s="137" t="s">
        <v>106</v>
      </c>
    </row>
    <row r="34" spans="1:12" s="108" customFormat="1" ht="51.75" customHeight="1" x14ac:dyDescent="0.2">
      <c r="A34" s="133"/>
      <c r="B34" s="131"/>
      <c r="C34" s="131"/>
      <c r="D34" s="131"/>
      <c r="E34" s="114" t="s">
        <v>142</v>
      </c>
      <c r="F34" s="114" t="s">
        <v>143</v>
      </c>
      <c r="G34" s="115" t="s">
        <v>144</v>
      </c>
      <c r="H34" s="131"/>
      <c r="I34" s="131"/>
      <c r="J34" s="131"/>
      <c r="K34" s="131"/>
      <c r="L34" s="138"/>
    </row>
    <row r="35" spans="1:12" s="109" customFormat="1" ht="16.5" customHeight="1" x14ac:dyDescent="0.2">
      <c r="A35" s="84"/>
      <c r="B35" s="85"/>
      <c r="C35" s="86">
        <v>1</v>
      </c>
      <c r="D35" s="86">
        <v>2</v>
      </c>
      <c r="E35" s="116">
        <v>3</v>
      </c>
      <c r="F35" s="116">
        <v>4</v>
      </c>
      <c r="G35" s="86" t="s">
        <v>125</v>
      </c>
      <c r="H35" s="86">
        <v>6</v>
      </c>
      <c r="I35" s="86">
        <v>7</v>
      </c>
      <c r="J35" s="86">
        <v>8</v>
      </c>
      <c r="K35" s="86">
        <v>9</v>
      </c>
      <c r="L35" s="86">
        <v>10</v>
      </c>
    </row>
    <row r="36" spans="1:12" s="9" customFormat="1" ht="13.5" customHeight="1" x14ac:dyDescent="0.25">
      <c r="A36" s="88" t="s">
        <v>104</v>
      </c>
      <c r="B36" s="89">
        <f t="shared" ref="B36:B56" si="5">ROW()-ROW($A$35)</f>
        <v>1</v>
      </c>
      <c r="C36" s="90">
        <f t="shared" ref="C36:K36" si="6">SUM(C37:C48)</f>
        <v>5012235</v>
      </c>
      <c r="D36" s="90">
        <f t="shared" si="6"/>
        <v>104057</v>
      </c>
      <c r="E36" s="117">
        <f t="shared" si="6"/>
        <v>2529148</v>
      </c>
      <c r="F36" s="117">
        <f t="shared" si="6"/>
        <v>2277206</v>
      </c>
      <c r="G36" s="90">
        <f t="shared" si="6"/>
        <v>4984852</v>
      </c>
      <c r="H36" s="90">
        <f t="shared" si="6"/>
        <v>0</v>
      </c>
      <c r="I36" s="90">
        <f t="shared" si="6"/>
        <v>0</v>
      </c>
      <c r="J36" s="90">
        <f t="shared" si="6"/>
        <v>0</v>
      </c>
      <c r="K36" s="90">
        <f t="shared" si="6"/>
        <v>30906</v>
      </c>
      <c r="L36" s="118">
        <f t="shared" ref="L36:L56" si="7">SUM(C36:D36)+SUM(G36:K36)</f>
        <v>10132050</v>
      </c>
    </row>
    <row r="37" spans="1:12" s="9" customFormat="1" ht="13.5" customHeight="1" x14ac:dyDescent="0.25">
      <c r="A37" s="92" t="s">
        <v>2</v>
      </c>
      <c r="B37" s="89">
        <f t="shared" si="5"/>
        <v>2</v>
      </c>
      <c r="C37" s="93">
        <v>443129</v>
      </c>
      <c r="D37" s="93">
        <v>5918</v>
      </c>
      <c r="E37" s="93">
        <v>82511</v>
      </c>
      <c r="F37" s="93">
        <v>118006</v>
      </c>
      <c r="G37" s="93">
        <v>205835</v>
      </c>
      <c r="H37" s="93">
        <v>0</v>
      </c>
      <c r="I37" s="93">
        <v>0</v>
      </c>
      <c r="J37" s="93">
        <v>0</v>
      </c>
      <c r="K37" s="93">
        <v>0</v>
      </c>
      <c r="L37" s="119">
        <f t="shared" si="7"/>
        <v>654882</v>
      </c>
    </row>
    <row r="38" spans="1:12" s="9" customFormat="1" ht="13.5" customHeight="1" x14ac:dyDescent="0.25">
      <c r="A38" s="92" t="s">
        <v>3</v>
      </c>
      <c r="B38" s="89">
        <f t="shared" si="5"/>
        <v>3</v>
      </c>
      <c r="C38" s="93">
        <v>572488</v>
      </c>
      <c r="D38" s="93">
        <v>60721</v>
      </c>
      <c r="E38" s="93">
        <v>425798</v>
      </c>
      <c r="F38" s="93">
        <v>263443</v>
      </c>
      <c r="G38" s="93">
        <v>760537</v>
      </c>
      <c r="H38" s="93">
        <v>0</v>
      </c>
      <c r="I38" s="93">
        <v>0</v>
      </c>
      <c r="J38" s="93">
        <v>0</v>
      </c>
      <c r="K38" s="93">
        <v>0</v>
      </c>
      <c r="L38" s="119">
        <f t="shared" si="7"/>
        <v>1393746</v>
      </c>
    </row>
    <row r="39" spans="1:12" s="9" customFormat="1" ht="13.5" customHeight="1" x14ac:dyDescent="0.25">
      <c r="A39" s="92" t="s">
        <v>4</v>
      </c>
      <c r="B39" s="89">
        <f t="shared" si="5"/>
        <v>4</v>
      </c>
      <c r="C39" s="93">
        <v>595363</v>
      </c>
      <c r="D39" s="93">
        <v>3055</v>
      </c>
      <c r="E39" s="93">
        <v>258073</v>
      </c>
      <c r="F39" s="93">
        <v>202545</v>
      </c>
      <c r="G39" s="93">
        <v>480120</v>
      </c>
      <c r="H39" s="93">
        <v>0</v>
      </c>
      <c r="I39" s="93">
        <v>0</v>
      </c>
      <c r="J39" s="93">
        <v>0</v>
      </c>
      <c r="K39" s="93">
        <v>0</v>
      </c>
      <c r="L39" s="119">
        <f t="shared" si="7"/>
        <v>1078538</v>
      </c>
    </row>
    <row r="40" spans="1:12" s="9" customFormat="1" ht="13.5" customHeight="1" x14ac:dyDescent="0.25">
      <c r="A40" s="92" t="s">
        <v>5</v>
      </c>
      <c r="B40" s="89">
        <f t="shared" si="5"/>
        <v>5</v>
      </c>
      <c r="C40" s="93">
        <v>358835</v>
      </c>
      <c r="D40" s="93">
        <v>3123</v>
      </c>
      <c r="E40" s="93">
        <v>152588</v>
      </c>
      <c r="F40" s="93">
        <v>296857</v>
      </c>
      <c r="G40" s="93">
        <v>474528</v>
      </c>
      <c r="H40" s="93">
        <v>0</v>
      </c>
      <c r="I40" s="93">
        <v>0</v>
      </c>
      <c r="J40" s="93">
        <v>0</v>
      </c>
      <c r="K40" s="93">
        <v>0</v>
      </c>
      <c r="L40" s="119">
        <f t="shared" si="7"/>
        <v>836486</v>
      </c>
    </row>
    <row r="41" spans="1:12" s="9" customFormat="1" ht="13.5" customHeight="1" x14ac:dyDescent="0.25">
      <c r="A41" s="92" t="s">
        <v>6</v>
      </c>
      <c r="B41" s="89">
        <f t="shared" si="5"/>
        <v>6</v>
      </c>
      <c r="C41" s="93">
        <v>363740</v>
      </c>
      <c r="D41" s="93">
        <v>9896</v>
      </c>
      <c r="E41" s="93">
        <v>191450</v>
      </c>
      <c r="F41" s="93">
        <v>99378</v>
      </c>
      <c r="G41" s="93">
        <v>299720</v>
      </c>
      <c r="H41" s="93">
        <v>0</v>
      </c>
      <c r="I41" s="93">
        <v>0</v>
      </c>
      <c r="J41" s="93">
        <v>0</v>
      </c>
      <c r="K41" s="93">
        <v>0</v>
      </c>
      <c r="L41" s="119">
        <f t="shared" si="7"/>
        <v>673356</v>
      </c>
    </row>
    <row r="42" spans="1:12" s="9" customFormat="1" ht="13.5" customHeight="1" x14ac:dyDescent="0.25">
      <c r="A42" s="92" t="s">
        <v>7</v>
      </c>
      <c r="B42" s="89">
        <f t="shared" si="5"/>
        <v>7</v>
      </c>
      <c r="C42" s="93">
        <v>507676</v>
      </c>
      <c r="D42" s="93">
        <v>5466</v>
      </c>
      <c r="E42" s="93">
        <v>323376</v>
      </c>
      <c r="F42" s="93">
        <v>227624</v>
      </c>
      <c r="G42" s="93">
        <v>556888</v>
      </c>
      <c r="H42" s="93">
        <v>0</v>
      </c>
      <c r="I42" s="93">
        <v>0</v>
      </c>
      <c r="J42" s="93">
        <v>0</v>
      </c>
      <c r="K42" s="93">
        <v>0</v>
      </c>
      <c r="L42" s="119">
        <f t="shared" si="7"/>
        <v>1070030</v>
      </c>
    </row>
    <row r="43" spans="1:12" s="9" customFormat="1" ht="13.5" customHeight="1" x14ac:dyDescent="0.25">
      <c r="A43" s="92" t="s">
        <v>8</v>
      </c>
      <c r="B43" s="89">
        <f t="shared" si="5"/>
        <v>8</v>
      </c>
      <c r="C43" s="93">
        <v>314421</v>
      </c>
      <c r="D43" s="93">
        <v>0</v>
      </c>
      <c r="E43" s="93">
        <v>183797</v>
      </c>
      <c r="F43" s="93">
        <v>75668</v>
      </c>
      <c r="G43" s="93">
        <v>261207</v>
      </c>
      <c r="H43" s="93">
        <v>0</v>
      </c>
      <c r="I43" s="93">
        <v>0</v>
      </c>
      <c r="J43" s="93">
        <v>0</v>
      </c>
      <c r="K43" s="93">
        <v>0</v>
      </c>
      <c r="L43" s="119">
        <f t="shared" si="7"/>
        <v>575628</v>
      </c>
    </row>
    <row r="44" spans="1:12" s="9" customFormat="1" ht="13.5" customHeight="1" x14ac:dyDescent="0.25">
      <c r="A44" s="92" t="s">
        <v>9</v>
      </c>
      <c r="B44" s="89">
        <f t="shared" si="5"/>
        <v>9</v>
      </c>
      <c r="C44" s="93">
        <v>583503</v>
      </c>
      <c r="D44" s="93">
        <v>10</v>
      </c>
      <c r="E44" s="93">
        <v>142346</v>
      </c>
      <c r="F44" s="93">
        <v>265535</v>
      </c>
      <c r="G44" s="93">
        <v>415909</v>
      </c>
      <c r="H44" s="93">
        <v>0</v>
      </c>
      <c r="I44" s="93">
        <v>0</v>
      </c>
      <c r="J44" s="93">
        <v>0</v>
      </c>
      <c r="K44" s="93">
        <v>0</v>
      </c>
      <c r="L44" s="119">
        <f t="shared" si="7"/>
        <v>999422</v>
      </c>
    </row>
    <row r="45" spans="1:12" s="9" customFormat="1" ht="13.5" customHeight="1" x14ac:dyDescent="0.25">
      <c r="A45" s="92" t="s">
        <v>10</v>
      </c>
      <c r="B45" s="89">
        <f t="shared" si="5"/>
        <v>10</v>
      </c>
      <c r="C45" s="93">
        <v>354121</v>
      </c>
      <c r="D45" s="93">
        <v>5122</v>
      </c>
      <c r="E45" s="93">
        <v>202303</v>
      </c>
      <c r="F45" s="93">
        <v>231295</v>
      </c>
      <c r="G45" s="93">
        <v>441510</v>
      </c>
      <c r="H45" s="93">
        <v>0</v>
      </c>
      <c r="I45" s="93">
        <v>0</v>
      </c>
      <c r="J45" s="93">
        <v>0</v>
      </c>
      <c r="K45" s="93">
        <v>30906</v>
      </c>
      <c r="L45" s="119">
        <f t="shared" si="7"/>
        <v>831659</v>
      </c>
    </row>
    <row r="46" spans="1:12" s="9" customFormat="1" ht="13.5" customHeight="1" x14ac:dyDescent="0.25">
      <c r="A46" s="92" t="s">
        <v>11</v>
      </c>
      <c r="B46" s="89">
        <f t="shared" si="5"/>
        <v>11</v>
      </c>
      <c r="C46" s="93">
        <v>364730</v>
      </c>
      <c r="D46" s="93">
        <v>3714</v>
      </c>
      <c r="E46" s="93">
        <v>275836</v>
      </c>
      <c r="F46" s="93">
        <v>226940</v>
      </c>
      <c r="G46" s="93">
        <v>516091</v>
      </c>
      <c r="H46" s="93">
        <v>0</v>
      </c>
      <c r="I46" s="93">
        <v>0</v>
      </c>
      <c r="J46" s="93">
        <v>0</v>
      </c>
      <c r="K46" s="93">
        <v>0</v>
      </c>
      <c r="L46" s="119">
        <f t="shared" si="7"/>
        <v>884535</v>
      </c>
    </row>
    <row r="47" spans="1:12" s="9" customFormat="1" ht="13.5" customHeight="1" x14ac:dyDescent="0.25">
      <c r="A47" s="92" t="s">
        <v>12</v>
      </c>
      <c r="B47" s="89">
        <f t="shared" si="5"/>
        <v>12</v>
      </c>
      <c r="C47" s="93">
        <v>541737</v>
      </c>
      <c r="D47" s="93">
        <v>7032</v>
      </c>
      <c r="E47" s="93">
        <v>290831</v>
      </c>
      <c r="F47" s="93">
        <v>263333</v>
      </c>
      <c r="G47" s="93">
        <v>565623</v>
      </c>
      <c r="H47" s="93">
        <v>0</v>
      </c>
      <c r="I47" s="93">
        <v>0</v>
      </c>
      <c r="J47" s="93">
        <v>0</v>
      </c>
      <c r="K47" s="93">
        <v>0</v>
      </c>
      <c r="L47" s="119">
        <f t="shared" si="7"/>
        <v>1114392</v>
      </c>
    </row>
    <row r="48" spans="1:12" s="9" customFormat="1" ht="13.5" customHeight="1" x14ac:dyDescent="0.25">
      <c r="A48" s="92" t="s">
        <v>13</v>
      </c>
      <c r="B48" s="89">
        <f t="shared" si="5"/>
        <v>13</v>
      </c>
      <c r="C48" s="93">
        <v>12492</v>
      </c>
      <c r="D48" s="93">
        <v>0</v>
      </c>
      <c r="E48" s="93">
        <v>239</v>
      </c>
      <c r="F48" s="93">
        <v>6582</v>
      </c>
      <c r="G48" s="93">
        <v>6884</v>
      </c>
      <c r="H48" s="93">
        <v>0</v>
      </c>
      <c r="I48" s="93">
        <v>0</v>
      </c>
      <c r="J48" s="93">
        <v>0</v>
      </c>
      <c r="K48" s="93">
        <v>0</v>
      </c>
      <c r="L48" s="119">
        <f t="shared" si="7"/>
        <v>19376</v>
      </c>
    </row>
    <row r="49" spans="1:12" s="9" customFormat="1" ht="13.5" customHeight="1" x14ac:dyDescent="0.25">
      <c r="A49" s="88" t="s">
        <v>105</v>
      </c>
      <c r="B49" s="89">
        <f t="shared" si="5"/>
        <v>14</v>
      </c>
      <c r="C49" s="90">
        <f t="shared" ref="C49:K49" si="8">SUM(C50:C55)</f>
        <v>40079</v>
      </c>
      <c r="D49" s="90">
        <f t="shared" si="8"/>
        <v>111784</v>
      </c>
      <c r="E49" s="117">
        <f t="shared" si="8"/>
        <v>80836</v>
      </c>
      <c r="F49" s="117">
        <f t="shared" si="8"/>
        <v>23534</v>
      </c>
      <c r="G49" s="90">
        <f t="shared" si="8"/>
        <v>109378</v>
      </c>
      <c r="H49" s="90">
        <f t="shared" si="8"/>
        <v>0</v>
      </c>
      <c r="I49" s="90">
        <f t="shared" si="8"/>
        <v>8544871</v>
      </c>
      <c r="J49" s="90">
        <f t="shared" si="8"/>
        <v>1773582</v>
      </c>
      <c r="K49" s="90">
        <f t="shared" si="8"/>
        <v>0</v>
      </c>
      <c r="L49" s="118">
        <f t="shared" si="7"/>
        <v>10579694</v>
      </c>
    </row>
    <row r="50" spans="1:12" s="9" customFormat="1" ht="13.5" customHeight="1" x14ac:dyDescent="0.25">
      <c r="A50" s="92" t="s">
        <v>15</v>
      </c>
      <c r="B50" s="89">
        <f t="shared" si="5"/>
        <v>15</v>
      </c>
      <c r="C50" s="93">
        <v>16278</v>
      </c>
      <c r="D50" s="93">
        <v>0</v>
      </c>
      <c r="E50" s="93">
        <v>19993</v>
      </c>
      <c r="F50" s="93">
        <v>3858</v>
      </c>
      <c r="G50" s="93">
        <v>24693</v>
      </c>
      <c r="H50" s="93">
        <v>0</v>
      </c>
      <c r="I50" s="93">
        <v>3536263</v>
      </c>
      <c r="J50" s="93">
        <v>330000</v>
      </c>
      <c r="K50" s="93">
        <v>0</v>
      </c>
      <c r="L50" s="119">
        <f t="shared" si="7"/>
        <v>3907234</v>
      </c>
    </row>
    <row r="51" spans="1:12" s="9" customFormat="1" ht="13.5" customHeight="1" x14ac:dyDescent="0.25">
      <c r="A51" s="92" t="s">
        <v>16</v>
      </c>
      <c r="B51" s="89">
        <f t="shared" si="5"/>
        <v>16</v>
      </c>
      <c r="C51" s="93">
        <v>9318</v>
      </c>
      <c r="D51" s="93">
        <v>111784</v>
      </c>
      <c r="E51" s="93">
        <v>40060</v>
      </c>
      <c r="F51" s="93">
        <v>7282</v>
      </c>
      <c r="G51" s="93">
        <v>48154</v>
      </c>
      <c r="H51" s="93">
        <v>0</v>
      </c>
      <c r="I51" s="93">
        <v>3172067</v>
      </c>
      <c r="J51" s="93">
        <v>77781</v>
      </c>
      <c r="K51" s="93">
        <v>0</v>
      </c>
      <c r="L51" s="119">
        <f t="shared" si="7"/>
        <v>3419104</v>
      </c>
    </row>
    <row r="52" spans="1:12" s="9" customFormat="1" ht="13.5" customHeight="1" x14ac:dyDescent="0.25">
      <c r="A52" s="92" t="s">
        <v>17</v>
      </c>
      <c r="B52" s="89">
        <f t="shared" si="5"/>
        <v>17</v>
      </c>
      <c r="C52" s="93">
        <v>5897</v>
      </c>
      <c r="D52" s="93">
        <v>0</v>
      </c>
      <c r="E52" s="93">
        <v>9409</v>
      </c>
      <c r="F52" s="93">
        <v>10029</v>
      </c>
      <c r="G52" s="93">
        <v>21646</v>
      </c>
      <c r="H52" s="93">
        <v>0</v>
      </c>
      <c r="I52" s="93">
        <v>761180</v>
      </c>
      <c r="J52" s="93">
        <v>913485</v>
      </c>
      <c r="K52" s="93">
        <v>0</v>
      </c>
      <c r="L52" s="119">
        <f t="shared" si="7"/>
        <v>1702208</v>
      </c>
    </row>
    <row r="53" spans="1:12" s="9" customFormat="1" ht="13.5" customHeight="1" x14ac:dyDescent="0.25">
      <c r="A53" s="92" t="s">
        <v>18</v>
      </c>
      <c r="B53" s="89">
        <f t="shared" si="5"/>
        <v>18</v>
      </c>
      <c r="C53" s="93">
        <v>7130</v>
      </c>
      <c r="D53" s="93">
        <v>0</v>
      </c>
      <c r="E53" s="93">
        <v>8906</v>
      </c>
      <c r="F53" s="93">
        <v>1860</v>
      </c>
      <c r="G53" s="93">
        <v>11781</v>
      </c>
      <c r="H53" s="93">
        <v>0</v>
      </c>
      <c r="I53" s="93">
        <v>527618</v>
      </c>
      <c r="J53" s="93">
        <v>282993</v>
      </c>
      <c r="K53" s="93">
        <v>0</v>
      </c>
      <c r="L53" s="119">
        <f t="shared" si="7"/>
        <v>829522</v>
      </c>
    </row>
    <row r="54" spans="1:12" s="9" customFormat="1" ht="13.5" customHeight="1" x14ac:dyDescent="0.25">
      <c r="A54" s="92" t="s">
        <v>19</v>
      </c>
      <c r="B54" s="89">
        <f t="shared" si="5"/>
        <v>19</v>
      </c>
      <c r="C54" s="93">
        <v>955</v>
      </c>
      <c r="D54" s="93">
        <v>0</v>
      </c>
      <c r="E54" s="93">
        <v>2468</v>
      </c>
      <c r="F54" s="93">
        <v>505</v>
      </c>
      <c r="G54" s="93">
        <v>3104</v>
      </c>
      <c r="H54" s="93">
        <v>0</v>
      </c>
      <c r="I54" s="93">
        <v>547127</v>
      </c>
      <c r="J54" s="93">
        <v>169141</v>
      </c>
      <c r="K54" s="93">
        <v>0</v>
      </c>
      <c r="L54" s="119">
        <f t="shared" si="7"/>
        <v>720327</v>
      </c>
    </row>
    <row r="55" spans="1:12" s="9" customFormat="1" ht="13.5" customHeight="1" x14ac:dyDescent="0.25">
      <c r="A55" s="92" t="s">
        <v>20</v>
      </c>
      <c r="B55" s="89">
        <f t="shared" si="5"/>
        <v>20</v>
      </c>
      <c r="C55" s="93">
        <v>501</v>
      </c>
      <c r="D55" s="93">
        <v>0</v>
      </c>
      <c r="E55" s="93">
        <v>0</v>
      </c>
      <c r="F55" s="93">
        <v>0</v>
      </c>
      <c r="G55" s="93">
        <v>0</v>
      </c>
      <c r="H55" s="93">
        <v>0</v>
      </c>
      <c r="I55" s="93">
        <v>616</v>
      </c>
      <c r="J55" s="93">
        <v>182</v>
      </c>
      <c r="K55" s="93">
        <v>0</v>
      </c>
      <c r="L55" s="119">
        <f t="shared" si="7"/>
        <v>1299</v>
      </c>
    </row>
    <row r="56" spans="1:12" s="9" customFormat="1" ht="13.5" customHeight="1" thickBot="1" x14ac:dyDescent="0.3">
      <c r="A56" s="104" t="s">
        <v>106</v>
      </c>
      <c r="B56" s="89">
        <f t="shared" si="5"/>
        <v>21</v>
      </c>
      <c r="C56" s="96">
        <f t="shared" ref="C56:K56" si="9">C36+C49</f>
        <v>5052314</v>
      </c>
      <c r="D56" s="96">
        <f t="shared" si="9"/>
        <v>215841</v>
      </c>
      <c r="E56" s="120">
        <f t="shared" si="9"/>
        <v>2609984</v>
      </c>
      <c r="F56" s="120">
        <f t="shared" si="9"/>
        <v>2300740</v>
      </c>
      <c r="G56" s="96">
        <f t="shared" si="9"/>
        <v>5094230</v>
      </c>
      <c r="H56" s="96">
        <f t="shared" si="9"/>
        <v>0</v>
      </c>
      <c r="I56" s="96">
        <f t="shared" si="9"/>
        <v>8544871</v>
      </c>
      <c r="J56" s="96">
        <f t="shared" si="9"/>
        <v>1773582</v>
      </c>
      <c r="K56" s="96">
        <f t="shared" si="9"/>
        <v>30906</v>
      </c>
      <c r="L56" s="121">
        <f t="shared" si="7"/>
        <v>20711744</v>
      </c>
    </row>
    <row r="58" spans="1:12" x14ac:dyDescent="0.2">
      <c r="B58" s="106"/>
    </row>
    <row r="59" spans="1:12" x14ac:dyDescent="0.2">
      <c r="B59" s="106"/>
    </row>
    <row r="60" spans="1:12" x14ac:dyDescent="0.2">
      <c r="B60" s="106"/>
    </row>
    <row r="61" spans="1:12" x14ac:dyDescent="0.2">
      <c r="B61" s="106"/>
    </row>
    <row r="62" spans="1:12" x14ac:dyDescent="0.2">
      <c r="B62" s="106"/>
    </row>
  </sheetData>
  <mergeCells count="20">
    <mergeCell ref="I33:I34"/>
    <mergeCell ref="J33:J34"/>
    <mergeCell ref="K33:K34"/>
    <mergeCell ref="L33:L34"/>
    <mergeCell ref="I4:I5"/>
    <mergeCell ref="J4:J5"/>
    <mergeCell ref="K4:K5"/>
    <mergeCell ref="L4:L5"/>
    <mergeCell ref="H33:H34"/>
    <mergeCell ref="A4:A5"/>
    <mergeCell ref="B4:B5"/>
    <mergeCell ref="C4:C5"/>
    <mergeCell ref="D4:D5"/>
    <mergeCell ref="E4:G4"/>
    <mergeCell ref="H4:H5"/>
    <mergeCell ref="A33:A34"/>
    <mergeCell ref="B33:B34"/>
    <mergeCell ref="C33:C34"/>
    <mergeCell ref="D33:D34"/>
    <mergeCell ref="E33:G33"/>
  </mergeCells>
  <printOptions horizontalCentered="1"/>
  <pageMargins left="0" right="0" top="0.78740157480314965" bottom="0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2B19-44FA-4FEA-A0CE-D2459EF0EFB7}">
  <dimension ref="A1:AP6"/>
  <sheetViews>
    <sheetView showGridLines="0" zoomScale="80" zoomScaleNormal="80" workbookViewId="0"/>
  </sheetViews>
  <sheetFormatPr defaultColWidth="9.140625" defaultRowHeight="15" x14ac:dyDescent="0.25"/>
  <cols>
    <col min="1" max="1" width="28.28515625" style="5" customWidth="1"/>
    <col min="2" max="2" width="17.140625" style="5" customWidth="1"/>
    <col min="3" max="12" width="17.140625" style="9" customWidth="1"/>
    <col min="13" max="15" width="17.140625" style="5" customWidth="1"/>
    <col min="16" max="19" width="17.140625" style="9" customWidth="1"/>
    <col min="20" max="22" width="17.140625" style="5" customWidth="1"/>
    <col min="23" max="23" width="9.140625" style="5" customWidth="1"/>
    <col min="24" max="16384" width="9.140625" style="5"/>
  </cols>
  <sheetData>
    <row r="1" spans="1:42" s="106" customFormat="1" ht="14.25" customHeight="1" x14ac:dyDescent="0.2">
      <c r="A1" s="76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U1" s="99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</row>
    <row r="2" spans="1:42" s="106" customFormat="1" ht="14.25" customHeight="1" x14ac:dyDescent="0.2">
      <c r="A2" s="76" t="s">
        <v>146</v>
      </c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s="9" customFormat="1" ht="14.25" customHeight="1" thickBot="1" x14ac:dyDescent="0.3">
      <c r="V3" s="122" t="s">
        <v>147</v>
      </c>
    </row>
    <row r="4" spans="1:42" s="9" customFormat="1" ht="48.75" customHeight="1" x14ac:dyDescent="0.25">
      <c r="A4" s="2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4" t="s">
        <v>148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4" t="s">
        <v>149</v>
      </c>
      <c r="V4" s="3" t="s">
        <v>22</v>
      </c>
    </row>
    <row r="5" spans="1:42" s="9" customFormat="1" ht="33" customHeight="1" x14ac:dyDescent="0.25">
      <c r="A5" s="123" t="s">
        <v>150</v>
      </c>
      <c r="B5" s="93">
        <v>1378669</v>
      </c>
      <c r="C5" s="93">
        <v>789954</v>
      </c>
      <c r="D5" s="93">
        <v>459992</v>
      </c>
      <c r="E5" s="93">
        <v>415293</v>
      </c>
      <c r="F5" s="93">
        <v>391644</v>
      </c>
      <c r="G5" s="93">
        <v>694685</v>
      </c>
      <c r="H5" s="93">
        <v>271301</v>
      </c>
      <c r="I5" s="93">
        <v>442919</v>
      </c>
      <c r="J5" s="93">
        <v>588986</v>
      </c>
      <c r="K5" s="93">
        <v>408301</v>
      </c>
      <c r="L5" s="93">
        <v>389210</v>
      </c>
      <c r="M5" s="93">
        <v>179221</v>
      </c>
      <c r="N5" s="90">
        <f>SUM(B5:M5)</f>
        <v>6410175</v>
      </c>
      <c r="O5" s="93">
        <v>656897</v>
      </c>
      <c r="P5" s="93">
        <v>727615</v>
      </c>
      <c r="Q5" s="93">
        <v>312689</v>
      </c>
      <c r="R5" s="93">
        <v>268470</v>
      </c>
      <c r="S5" s="93">
        <v>321265</v>
      </c>
      <c r="T5" s="93">
        <v>217624</v>
      </c>
      <c r="U5" s="90">
        <f>SUM(O5:T5)</f>
        <v>2504560</v>
      </c>
      <c r="V5" s="91">
        <f>N5+U5</f>
        <v>8914735</v>
      </c>
    </row>
    <row r="6" spans="1:42" s="9" customFormat="1" ht="33" customHeight="1" thickBot="1" x14ac:dyDescent="0.3">
      <c r="A6" s="124" t="s">
        <v>151</v>
      </c>
      <c r="B6" s="125">
        <v>147708</v>
      </c>
      <c r="C6" s="125">
        <v>206171</v>
      </c>
      <c r="D6" s="125">
        <v>209982</v>
      </c>
      <c r="E6" s="125">
        <v>146043</v>
      </c>
      <c r="F6" s="125">
        <v>103267</v>
      </c>
      <c r="G6" s="125">
        <v>221992</v>
      </c>
      <c r="H6" s="125">
        <v>101259</v>
      </c>
      <c r="I6" s="125">
        <v>219702</v>
      </c>
      <c r="J6" s="125">
        <v>135889</v>
      </c>
      <c r="K6" s="125">
        <v>115623</v>
      </c>
      <c r="L6" s="125">
        <v>173221</v>
      </c>
      <c r="M6" s="125">
        <v>0</v>
      </c>
      <c r="N6" s="96">
        <f>SUM(B6:M6)</f>
        <v>1780857</v>
      </c>
      <c r="O6" s="125">
        <v>239178</v>
      </c>
      <c r="P6" s="125">
        <v>159650</v>
      </c>
      <c r="Q6" s="125">
        <v>94519</v>
      </c>
      <c r="R6" s="125">
        <v>80600</v>
      </c>
      <c r="S6" s="125">
        <v>72959</v>
      </c>
      <c r="T6" s="125">
        <v>813</v>
      </c>
      <c r="U6" s="96">
        <f>SUM(O6:T6)</f>
        <v>647719</v>
      </c>
      <c r="V6" s="97">
        <f>N6+U6</f>
        <v>2428576</v>
      </c>
    </row>
  </sheetData>
  <printOptions horizontalCentered="1" verticalCentered="1"/>
  <pageMargins left="0" right="0" top="0.78740157480314965" bottom="0" header="0" footer="0"/>
  <pageSetup paperSize="9" orientation="landscape"/>
  <headerFooter>
    <oddHeader>&amp;L&amp;G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4A7BC-D86B-42EA-B80A-1A82DDF24D16}">
  <dimension ref="A1:Z59"/>
  <sheetViews>
    <sheetView showGridLines="0" topLeftCell="D22" zoomScale="80" zoomScaleNormal="80" workbookViewId="0">
      <selection activeCell="P46" sqref="P46:U46"/>
    </sheetView>
  </sheetViews>
  <sheetFormatPr defaultColWidth="9.140625" defaultRowHeight="15" x14ac:dyDescent="0.25"/>
  <cols>
    <col min="1" max="1" width="61.42578125" style="6" customWidth="1"/>
    <col min="2" max="2" width="7.42578125" style="7" customWidth="1"/>
    <col min="3" max="3" width="14.28515625" style="8" customWidth="1"/>
    <col min="4" max="13" width="14.28515625" style="9" customWidth="1"/>
    <col min="14" max="16" width="14.28515625" style="6" customWidth="1"/>
    <col min="17" max="20" width="14.28515625" style="9" customWidth="1"/>
    <col min="21" max="23" width="14.28515625" style="6" customWidth="1"/>
    <col min="24" max="25" width="9.140625" style="10" customWidth="1"/>
    <col min="26" max="26" width="9.140625" style="6" customWidth="1"/>
    <col min="27" max="16384" width="9.140625" style="6"/>
  </cols>
  <sheetData>
    <row r="1" spans="1:26" s="11" customFormat="1" ht="14.2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6" s="14" customFormat="1" ht="14.25" customHeight="1" x14ac:dyDescent="0.25">
      <c r="A2" s="15" t="s">
        <v>0</v>
      </c>
      <c r="B2" s="1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s="14" customFormat="1" ht="14.25" customHeight="1" thickBot="1" x14ac:dyDescent="0.3">
      <c r="A3" s="11"/>
      <c r="B3" s="1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6" s="8" customFormat="1" ht="41.1" customHeight="1" x14ac:dyDescent="0.25">
      <c r="A4" s="16" t="s">
        <v>1</v>
      </c>
      <c r="B4" s="17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8" t="s">
        <v>14</v>
      </c>
      <c r="P4" s="17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  <c r="V4" s="18" t="s">
        <v>21</v>
      </c>
      <c r="W4" s="19" t="s">
        <v>22</v>
      </c>
      <c r="X4" s="10"/>
      <c r="Y4" s="20"/>
      <c r="Z4" s="6"/>
    </row>
    <row r="5" spans="1:26" s="8" customFormat="1" ht="15.75" customHeight="1" x14ac:dyDescent="0.25">
      <c r="A5" s="21"/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4">
        <v>100</v>
      </c>
      <c r="P5" s="23">
        <v>101</v>
      </c>
      <c r="Q5" s="23">
        <v>102</v>
      </c>
      <c r="R5" s="23">
        <v>103</v>
      </c>
      <c r="S5" s="23">
        <v>104</v>
      </c>
      <c r="T5" s="23">
        <v>105</v>
      </c>
      <c r="U5" s="23">
        <v>106</v>
      </c>
      <c r="V5" s="24">
        <v>200</v>
      </c>
      <c r="W5" s="25">
        <v>300</v>
      </c>
      <c r="X5" s="10"/>
      <c r="Y5" s="20"/>
      <c r="Z5" s="6"/>
    </row>
    <row r="6" spans="1:26" s="8" customFormat="1" ht="14.25" customHeight="1" x14ac:dyDescent="0.25">
      <c r="A6" s="26" t="s">
        <v>23</v>
      </c>
      <c r="B6" s="27" t="s">
        <v>24</v>
      </c>
      <c r="C6" s="28">
        <v>33800</v>
      </c>
      <c r="D6" s="28">
        <v>97887</v>
      </c>
      <c r="E6" s="28">
        <v>41332</v>
      </c>
      <c r="F6" s="28">
        <v>25243</v>
      </c>
      <c r="G6" s="28">
        <v>28580</v>
      </c>
      <c r="H6" s="28">
        <v>59982</v>
      </c>
      <c r="I6" s="28">
        <v>13995</v>
      </c>
      <c r="J6" s="28">
        <v>34241</v>
      </c>
      <c r="K6" s="28">
        <v>26946</v>
      </c>
      <c r="L6" s="28">
        <v>32407</v>
      </c>
      <c r="M6" s="28">
        <v>65591</v>
      </c>
      <c r="N6" s="28">
        <v>664</v>
      </c>
      <c r="O6" s="29">
        <f t="shared" ref="O6:O41" si="0">SUM(C6:N6)</f>
        <v>460668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30">
        <v>0</v>
      </c>
      <c r="V6" s="29">
        <f t="shared" ref="V6:V41" si="1">SUM(P6:U6)</f>
        <v>0</v>
      </c>
      <c r="W6" s="31">
        <f t="shared" ref="W6:W41" si="2">O6+V6</f>
        <v>460668</v>
      </c>
      <c r="X6" s="10"/>
      <c r="Y6" s="20"/>
      <c r="Z6" s="6"/>
    </row>
    <row r="7" spans="1:26" s="9" customFormat="1" ht="14.25" customHeight="1" x14ac:dyDescent="0.25">
      <c r="A7" s="26" t="s">
        <v>25</v>
      </c>
      <c r="B7" s="27" t="s">
        <v>26</v>
      </c>
      <c r="C7" s="28">
        <v>99767</v>
      </c>
      <c r="D7" s="28">
        <v>140561</v>
      </c>
      <c r="E7" s="28">
        <v>66113</v>
      </c>
      <c r="F7" s="28">
        <v>29151</v>
      </c>
      <c r="G7" s="28">
        <v>29183</v>
      </c>
      <c r="H7" s="28">
        <v>127996</v>
      </c>
      <c r="I7" s="28">
        <v>0</v>
      </c>
      <c r="J7" s="28">
        <v>80587</v>
      </c>
      <c r="K7" s="28">
        <v>0</v>
      </c>
      <c r="L7" s="28">
        <v>73562</v>
      </c>
      <c r="M7" s="28">
        <v>169107</v>
      </c>
      <c r="N7" s="28">
        <v>0</v>
      </c>
      <c r="O7" s="32">
        <f t="shared" si="0"/>
        <v>816027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4">
        <v>0</v>
      </c>
      <c r="V7" s="32">
        <f t="shared" si="1"/>
        <v>0</v>
      </c>
      <c r="W7" s="35">
        <f t="shared" si="2"/>
        <v>816027</v>
      </c>
    </row>
    <row r="8" spans="1:26" s="9" customFormat="1" ht="14.25" customHeight="1" x14ac:dyDescent="0.25">
      <c r="A8" s="26" t="s">
        <v>27</v>
      </c>
      <c r="B8" s="27" t="s">
        <v>28</v>
      </c>
      <c r="C8" s="28">
        <v>33744</v>
      </c>
      <c r="D8" s="28">
        <v>82833</v>
      </c>
      <c r="E8" s="28">
        <v>122750</v>
      </c>
      <c r="F8" s="28">
        <v>40711</v>
      </c>
      <c r="G8" s="28">
        <v>60198</v>
      </c>
      <c r="H8" s="28">
        <v>66810</v>
      </c>
      <c r="I8" s="28">
        <v>13367</v>
      </c>
      <c r="J8" s="28">
        <v>53017</v>
      </c>
      <c r="K8" s="28">
        <v>60873</v>
      </c>
      <c r="L8" s="28">
        <v>66259</v>
      </c>
      <c r="M8" s="28">
        <v>54992</v>
      </c>
      <c r="N8" s="28">
        <v>3235</v>
      </c>
      <c r="O8" s="32">
        <f t="shared" si="0"/>
        <v>658789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4">
        <v>0</v>
      </c>
      <c r="V8" s="32">
        <f t="shared" si="1"/>
        <v>0</v>
      </c>
      <c r="W8" s="35">
        <f t="shared" si="2"/>
        <v>658789</v>
      </c>
    </row>
    <row r="9" spans="1:26" s="9" customFormat="1" ht="14.25" customHeight="1" x14ac:dyDescent="0.25">
      <c r="A9" s="26" t="s">
        <v>29</v>
      </c>
      <c r="B9" s="27" t="s">
        <v>30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32">
        <f t="shared" si="0"/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4">
        <v>0</v>
      </c>
      <c r="V9" s="32">
        <f t="shared" si="1"/>
        <v>0</v>
      </c>
      <c r="W9" s="35">
        <f t="shared" si="2"/>
        <v>0</v>
      </c>
    </row>
    <row r="10" spans="1:26" s="9" customFormat="1" ht="14.25" customHeight="1" x14ac:dyDescent="0.25">
      <c r="A10" s="26" t="s">
        <v>31</v>
      </c>
      <c r="B10" s="27" t="s">
        <v>32</v>
      </c>
      <c r="C10" s="28">
        <v>0</v>
      </c>
      <c r="D10" s="28">
        <v>907</v>
      </c>
      <c r="E10" s="28">
        <v>0</v>
      </c>
      <c r="F10" s="28">
        <v>0</v>
      </c>
      <c r="G10" s="28">
        <v>0</v>
      </c>
      <c r="H10" s="28">
        <v>76191</v>
      </c>
      <c r="I10" s="28">
        <v>0</v>
      </c>
      <c r="J10" s="28">
        <v>0</v>
      </c>
      <c r="K10" s="28">
        <v>502</v>
      </c>
      <c r="L10" s="28">
        <v>0</v>
      </c>
      <c r="M10" s="28">
        <v>0</v>
      </c>
      <c r="N10" s="28">
        <v>0</v>
      </c>
      <c r="O10" s="32">
        <f t="shared" si="0"/>
        <v>77600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4">
        <v>0</v>
      </c>
      <c r="V10" s="32">
        <f t="shared" si="1"/>
        <v>0</v>
      </c>
      <c r="W10" s="35">
        <f t="shared" si="2"/>
        <v>77600</v>
      </c>
    </row>
    <row r="11" spans="1:26" s="9" customFormat="1" ht="14.25" customHeight="1" x14ac:dyDescent="0.25">
      <c r="A11" s="26" t="s">
        <v>33</v>
      </c>
      <c r="B11" s="27" t="s">
        <v>34</v>
      </c>
      <c r="C11" s="28">
        <v>0</v>
      </c>
      <c r="D11" s="28">
        <v>17</v>
      </c>
      <c r="E11" s="28">
        <v>615</v>
      </c>
      <c r="F11" s="28">
        <v>0</v>
      </c>
      <c r="G11" s="28">
        <v>175</v>
      </c>
      <c r="H11" s="28">
        <v>48</v>
      </c>
      <c r="I11" s="28">
        <v>0</v>
      </c>
      <c r="J11" s="28">
        <v>0</v>
      </c>
      <c r="K11" s="28">
        <v>190</v>
      </c>
      <c r="L11" s="28">
        <v>0</v>
      </c>
      <c r="M11" s="28">
        <v>0</v>
      </c>
      <c r="N11" s="28">
        <v>0</v>
      </c>
      <c r="O11" s="32">
        <f t="shared" si="0"/>
        <v>1045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4">
        <v>0</v>
      </c>
      <c r="V11" s="32">
        <f t="shared" si="1"/>
        <v>0</v>
      </c>
      <c r="W11" s="35">
        <f t="shared" si="2"/>
        <v>1045</v>
      </c>
    </row>
    <row r="12" spans="1:26" s="9" customFormat="1" ht="14.25" customHeight="1" x14ac:dyDescent="0.25">
      <c r="A12" s="26" t="s">
        <v>35</v>
      </c>
      <c r="B12" s="27" t="s">
        <v>36</v>
      </c>
      <c r="C12" s="28">
        <v>11244</v>
      </c>
      <c r="D12" s="28">
        <v>15482</v>
      </c>
      <c r="E12" s="28">
        <v>2146</v>
      </c>
      <c r="F12" s="28">
        <v>10391</v>
      </c>
      <c r="G12" s="28">
        <v>821</v>
      </c>
      <c r="H12" s="28">
        <v>3134</v>
      </c>
      <c r="I12" s="28">
        <v>0</v>
      </c>
      <c r="J12" s="28">
        <v>9684</v>
      </c>
      <c r="K12" s="28">
        <v>2089</v>
      </c>
      <c r="L12" s="28">
        <v>1388</v>
      </c>
      <c r="M12" s="28">
        <v>2671</v>
      </c>
      <c r="N12" s="28">
        <v>0</v>
      </c>
      <c r="O12" s="32">
        <f t="shared" si="0"/>
        <v>59050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4">
        <v>0</v>
      </c>
      <c r="V12" s="32">
        <f t="shared" si="1"/>
        <v>0</v>
      </c>
      <c r="W12" s="35">
        <f t="shared" si="2"/>
        <v>59050</v>
      </c>
    </row>
    <row r="13" spans="1:26" s="9" customFormat="1" ht="14.25" customHeight="1" x14ac:dyDescent="0.25">
      <c r="A13" s="26" t="s">
        <v>37</v>
      </c>
      <c r="B13" s="27" t="s">
        <v>38</v>
      </c>
      <c r="C13" s="28">
        <v>110864</v>
      </c>
      <c r="D13" s="28">
        <v>57876</v>
      </c>
      <c r="E13" s="28">
        <v>54798</v>
      </c>
      <c r="F13" s="28">
        <v>35141</v>
      </c>
      <c r="G13" s="28">
        <v>33103</v>
      </c>
      <c r="H13" s="28">
        <v>142717</v>
      </c>
      <c r="I13" s="28">
        <v>1913</v>
      </c>
      <c r="J13" s="28">
        <v>31476</v>
      </c>
      <c r="K13" s="28">
        <v>30133</v>
      </c>
      <c r="L13" s="28">
        <v>48257</v>
      </c>
      <c r="M13" s="28">
        <v>36970</v>
      </c>
      <c r="N13" s="28">
        <v>237</v>
      </c>
      <c r="O13" s="32">
        <f t="shared" si="0"/>
        <v>583485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4">
        <v>0</v>
      </c>
      <c r="V13" s="32">
        <f t="shared" si="1"/>
        <v>0</v>
      </c>
      <c r="W13" s="35">
        <f t="shared" si="2"/>
        <v>583485</v>
      </c>
    </row>
    <row r="14" spans="1:26" s="9" customFormat="1" ht="14.25" customHeight="1" x14ac:dyDescent="0.25">
      <c r="A14" s="26" t="s">
        <v>39</v>
      </c>
      <c r="B14" s="27" t="s">
        <v>40</v>
      </c>
      <c r="C14" s="28">
        <v>221199</v>
      </c>
      <c r="D14" s="28">
        <v>174841</v>
      </c>
      <c r="E14" s="28">
        <v>103399</v>
      </c>
      <c r="F14" s="28">
        <v>122697</v>
      </c>
      <c r="G14" s="28">
        <v>64871</v>
      </c>
      <c r="H14" s="28">
        <v>41942</v>
      </c>
      <c r="I14" s="28">
        <v>887</v>
      </c>
      <c r="J14" s="28">
        <v>95462</v>
      </c>
      <c r="K14" s="28">
        <v>12089</v>
      </c>
      <c r="L14" s="28">
        <v>31581</v>
      </c>
      <c r="M14" s="28">
        <v>41203</v>
      </c>
      <c r="N14" s="28">
        <v>85</v>
      </c>
      <c r="O14" s="32">
        <f t="shared" si="0"/>
        <v>910256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4">
        <v>0</v>
      </c>
      <c r="V14" s="32">
        <f t="shared" si="1"/>
        <v>0</v>
      </c>
      <c r="W14" s="35">
        <f t="shared" si="2"/>
        <v>910256</v>
      </c>
    </row>
    <row r="15" spans="1:26" s="9" customFormat="1" ht="14.25" customHeight="1" x14ac:dyDescent="0.25">
      <c r="A15" s="26" t="s">
        <v>41</v>
      </c>
      <c r="B15" s="27" t="s">
        <v>42</v>
      </c>
      <c r="C15" s="28">
        <v>332063</v>
      </c>
      <c r="D15" s="28">
        <v>232717</v>
      </c>
      <c r="E15" s="28">
        <v>158197</v>
      </c>
      <c r="F15" s="28">
        <v>157838</v>
      </c>
      <c r="G15" s="28">
        <v>97974</v>
      </c>
      <c r="H15" s="28">
        <v>184659</v>
      </c>
      <c r="I15" s="28">
        <v>2800</v>
      </c>
      <c r="J15" s="28">
        <v>126938</v>
      </c>
      <c r="K15" s="28">
        <v>42222</v>
      </c>
      <c r="L15" s="28">
        <v>79838</v>
      </c>
      <c r="M15" s="28">
        <v>78173</v>
      </c>
      <c r="N15" s="28">
        <v>322</v>
      </c>
      <c r="O15" s="32">
        <f t="shared" si="0"/>
        <v>1493741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4">
        <v>0</v>
      </c>
      <c r="V15" s="32">
        <f t="shared" si="1"/>
        <v>0</v>
      </c>
      <c r="W15" s="35">
        <f t="shared" si="2"/>
        <v>1493741</v>
      </c>
    </row>
    <row r="16" spans="1:26" s="9" customFormat="1" ht="14.25" customHeight="1" x14ac:dyDescent="0.25">
      <c r="A16" s="36" t="s">
        <v>43</v>
      </c>
      <c r="B16" s="37" t="s">
        <v>44</v>
      </c>
      <c r="C16" s="38">
        <v>17627</v>
      </c>
      <c r="D16" s="38">
        <v>67517</v>
      </c>
      <c r="E16" s="38">
        <v>65123</v>
      </c>
      <c r="F16" s="38">
        <v>132780</v>
      </c>
      <c r="G16" s="38">
        <v>5441</v>
      </c>
      <c r="H16" s="38">
        <v>19763</v>
      </c>
      <c r="I16" s="38">
        <v>1101</v>
      </c>
      <c r="J16" s="38">
        <v>6260</v>
      </c>
      <c r="K16" s="38">
        <v>7453</v>
      </c>
      <c r="L16" s="38">
        <v>5026</v>
      </c>
      <c r="M16" s="38">
        <v>23224</v>
      </c>
      <c r="N16" s="38">
        <v>165</v>
      </c>
      <c r="O16" s="39">
        <f t="shared" si="0"/>
        <v>351480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1">
        <v>0</v>
      </c>
      <c r="V16" s="39">
        <f t="shared" si="1"/>
        <v>0</v>
      </c>
      <c r="W16" s="42">
        <f t="shared" si="2"/>
        <v>351480</v>
      </c>
    </row>
    <row r="17" spans="1:26" s="10" customFormat="1" ht="14.25" customHeight="1" x14ac:dyDescent="0.25">
      <c r="A17" s="43" t="s">
        <v>45</v>
      </c>
      <c r="B17" s="44" t="s">
        <v>46</v>
      </c>
      <c r="C17" s="38">
        <v>314436</v>
      </c>
      <c r="D17" s="38">
        <v>165200</v>
      </c>
      <c r="E17" s="38">
        <v>93074</v>
      </c>
      <c r="F17" s="38">
        <v>25058</v>
      </c>
      <c r="G17" s="38">
        <v>92533</v>
      </c>
      <c r="H17" s="38">
        <v>164896</v>
      </c>
      <c r="I17" s="38">
        <v>1699</v>
      </c>
      <c r="J17" s="38">
        <v>120678</v>
      </c>
      <c r="K17" s="38">
        <v>34769</v>
      </c>
      <c r="L17" s="38">
        <v>74811</v>
      </c>
      <c r="M17" s="38">
        <v>54949</v>
      </c>
      <c r="N17" s="38">
        <v>157</v>
      </c>
      <c r="O17" s="39">
        <f t="shared" si="0"/>
        <v>1142260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1">
        <v>0</v>
      </c>
      <c r="V17" s="39">
        <f t="shared" si="1"/>
        <v>0</v>
      </c>
      <c r="W17" s="42">
        <f t="shared" si="2"/>
        <v>1142260</v>
      </c>
      <c r="Z17" s="6"/>
    </row>
    <row r="18" spans="1:26" s="10" customFormat="1" ht="14.25" customHeight="1" x14ac:dyDescent="0.25">
      <c r="A18" s="45" t="s">
        <v>47</v>
      </c>
      <c r="B18" s="46" t="s">
        <v>48</v>
      </c>
      <c r="C18" s="28">
        <v>141230</v>
      </c>
      <c r="D18" s="28">
        <v>219216</v>
      </c>
      <c r="E18" s="28">
        <v>257064</v>
      </c>
      <c r="F18" s="28">
        <v>202556</v>
      </c>
      <c r="G18" s="28">
        <v>342719</v>
      </c>
      <c r="H18" s="28">
        <v>212551</v>
      </c>
      <c r="I18" s="28">
        <v>298680</v>
      </c>
      <c r="J18" s="28">
        <v>363397</v>
      </c>
      <c r="K18" s="28">
        <v>258916</v>
      </c>
      <c r="L18" s="28">
        <v>164873</v>
      </c>
      <c r="M18" s="28">
        <v>248264</v>
      </c>
      <c r="N18" s="28">
        <v>23871</v>
      </c>
      <c r="O18" s="32">
        <f t="shared" si="0"/>
        <v>2733337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4">
        <v>0</v>
      </c>
      <c r="V18" s="32">
        <f t="shared" si="1"/>
        <v>0</v>
      </c>
      <c r="W18" s="35">
        <f t="shared" si="2"/>
        <v>2733337</v>
      </c>
      <c r="Z18" s="6"/>
    </row>
    <row r="19" spans="1:26" s="10" customFormat="1" ht="14.25" customHeight="1" x14ac:dyDescent="0.25">
      <c r="A19" s="43" t="s">
        <v>49</v>
      </c>
      <c r="B19" s="44" t="s">
        <v>50</v>
      </c>
      <c r="C19" s="38">
        <v>96535</v>
      </c>
      <c r="D19" s="38">
        <v>153077</v>
      </c>
      <c r="E19" s="38">
        <v>179867</v>
      </c>
      <c r="F19" s="38">
        <v>118785</v>
      </c>
      <c r="G19" s="38">
        <v>261971</v>
      </c>
      <c r="H19" s="38">
        <v>155747</v>
      </c>
      <c r="I19" s="38">
        <v>235995</v>
      </c>
      <c r="J19" s="38">
        <v>272110</v>
      </c>
      <c r="K19" s="38">
        <v>195918</v>
      </c>
      <c r="L19" s="38">
        <v>117256</v>
      </c>
      <c r="M19" s="38">
        <v>185720</v>
      </c>
      <c r="N19" s="38">
        <v>18948</v>
      </c>
      <c r="O19" s="39">
        <f t="shared" si="0"/>
        <v>1991929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1">
        <v>0</v>
      </c>
      <c r="V19" s="39">
        <f t="shared" si="1"/>
        <v>0</v>
      </c>
      <c r="W19" s="42">
        <f t="shared" si="2"/>
        <v>1991929</v>
      </c>
      <c r="Z19" s="6"/>
    </row>
    <row r="20" spans="1:26" s="10" customFormat="1" ht="14.25" customHeight="1" x14ac:dyDescent="0.25">
      <c r="A20" s="43" t="s">
        <v>51</v>
      </c>
      <c r="B20" s="44" t="s">
        <v>52</v>
      </c>
      <c r="C20" s="38">
        <v>29805</v>
      </c>
      <c r="D20" s="38">
        <v>56260</v>
      </c>
      <c r="E20" s="38">
        <v>64761</v>
      </c>
      <c r="F20" s="38">
        <v>34988</v>
      </c>
      <c r="G20" s="38">
        <v>76045</v>
      </c>
      <c r="H20" s="38">
        <v>52635</v>
      </c>
      <c r="I20" s="38">
        <v>61557</v>
      </c>
      <c r="J20" s="38">
        <v>86209</v>
      </c>
      <c r="K20" s="38">
        <v>57851</v>
      </c>
      <c r="L20" s="38">
        <v>34544</v>
      </c>
      <c r="M20" s="38">
        <v>58097</v>
      </c>
      <c r="N20" s="38">
        <v>4423</v>
      </c>
      <c r="O20" s="39">
        <f t="shared" si="0"/>
        <v>617175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1">
        <v>0</v>
      </c>
      <c r="V20" s="39">
        <f t="shared" si="1"/>
        <v>0</v>
      </c>
      <c r="W20" s="42">
        <f t="shared" si="2"/>
        <v>617175</v>
      </c>
      <c r="Z20" s="6"/>
    </row>
    <row r="21" spans="1:26" s="10" customFormat="1" ht="14.25" customHeight="1" x14ac:dyDescent="0.25">
      <c r="A21" s="43" t="s">
        <v>53</v>
      </c>
      <c r="B21" s="44" t="s">
        <v>54</v>
      </c>
      <c r="C21" s="38">
        <v>5401</v>
      </c>
      <c r="D21" s="38">
        <v>863</v>
      </c>
      <c r="E21" s="38">
        <v>644</v>
      </c>
      <c r="F21" s="38">
        <v>45659</v>
      </c>
      <c r="G21" s="38">
        <v>805</v>
      </c>
      <c r="H21" s="38">
        <v>698</v>
      </c>
      <c r="I21" s="38">
        <v>1128</v>
      </c>
      <c r="J21" s="38">
        <v>1359</v>
      </c>
      <c r="K21" s="38">
        <v>384</v>
      </c>
      <c r="L21" s="38">
        <v>6398</v>
      </c>
      <c r="M21" s="38">
        <v>370</v>
      </c>
      <c r="N21" s="38">
        <v>297</v>
      </c>
      <c r="O21" s="39">
        <f t="shared" si="0"/>
        <v>64006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1">
        <v>0</v>
      </c>
      <c r="V21" s="39">
        <f t="shared" si="1"/>
        <v>0</v>
      </c>
      <c r="W21" s="42">
        <f t="shared" si="2"/>
        <v>64006</v>
      </c>
      <c r="Z21" s="6"/>
    </row>
    <row r="22" spans="1:26" s="10" customFormat="1" ht="14.25" customHeight="1" x14ac:dyDescent="0.25">
      <c r="A22" s="45" t="s">
        <v>55</v>
      </c>
      <c r="B22" s="46" t="s">
        <v>56</v>
      </c>
      <c r="C22" s="28">
        <v>0</v>
      </c>
      <c r="D22" s="28">
        <v>1080</v>
      </c>
      <c r="E22" s="28">
        <v>0</v>
      </c>
      <c r="F22" s="28">
        <v>0</v>
      </c>
      <c r="G22" s="28">
        <v>149</v>
      </c>
      <c r="H22" s="28">
        <v>8448</v>
      </c>
      <c r="I22" s="28">
        <v>0</v>
      </c>
      <c r="J22" s="28">
        <v>0</v>
      </c>
      <c r="K22" s="28">
        <v>883</v>
      </c>
      <c r="L22" s="28">
        <v>0</v>
      </c>
      <c r="M22" s="28">
        <v>27</v>
      </c>
      <c r="N22" s="28">
        <v>0</v>
      </c>
      <c r="O22" s="32">
        <f t="shared" si="0"/>
        <v>10587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4">
        <v>0</v>
      </c>
      <c r="V22" s="32">
        <f t="shared" si="1"/>
        <v>0</v>
      </c>
      <c r="W22" s="35">
        <f t="shared" si="2"/>
        <v>10587</v>
      </c>
      <c r="Z22" s="6"/>
    </row>
    <row r="23" spans="1:26" s="10" customFormat="1" ht="14.25" customHeight="1" x14ac:dyDescent="0.25">
      <c r="A23" s="45" t="s">
        <v>57</v>
      </c>
      <c r="B23" s="46" t="s">
        <v>58</v>
      </c>
      <c r="C23" s="28">
        <v>147</v>
      </c>
      <c r="D23" s="28">
        <v>101</v>
      </c>
      <c r="E23" s="28">
        <v>424</v>
      </c>
      <c r="F23" s="28">
        <v>32</v>
      </c>
      <c r="G23" s="28">
        <v>163</v>
      </c>
      <c r="H23" s="28">
        <v>229</v>
      </c>
      <c r="I23" s="28">
        <v>0</v>
      </c>
      <c r="J23" s="28">
        <v>219</v>
      </c>
      <c r="K23" s="28">
        <v>158</v>
      </c>
      <c r="L23" s="28">
        <v>83</v>
      </c>
      <c r="M23" s="28">
        <v>41</v>
      </c>
      <c r="N23" s="28">
        <v>0</v>
      </c>
      <c r="O23" s="32">
        <f t="shared" si="0"/>
        <v>1597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4">
        <v>0</v>
      </c>
      <c r="V23" s="32">
        <f t="shared" si="1"/>
        <v>0</v>
      </c>
      <c r="W23" s="35">
        <f t="shared" si="2"/>
        <v>1597</v>
      </c>
      <c r="Z23" s="6"/>
    </row>
    <row r="24" spans="1:26" s="10" customFormat="1" ht="14.25" customHeight="1" x14ac:dyDescent="0.25">
      <c r="A24" s="45" t="s">
        <v>59</v>
      </c>
      <c r="B24" s="46" t="s">
        <v>60</v>
      </c>
      <c r="C24" s="28">
        <v>15905</v>
      </c>
      <c r="D24" s="28">
        <v>25982</v>
      </c>
      <c r="E24" s="28">
        <v>10406</v>
      </c>
      <c r="F24" s="28">
        <v>2464</v>
      </c>
      <c r="G24" s="28">
        <v>12556</v>
      </c>
      <c r="H24" s="28">
        <v>57840</v>
      </c>
      <c r="I24" s="28">
        <v>347</v>
      </c>
      <c r="J24" s="28">
        <v>32383</v>
      </c>
      <c r="K24" s="28">
        <v>12953</v>
      </c>
      <c r="L24" s="28">
        <v>25525</v>
      </c>
      <c r="M24" s="28">
        <v>7006</v>
      </c>
      <c r="N24" s="28">
        <v>10</v>
      </c>
      <c r="O24" s="32">
        <f t="shared" si="0"/>
        <v>203377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4">
        <v>0</v>
      </c>
      <c r="V24" s="32">
        <f t="shared" si="1"/>
        <v>0</v>
      </c>
      <c r="W24" s="35">
        <f t="shared" si="2"/>
        <v>203377</v>
      </c>
      <c r="Z24" s="6"/>
    </row>
    <row r="25" spans="1:26" s="10" customFormat="1" ht="14.25" customHeight="1" x14ac:dyDescent="0.25">
      <c r="A25" s="45" t="s">
        <v>61</v>
      </c>
      <c r="B25" s="46" t="s">
        <v>62</v>
      </c>
      <c r="C25" s="28">
        <v>1023</v>
      </c>
      <c r="D25" s="28">
        <v>14262</v>
      </c>
      <c r="E25" s="28">
        <v>5990</v>
      </c>
      <c r="F25" s="28">
        <v>1333</v>
      </c>
      <c r="G25" s="28">
        <v>8284</v>
      </c>
      <c r="H25" s="28">
        <v>0</v>
      </c>
      <c r="I25" s="28">
        <v>0</v>
      </c>
      <c r="J25" s="28">
        <v>0</v>
      </c>
      <c r="K25" s="28">
        <v>0</v>
      </c>
      <c r="L25" s="28">
        <v>103</v>
      </c>
      <c r="M25" s="28">
        <v>708</v>
      </c>
      <c r="N25" s="28">
        <v>0</v>
      </c>
      <c r="O25" s="32">
        <f t="shared" si="0"/>
        <v>31703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4">
        <v>0</v>
      </c>
      <c r="V25" s="32">
        <f t="shared" si="1"/>
        <v>0</v>
      </c>
      <c r="W25" s="35">
        <f t="shared" si="2"/>
        <v>31703</v>
      </c>
      <c r="Z25" s="6"/>
    </row>
    <row r="26" spans="1:26" s="10" customFormat="1" ht="14.25" customHeight="1" x14ac:dyDescent="0.25">
      <c r="A26" s="45" t="s">
        <v>63</v>
      </c>
      <c r="B26" s="46" t="s">
        <v>64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7</v>
      </c>
      <c r="I26" s="28">
        <v>0</v>
      </c>
      <c r="J26" s="28">
        <v>0</v>
      </c>
      <c r="K26" s="28">
        <v>7</v>
      </c>
      <c r="L26" s="28">
        <v>83</v>
      </c>
      <c r="M26" s="28">
        <v>0</v>
      </c>
      <c r="N26" s="28">
        <v>0</v>
      </c>
      <c r="O26" s="32">
        <f t="shared" si="0"/>
        <v>97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4">
        <v>0</v>
      </c>
      <c r="V26" s="32">
        <f t="shared" si="1"/>
        <v>0</v>
      </c>
      <c r="W26" s="35">
        <f t="shared" si="2"/>
        <v>97</v>
      </c>
      <c r="Z26" s="6"/>
    </row>
    <row r="27" spans="1:26" s="10" customFormat="1" ht="14.25" customHeight="1" x14ac:dyDescent="0.25">
      <c r="A27" s="45" t="s">
        <v>65</v>
      </c>
      <c r="B27" s="46" t="s">
        <v>66</v>
      </c>
      <c r="C27" s="28">
        <v>790</v>
      </c>
      <c r="D27" s="28">
        <v>43301</v>
      </c>
      <c r="E27" s="28">
        <v>7319</v>
      </c>
      <c r="F27" s="28">
        <v>45</v>
      </c>
      <c r="G27" s="28">
        <v>0</v>
      </c>
      <c r="H27" s="28">
        <v>635</v>
      </c>
      <c r="I27" s="28">
        <v>0</v>
      </c>
      <c r="J27" s="28">
        <v>6309</v>
      </c>
      <c r="K27" s="28">
        <v>0</v>
      </c>
      <c r="L27" s="28">
        <v>1955</v>
      </c>
      <c r="M27" s="28">
        <v>455</v>
      </c>
      <c r="N27" s="28">
        <v>0</v>
      </c>
      <c r="O27" s="32">
        <f t="shared" si="0"/>
        <v>60809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4">
        <v>0</v>
      </c>
      <c r="V27" s="32">
        <f t="shared" si="1"/>
        <v>0</v>
      </c>
      <c r="W27" s="35">
        <f t="shared" si="2"/>
        <v>60809</v>
      </c>
      <c r="Z27" s="6"/>
    </row>
    <row r="28" spans="1:26" s="10" customFormat="1" ht="14.25" customHeight="1" x14ac:dyDescent="0.25">
      <c r="A28" s="45" t="s">
        <v>67</v>
      </c>
      <c r="B28" s="46" t="s">
        <v>68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32">
        <f t="shared" si="0"/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4">
        <v>0</v>
      </c>
      <c r="V28" s="32">
        <f t="shared" si="1"/>
        <v>0</v>
      </c>
      <c r="W28" s="35">
        <f t="shared" si="2"/>
        <v>0</v>
      </c>
      <c r="Z28" s="6"/>
    </row>
    <row r="29" spans="1:26" s="10" customFormat="1" ht="14.25" customHeight="1" x14ac:dyDescent="0.25">
      <c r="A29" s="47" t="s">
        <v>69</v>
      </c>
      <c r="B29" s="48" t="s">
        <v>70</v>
      </c>
      <c r="C29" s="28">
        <v>5483</v>
      </c>
      <c r="D29" s="28">
        <v>23969</v>
      </c>
      <c r="E29" s="28">
        <v>22816</v>
      </c>
      <c r="F29" s="28">
        <v>3969</v>
      </c>
      <c r="G29" s="28">
        <v>4983</v>
      </c>
      <c r="H29" s="28">
        <v>19233</v>
      </c>
      <c r="I29" s="28">
        <v>2315</v>
      </c>
      <c r="J29" s="28">
        <v>9170</v>
      </c>
      <c r="K29" s="28">
        <v>10179</v>
      </c>
      <c r="L29" s="28">
        <v>6134</v>
      </c>
      <c r="M29" s="28">
        <v>10780</v>
      </c>
      <c r="N29" s="28">
        <v>0</v>
      </c>
      <c r="O29" s="49">
        <f t="shared" si="0"/>
        <v>119031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1">
        <v>0</v>
      </c>
      <c r="V29" s="49">
        <f t="shared" si="1"/>
        <v>0</v>
      </c>
      <c r="W29" s="52">
        <f t="shared" si="2"/>
        <v>119031</v>
      </c>
      <c r="Z29" s="6"/>
    </row>
    <row r="30" spans="1:26" s="10" customFormat="1" ht="14.25" customHeight="1" x14ac:dyDescent="0.25">
      <c r="A30" s="53" t="s">
        <v>71</v>
      </c>
      <c r="B30" s="54" t="s">
        <v>72</v>
      </c>
      <c r="C30" s="55">
        <f t="shared" ref="C30:N30" si="3">SUM(C6:C14)+C18+SUM(C22:C29)</f>
        <v>675196</v>
      </c>
      <c r="D30" s="55">
        <f t="shared" si="3"/>
        <v>898315</v>
      </c>
      <c r="E30" s="55">
        <f t="shared" si="3"/>
        <v>695172</v>
      </c>
      <c r="F30" s="55">
        <f t="shared" si="3"/>
        <v>473733</v>
      </c>
      <c r="G30" s="55">
        <f t="shared" si="3"/>
        <v>585785</v>
      </c>
      <c r="H30" s="55">
        <f t="shared" si="3"/>
        <v>817763</v>
      </c>
      <c r="I30" s="55">
        <f t="shared" si="3"/>
        <v>331504</v>
      </c>
      <c r="J30" s="55">
        <f t="shared" si="3"/>
        <v>715945</v>
      </c>
      <c r="K30" s="55">
        <f t="shared" si="3"/>
        <v>415918</v>
      </c>
      <c r="L30" s="55">
        <f t="shared" si="3"/>
        <v>452210</v>
      </c>
      <c r="M30" s="55">
        <f t="shared" si="3"/>
        <v>637815</v>
      </c>
      <c r="N30" s="55">
        <f t="shared" si="3"/>
        <v>28102</v>
      </c>
      <c r="O30" s="56">
        <f t="shared" si="0"/>
        <v>6727458</v>
      </c>
      <c r="P30" s="55">
        <f t="shared" ref="P30:U30" si="4">SUM(P6:P14)+P18+SUM(P22:P29)</f>
        <v>0</v>
      </c>
      <c r="Q30" s="55">
        <f t="shared" si="4"/>
        <v>0</v>
      </c>
      <c r="R30" s="55">
        <f t="shared" si="4"/>
        <v>0</v>
      </c>
      <c r="S30" s="55">
        <f t="shared" si="4"/>
        <v>0</v>
      </c>
      <c r="T30" s="55">
        <f t="shared" si="4"/>
        <v>0</v>
      </c>
      <c r="U30" s="55">
        <f t="shared" si="4"/>
        <v>0</v>
      </c>
      <c r="V30" s="56">
        <f t="shared" si="1"/>
        <v>0</v>
      </c>
      <c r="W30" s="57">
        <f t="shared" si="2"/>
        <v>6727458</v>
      </c>
      <c r="Z30" s="6"/>
    </row>
    <row r="31" spans="1:26" s="10" customFormat="1" ht="14.25" customHeight="1" x14ac:dyDescent="0.25">
      <c r="A31" s="58" t="s">
        <v>73</v>
      </c>
      <c r="B31" s="59" t="s">
        <v>74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30">
        <v>0</v>
      </c>
      <c r="O31" s="29">
        <f t="shared" si="0"/>
        <v>0</v>
      </c>
      <c r="P31" s="28">
        <v>322059</v>
      </c>
      <c r="Q31" s="28">
        <v>232303</v>
      </c>
      <c r="R31" s="28">
        <v>121664</v>
      </c>
      <c r="S31" s="28">
        <v>103893</v>
      </c>
      <c r="T31" s="28">
        <v>269483</v>
      </c>
      <c r="U31" s="30">
        <v>1948</v>
      </c>
      <c r="V31" s="29">
        <f t="shared" si="1"/>
        <v>1051350</v>
      </c>
      <c r="W31" s="31">
        <f t="shared" si="2"/>
        <v>1051350</v>
      </c>
      <c r="Z31" s="6"/>
    </row>
    <row r="32" spans="1:26" s="10" customFormat="1" ht="14.25" customHeight="1" x14ac:dyDescent="0.25">
      <c r="A32" s="43" t="s">
        <v>75</v>
      </c>
      <c r="B32" s="60" t="s">
        <v>76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41">
        <v>0</v>
      </c>
      <c r="O32" s="39">
        <f t="shared" si="0"/>
        <v>0</v>
      </c>
      <c r="P32" s="40">
        <v>283412</v>
      </c>
      <c r="Q32" s="40">
        <v>209026</v>
      </c>
      <c r="R32" s="40">
        <v>117432</v>
      </c>
      <c r="S32" s="40">
        <v>95137</v>
      </c>
      <c r="T32" s="40">
        <v>266571</v>
      </c>
      <c r="U32" s="41">
        <v>1186</v>
      </c>
      <c r="V32" s="39">
        <f t="shared" si="1"/>
        <v>972764</v>
      </c>
      <c r="W32" s="42">
        <f t="shared" si="2"/>
        <v>972764</v>
      </c>
      <c r="Z32" s="6"/>
    </row>
    <row r="33" spans="1:26" s="10" customFormat="1" ht="14.25" customHeight="1" x14ac:dyDescent="0.25">
      <c r="A33" s="43" t="s">
        <v>77</v>
      </c>
      <c r="B33" s="44" t="s">
        <v>78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41">
        <v>0</v>
      </c>
      <c r="O33" s="39">
        <f t="shared" si="0"/>
        <v>0</v>
      </c>
      <c r="P33" s="40">
        <v>38647</v>
      </c>
      <c r="Q33" s="40">
        <v>20055</v>
      </c>
      <c r="R33" s="40">
        <v>4232</v>
      </c>
      <c r="S33" s="40">
        <v>8756</v>
      </c>
      <c r="T33" s="40">
        <v>2912</v>
      </c>
      <c r="U33" s="41">
        <v>763</v>
      </c>
      <c r="V33" s="39">
        <f t="shared" si="1"/>
        <v>75365</v>
      </c>
      <c r="W33" s="42">
        <f t="shared" si="2"/>
        <v>75365</v>
      </c>
      <c r="Z33" s="6"/>
    </row>
    <row r="34" spans="1:26" s="10" customFormat="1" ht="14.25" customHeight="1" x14ac:dyDescent="0.25">
      <c r="A34" s="43" t="s">
        <v>79</v>
      </c>
      <c r="B34" s="44" t="s">
        <v>80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41">
        <v>0</v>
      </c>
      <c r="O34" s="39">
        <f t="shared" si="0"/>
        <v>0</v>
      </c>
      <c r="P34" s="40">
        <v>0</v>
      </c>
      <c r="Q34" s="40">
        <v>3222</v>
      </c>
      <c r="R34" s="40">
        <v>0</v>
      </c>
      <c r="S34" s="40">
        <v>0</v>
      </c>
      <c r="T34" s="40">
        <v>0</v>
      </c>
      <c r="U34" s="41">
        <v>0</v>
      </c>
      <c r="V34" s="39">
        <f t="shared" si="1"/>
        <v>3222</v>
      </c>
      <c r="W34" s="42">
        <f t="shared" si="2"/>
        <v>3222</v>
      </c>
      <c r="Z34" s="6"/>
    </row>
    <row r="35" spans="1:26" s="10" customFormat="1" ht="14.25" customHeight="1" x14ac:dyDescent="0.25">
      <c r="A35" s="45" t="s">
        <v>81</v>
      </c>
      <c r="B35" s="61" t="s">
        <v>82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4">
        <v>0</v>
      </c>
      <c r="O35" s="32">
        <f t="shared" si="0"/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4">
        <v>0</v>
      </c>
      <c r="V35" s="32">
        <f t="shared" si="1"/>
        <v>0</v>
      </c>
      <c r="W35" s="35">
        <f t="shared" si="2"/>
        <v>0</v>
      </c>
      <c r="Z35" s="6"/>
    </row>
    <row r="36" spans="1:26" s="10" customFormat="1" ht="14.25" customHeight="1" x14ac:dyDescent="0.25">
      <c r="A36" s="45" t="s">
        <v>83</v>
      </c>
      <c r="B36" s="61" t="s">
        <v>84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4">
        <v>0</v>
      </c>
      <c r="O36" s="32">
        <f t="shared" si="0"/>
        <v>0</v>
      </c>
      <c r="P36" s="33">
        <v>64913</v>
      </c>
      <c r="Q36" s="33">
        <v>32809</v>
      </c>
      <c r="R36" s="33">
        <v>160696</v>
      </c>
      <c r="S36" s="33">
        <v>43655</v>
      </c>
      <c r="T36" s="33">
        <v>57032</v>
      </c>
      <c r="U36" s="34">
        <v>1050</v>
      </c>
      <c r="V36" s="32">
        <f t="shared" si="1"/>
        <v>360155</v>
      </c>
      <c r="W36" s="35">
        <f t="shared" si="2"/>
        <v>360155</v>
      </c>
      <c r="Z36" s="6"/>
    </row>
    <row r="37" spans="1:26" s="10" customFormat="1" ht="14.25" customHeight="1" x14ac:dyDescent="0.25">
      <c r="A37" s="45" t="s">
        <v>85</v>
      </c>
      <c r="B37" s="61" t="s">
        <v>86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4">
        <v>0</v>
      </c>
      <c r="O37" s="32">
        <f t="shared" si="0"/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4">
        <v>0</v>
      </c>
      <c r="V37" s="32">
        <f t="shared" si="1"/>
        <v>0</v>
      </c>
      <c r="W37" s="35">
        <f t="shared" si="2"/>
        <v>0</v>
      </c>
      <c r="Z37" s="6"/>
    </row>
    <row r="38" spans="1:26" s="10" customFormat="1" ht="14.25" customHeight="1" x14ac:dyDescent="0.25">
      <c r="A38" s="45" t="s">
        <v>87</v>
      </c>
      <c r="B38" s="61" t="s">
        <v>88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34">
        <v>0</v>
      </c>
      <c r="O38" s="32">
        <f t="shared" si="0"/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4">
        <v>0</v>
      </c>
      <c r="V38" s="32">
        <f t="shared" si="1"/>
        <v>0</v>
      </c>
      <c r="W38" s="35">
        <f t="shared" si="2"/>
        <v>0</v>
      </c>
      <c r="Z38" s="6"/>
    </row>
    <row r="39" spans="1:26" s="10" customFormat="1" ht="14.25" customHeight="1" x14ac:dyDescent="0.25">
      <c r="A39" s="45" t="s">
        <v>89</v>
      </c>
      <c r="B39" s="46" t="s">
        <v>90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34">
        <v>0</v>
      </c>
      <c r="O39" s="32">
        <f t="shared" si="0"/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4">
        <v>0</v>
      </c>
      <c r="V39" s="32">
        <f t="shared" si="1"/>
        <v>0</v>
      </c>
      <c r="W39" s="35">
        <f t="shared" si="2"/>
        <v>0</v>
      </c>
      <c r="Z39" s="6"/>
    </row>
    <row r="40" spans="1:26" s="10" customFormat="1" ht="14.25" customHeight="1" x14ac:dyDescent="0.25">
      <c r="A40" s="45" t="s">
        <v>91</v>
      </c>
      <c r="B40" s="61" t="s">
        <v>92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51">
        <v>0</v>
      </c>
      <c r="O40" s="32">
        <f t="shared" si="0"/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1">
        <v>0</v>
      </c>
      <c r="V40" s="49">
        <f t="shared" si="1"/>
        <v>0</v>
      </c>
      <c r="W40" s="52">
        <f t="shared" si="2"/>
        <v>0</v>
      </c>
      <c r="Z40" s="6"/>
    </row>
    <row r="41" spans="1:26" s="10" customFormat="1" ht="14.25" customHeight="1" x14ac:dyDescent="0.25">
      <c r="A41" s="62" t="s">
        <v>21</v>
      </c>
      <c r="B41" s="63" t="s">
        <v>93</v>
      </c>
      <c r="C41" s="55">
        <f t="shared" ref="C41:N41" si="5">C31+SUM(C35:C40)</f>
        <v>0</v>
      </c>
      <c r="D41" s="55">
        <f t="shared" si="5"/>
        <v>0</v>
      </c>
      <c r="E41" s="55">
        <f t="shared" si="5"/>
        <v>0</v>
      </c>
      <c r="F41" s="55">
        <f t="shared" si="5"/>
        <v>0</v>
      </c>
      <c r="G41" s="55">
        <f t="shared" si="5"/>
        <v>0</v>
      </c>
      <c r="H41" s="55">
        <f t="shared" si="5"/>
        <v>0</v>
      </c>
      <c r="I41" s="55">
        <f t="shared" si="5"/>
        <v>0</v>
      </c>
      <c r="J41" s="55">
        <f t="shared" si="5"/>
        <v>0</v>
      </c>
      <c r="K41" s="55">
        <f t="shared" si="5"/>
        <v>0</v>
      </c>
      <c r="L41" s="55">
        <f t="shared" si="5"/>
        <v>0</v>
      </c>
      <c r="M41" s="55">
        <f t="shared" si="5"/>
        <v>0</v>
      </c>
      <c r="N41" s="55">
        <f t="shared" si="5"/>
        <v>0</v>
      </c>
      <c r="O41" s="56">
        <f t="shared" si="0"/>
        <v>0</v>
      </c>
      <c r="P41" s="55">
        <f t="shared" ref="P41:U41" si="6">P31+SUM(P35:P40)</f>
        <v>386972</v>
      </c>
      <c r="Q41" s="55">
        <f t="shared" si="6"/>
        <v>265112</v>
      </c>
      <c r="R41" s="55">
        <f t="shared" si="6"/>
        <v>282360</v>
      </c>
      <c r="S41" s="55">
        <f t="shared" si="6"/>
        <v>147548</v>
      </c>
      <c r="T41" s="55">
        <f t="shared" si="6"/>
        <v>326515</v>
      </c>
      <c r="U41" s="55">
        <f t="shared" si="6"/>
        <v>2998</v>
      </c>
      <c r="V41" s="56">
        <f t="shared" si="1"/>
        <v>1411505</v>
      </c>
      <c r="W41" s="57">
        <f t="shared" si="2"/>
        <v>1411505</v>
      </c>
      <c r="Z41" s="6"/>
    </row>
    <row r="42" spans="1:26" s="10" customFormat="1" ht="14.25" customHeight="1" thickBot="1" x14ac:dyDescent="0.3">
      <c r="A42" s="64" t="s">
        <v>22</v>
      </c>
      <c r="B42" s="65" t="s">
        <v>94</v>
      </c>
      <c r="C42" s="66">
        <f t="shared" ref="C42:W42" si="7">C30+C41</f>
        <v>675196</v>
      </c>
      <c r="D42" s="66">
        <f t="shared" si="7"/>
        <v>898315</v>
      </c>
      <c r="E42" s="66">
        <f t="shared" si="7"/>
        <v>695172</v>
      </c>
      <c r="F42" s="66">
        <f t="shared" si="7"/>
        <v>473733</v>
      </c>
      <c r="G42" s="66">
        <f t="shared" si="7"/>
        <v>585785</v>
      </c>
      <c r="H42" s="66">
        <f t="shared" si="7"/>
        <v>817763</v>
      </c>
      <c r="I42" s="66">
        <f t="shared" si="7"/>
        <v>331504</v>
      </c>
      <c r="J42" s="66">
        <f t="shared" si="7"/>
        <v>715945</v>
      </c>
      <c r="K42" s="66">
        <f t="shared" si="7"/>
        <v>415918</v>
      </c>
      <c r="L42" s="66">
        <f t="shared" si="7"/>
        <v>452210</v>
      </c>
      <c r="M42" s="66">
        <f t="shared" si="7"/>
        <v>637815</v>
      </c>
      <c r="N42" s="66">
        <f t="shared" si="7"/>
        <v>28102</v>
      </c>
      <c r="O42" s="66">
        <f t="shared" si="7"/>
        <v>6727458</v>
      </c>
      <c r="P42" s="66">
        <f t="shared" si="7"/>
        <v>386972</v>
      </c>
      <c r="Q42" s="66">
        <f t="shared" si="7"/>
        <v>265112</v>
      </c>
      <c r="R42" s="66">
        <f t="shared" si="7"/>
        <v>282360</v>
      </c>
      <c r="S42" s="66">
        <f t="shared" si="7"/>
        <v>147548</v>
      </c>
      <c r="T42" s="66">
        <f t="shared" si="7"/>
        <v>326515</v>
      </c>
      <c r="U42" s="66">
        <f t="shared" si="7"/>
        <v>2998</v>
      </c>
      <c r="V42" s="66">
        <f t="shared" si="7"/>
        <v>1411505</v>
      </c>
      <c r="W42" s="67">
        <f t="shared" si="7"/>
        <v>8138963</v>
      </c>
      <c r="Z42" s="6"/>
    </row>
    <row r="43" spans="1:26" s="10" customFormat="1" ht="14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Z43" s="6"/>
    </row>
    <row r="44" spans="1:26" s="10" customFormat="1" ht="14.25" customHeight="1" thickBo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Z44" s="6"/>
    </row>
    <row r="45" spans="1:26" s="10" customFormat="1" ht="44.1" customHeight="1" x14ac:dyDescent="0.25">
      <c r="A45" s="126"/>
      <c r="B45" s="127"/>
      <c r="C45" s="68" t="str">
        <f t="shared" ref="C45:N45" si="8">C4</f>
        <v>MAКEDONIA</v>
      </c>
      <c r="D45" s="68" t="str">
        <f t="shared" si="8"/>
        <v>TRIGLAV</v>
      </c>
      <c r="E45" s="68" t="str">
        <f t="shared" si="8"/>
        <v>SAVA</v>
      </c>
      <c r="F45" s="68" t="str">
        <f t="shared" si="8"/>
        <v>EUROINS</v>
      </c>
      <c r="G45" s="68" t="str">
        <f t="shared" si="8"/>
        <v>VINER</v>
      </c>
      <c r="H45" s="68" t="str">
        <f t="shared" si="8"/>
        <v>EUROLINK</v>
      </c>
      <c r="I45" s="68" t="str">
        <f t="shared" si="8"/>
        <v>GRAWE JO-JETË</v>
      </c>
      <c r="J45" s="68" t="str">
        <f t="shared" si="8"/>
        <v>UNIKA</v>
      </c>
      <c r="K45" s="68" t="str">
        <f t="shared" si="8"/>
        <v>OSIGURITELNA POLISA</v>
      </c>
      <c r="L45" s="68" t="str">
        <f t="shared" si="8"/>
        <v>HALK OSIGURUVANJE</v>
      </c>
      <c r="M45" s="68" t="str">
        <f t="shared" si="8"/>
        <v>KROACIJA JO-JETË</v>
      </c>
      <c r="N45" s="68" t="str">
        <f t="shared" si="8"/>
        <v>ZOIL MAKEDONIJA, sh.a, Manastrir</v>
      </c>
      <c r="O45" s="69"/>
      <c r="P45" s="68" t="str">
        <f t="shared" ref="P45:U45" si="9">P4</f>
        <v>KROACIA JETË</v>
      </c>
      <c r="Q45" s="68" t="str">
        <f t="shared" si="9"/>
        <v>GRAVE</v>
      </c>
      <c r="R45" s="68" t="str">
        <f t="shared" si="9"/>
        <v>VINER JETË</v>
      </c>
      <c r="S45" s="68" t="str">
        <f t="shared" si="9"/>
        <v>UNIKA JETË</v>
      </c>
      <c r="T45" s="68" t="str">
        <f t="shared" si="9"/>
        <v>TRIGLAV JETË</v>
      </c>
      <c r="U45" s="68" t="str">
        <f t="shared" si="9"/>
        <v>PRVA JETË</v>
      </c>
      <c r="V45" s="70"/>
      <c r="W45" s="6"/>
      <c r="Z45" s="6"/>
    </row>
    <row r="46" spans="1:26" s="10" customFormat="1" ht="17.45" customHeight="1" thickBot="1" x14ac:dyDescent="0.3">
      <c r="A46" s="128" t="s">
        <v>95</v>
      </c>
      <c r="B46" s="129"/>
      <c r="C46" s="71">
        <f>C42/$O$42</f>
        <v>0.10036420888840926</v>
      </c>
      <c r="D46" s="71">
        <f t="shared" ref="D46:N46" si="10">D42/$O$42</f>
        <v>0.13352963333253065</v>
      </c>
      <c r="E46" s="71">
        <f t="shared" si="10"/>
        <v>0.10333353251703689</v>
      </c>
      <c r="F46" s="71">
        <f t="shared" si="10"/>
        <v>7.0417830925142894E-2</v>
      </c>
      <c r="G46" s="71">
        <f t="shared" si="10"/>
        <v>8.7073750590490495E-2</v>
      </c>
      <c r="H46" s="71">
        <f t="shared" si="10"/>
        <v>0.12155601714644669</v>
      </c>
      <c r="I46" s="71">
        <f t="shared" si="10"/>
        <v>4.9276264526660736E-2</v>
      </c>
      <c r="J46" s="71">
        <f t="shared" si="10"/>
        <v>0.10642132585591764</v>
      </c>
      <c r="K46" s="71">
        <f t="shared" si="10"/>
        <v>6.1823945983757907E-2</v>
      </c>
      <c r="L46" s="71">
        <f t="shared" si="10"/>
        <v>6.7218554170089206E-2</v>
      </c>
      <c r="M46" s="71">
        <f t="shared" si="10"/>
        <v>9.4807726781794846E-2</v>
      </c>
      <c r="N46" s="71">
        <f t="shared" si="10"/>
        <v>4.1772092817227548E-3</v>
      </c>
      <c r="O46" s="72"/>
      <c r="P46" s="71">
        <f>P42/$V$42</f>
        <v>0.27415559987389349</v>
      </c>
      <c r="Q46" s="71">
        <f t="shared" ref="Q46:U46" si="11">Q42/$V$42</f>
        <v>0.18782221812887662</v>
      </c>
      <c r="R46" s="71">
        <f t="shared" si="11"/>
        <v>0.20004179935600652</v>
      </c>
      <c r="S46" s="71">
        <f t="shared" si="11"/>
        <v>0.10453239627206422</v>
      </c>
      <c r="T46" s="71">
        <f t="shared" si="11"/>
        <v>0.23132401231309843</v>
      </c>
      <c r="U46" s="71">
        <f t="shared" si="11"/>
        <v>2.1239740560607297E-3</v>
      </c>
      <c r="V46" s="70"/>
      <c r="W46" s="6"/>
      <c r="Z46" s="6"/>
    </row>
    <row r="47" spans="1:26" s="10" customFormat="1" ht="14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Z47" s="6"/>
    </row>
    <row r="48" spans="1:26" s="10" customFormat="1" ht="14.2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Z48" s="6"/>
    </row>
    <row r="49" spans="2:13" s="9" customFormat="1" ht="14.25" customHeigh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s="9" customFormat="1" ht="14.25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s="9" customFormat="1" ht="14.25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s="9" customFormat="1" ht="14.25" customHeigh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 s="9" customFormat="1" ht="14.25" customHeigh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 s="9" customFormat="1" ht="14.2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13" s="9" customFormat="1" ht="14.25" customHeigh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2:13" s="9" customFormat="1" ht="14.25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2:1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2:13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</sheetData>
  <mergeCells count="2">
    <mergeCell ref="A45:B45"/>
    <mergeCell ref="A46:B46"/>
  </mergeCells>
  <pageMargins left="0" right="0" top="0.75" bottom="0.75" header="0.3" footer="0.3"/>
  <pageSetup paperSize="9" scale="9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16BE-7826-4B1A-92D4-3CD81DF290B4}">
  <dimension ref="A1:R55"/>
  <sheetViews>
    <sheetView showGridLines="0" zoomScale="80" zoomScaleNormal="80" workbookViewId="0"/>
  </sheetViews>
  <sheetFormatPr defaultColWidth="9.140625" defaultRowHeight="15" x14ac:dyDescent="0.25"/>
  <cols>
    <col min="1" max="1" width="30.85546875" style="73" customWidth="1"/>
    <col min="2" max="2" width="5.7109375" style="73" customWidth="1"/>
    <col min="3" max="4" width="21.42578125" style="74" customWidth="1"/>
    <col min="5" max="6" width="21.42578125" style="73" customWidth="1"/>
    <col min="7" max="7" width="15" style="73" customWidth="1"/>
    <col min="8" max="8" width="16.7109375" style="73" customWidth="1"/>
    <col min="9" max="9" width="20.140625" style="73" customWidth="1"/>
    <col min="10" max="10" width="13.140625" style="73" customWidth="1"/>
    <col min="11" max="12" width="22.140625" style="11" customWidth="1"/>
    <col min="13" max="13" width="14.85546875" style="11" customWidth="1"/>
    <col min="14" max="14" width="16.7109375" style="11" customWidth="1"/>
    <col min="15" max="15" width="24.5703125" style="73" customWidth="1"/>
    <col min="16" max="16" width="25.85546875" style="73" customWidth="1"/>
    <col min="17" max="17" width="19.140625" style="73" customWidth="1"/>
    <col min="18" max="18" width="18.28515625" style="73" customWidth="1"/>
    <col min="19" max="19" width="9.140625" style="73" customWidth="1"/>
    <col min="20" max="20" width="17.5703125" style="73" customWidth="1"/>
    <col min="21" max="21" width="19.42578125" style="73" customWidth="1"/>
    <col min="22" max="22" width="19" style="73" customWidth="1"/>
    <col min="23" max="23" width="15" style="73" customWidth="1"/>
    <col min="24" max="24" width="14.85546875" style="73" customWidth="1"/>
    <col min="25" max="25" width="20.42578125" style="73" customWidth="1"/>
    <col min="26" max="34" width="9.140625" style="73" customWidth="1"/>
    <col min="35" max="35" width="16.28515625" style="73" customWidth="1"/>
    <col min="36" max="42" width="9.140625" style="73" customWidth="1"/>
    <col min="43" max="43" width="12.85546875" style="73" customWidth="1"/>
    <col min="44" max="44" width="10.140625" style="73" customWidth="1"/>
    <col min="45" max="45" width="9.140625" style="73" customWidth="1"/>
    <col min="46" max="16384" width="9.140625" style="73"/>
  </cols>
  <sheetData>
    <row r="1" spans="1:6" s="9" customFormat="1" ht="15" customHeight="1" x14ac:dyDescent="0.25">
      <c r="B1" s="75"/>
      <c r="C1" s="75"/>
      <c r="D1" s="75"/>
      <c r="E1" s="75"/>
      <c r="F1" s="75"/>
    </row>
    <row r="2" spans="1:6" s="9" customFormat="1" ht="15" customHeight="1" x14ac:dyDescent="0.25">
      <c r="A2" s="76" t="s">
        <v>96</v>
      </c>
    </row>
    <row r="3" spans="1:6" s="9" customFormat="1" ht="15" customHeight="1" thickBot="1" x14ac:dyDescent="0.3">
      <c r="A3" s="77"/>
      <c r="B3" s="78"/>
      <c r="C3" s="79"/>
      <c r="D3" s="79"/>
      <c r="E3" s="79"/>
      <c r="F3" s="80" t="s">
        <v>97</v>
      </c>
    </row>
    <row r="4" spans="1:6" s="9" customFormat="1" ht="66.75" customHeight="1" x14ac:dyDescent="0.25">
      <c r="A4" s="81" t="s">
        <v>98</v>
      </c>
      <c r="B4" s="82" t="s">
        <v>99</v>
      </c>
      <c r="C4" s="82" t="s">
        <v>100</v>
      </c>
      <c r="D4" s="82" t="s">
        <v>101</v>
      </c>
      <c r="E4" s="82" t="s">
        <v>102</v>
      </c>
      <c r="F4" s="83" t="s">
        <v>103</v>
      </c>
    </row>
    <row r="5" spans="1:6" s="9" customFormat="1" ht="14.25" customHeight="1" x14ac:dyDescent="0.25">
      <c r="A5" s="84"/>
      <c r="B5" s="85"/>
      <c r="C5" s="86">
        <v>1</v>
      </c>
      <c r="D5" s="86">
        <v>2</v>
      </c>
      <c r="E5" s="86">
        <v>3</v>
      </c>
      <c r="F5" s="87">
        <v>4</v>
      </c>
    </row>
    <row r="6" spans="1:6" s="9" customFormat="1" ht="15.6" customHeight="1" x14ac:dyDescent="0.25">
      <c r="A6" s="88" t="s">
        <v>104</v>
      </c>
      <c r="B6" s="89">
        <f t="shared" ref="B6:B26" si="0">ROW()-ROW($A$5)</f>
        <v>1</v>
      </c>
      <c r="C6" s="90">
        <f>SUM(C7:C18)</f>
        <v>6727459</v>
      </c>
      <c r="D6" s="90">
        <f>SUM(D7:D18)</f>
        <v>1563345</v>
      </c>
      <c r="E6" s="90">
        <f>SUM(E7:E18)</f>
        <v>4950848</v>
      </c>
      <c r="F6" s="91">
        <f>SUM(F7:F18)</f>
        <v>1776611</v>
      </c>
    </row>
    <row r="7" spans="1:6" x14ac:dyDescent="0.25">
      <c r="A7" s="92" t="s">
        <v>2</v>
      </c>
      <c r="B7" s="89">
        <f t="shared" si="0"/>
        <v>2</v>
      </c>
      <c r="C7" s="93">
        <v>675197</v>
      </c>
      <c r="D7" s="93">
        <v>177488</v>
      </c>
      <c r="E7" s="93">
        <v>460572</v>
      </c>
      <c r="F7" s="94">
        <f t="shared" ref="F7:F18" si="1">C7-E7</f>
        <v>214625</v>
      </c>
    </row>
    <row r="8" spans="1:6" s="9" customFormat="1" ht="15" customHeight="1" x14ac:dyDescent="0.25">
      <c r="A8" s="92" t="s">
        <v>3</v>
      </c>
      <c r="B8" s="89">
        <f t="shared" si="0"/>
        <v>3</v>
      </c>
      <c r="C8" s="93">
        <v>898314</v>
      </c>
      <c r="D8" s="93">
        <v>279689</v>
      </c>
      <c r="E8" s="93">
        <v>639304</v>
      </c>
      <c r="F8" s="94">
        <f t="shared" si="1"/>
        <v>259010</v>
      </c>
    </row>
    <row r="9" spans="1:6" s="9" customFormat="1" ht="15" customHeight="1" x14ac:dyDescent="0.25">
      <c r="A9" s="92" t="s">
        <v>4</v>
      </c>
      <c r="B9" s="89">
        <f t="shared" si="0"/>
        <v>4</v>
      </c>
      <c r="C9" s="93">
        <v>695172</v>
      </c>
      <c r="D9" s="93">
        <v>109633</v>
      </c>
      <c r="E9" s="93">
        <v>536867</v>
      </c>
      <c r="F9" s="94">
        <f t="shared" si="1"/>
        <v>158305</v>
      </c>
    </row>
    <row r="10" spans="1:6" s="9" customFormat="1" ht="15" customHeight="1" x14ac:dyDescent="0.25">
      <c r="A10" s="92" t="s">
        <v>5</v>
      </c>
      <c r="B10" s="89">
        <f t="shared" si="0"/>
        <v>5</v>
      </c>
      <c r="C10" s="93">
        <v>473733</v>
      </c>
      <c r="D10" s="93">
        <v>35342</v>
      </c>
      <c r="E10" s="93">
        <v>323499</v>
      </c>
      <c r="F10" s="94">
        <f t="shared" si="1"/>
        <v>150234</v>
      </c>
    </row>
    <row r="11" spans="1:6" s="9" customFormat="1" ht="15" customHeight="1" x14ac:dyDescent="0.25">
      <c r="A11" s="92" t="s">
        <v>6</v>
      </c>
      <c r="B11" s="89">
        <f t="shared" si="0"/>
        <v>6</v>
      </c>
      <c r="C11" s="93">
        <v>585785</v>
      </c>
      <c r="D11" s="93">
        <v>257553</v>
      </c>
      <c r="E11" s="93">
        <v>426264</v>
      </c>
      <c r="F11" s="94">
        <f t="shared" si="1"/>
        <v>159521</v>
      </c>
    </row>
    <row r="12" spans="1:6" s="9" customFormat="1" ht="15" customHeight="1" x14ac:dyDescent="0.25">
      <c r="A12" s="92" t="s">
        <v>7</v>
      </c>
      <c r="B12" s="89">
        <f t="shared" si="0"/>
        <v>7</v>
      </c>
      <c r="C12" s="93">
        <v>817763</v>
      </c>
      <c r="D12" s="93">
        <v>303393</v>
      </c>
      <c r="E12" s="93">
        <v>715899</v>
      </c>
      <c r="F12" s="94">
        <f t="shared" si="1"/>
        <v>101864</v>
      </c>
    </row>
    <row r="13" spans="1:6" s="9" customFormat="1" ht="15" customHeight="1" x14ac:dyDescent="0.25">
      <c r="A13" s="92" t="s">
        <v>8</v>
      </c>
      <c r="B13" s="89">
        <f t="shared" si="0"/>
        <v>8</v>
      </c>
      <c r="C13" s="93">
        <v>331504</v>
      </c>
      <c r="D13" s="93">
        <v>25581</v>
      </c>
      <c r="E13" s="93">
        <v>235336</v>
      </c>
      <c r="F13" s="94">
        <f t="shared" si="1"/>
        <v>96168</v>
      </c>
    </row>
    <row r="14" spans="1:6" s="9" customFormat="1" ht="15" customHeight="1" x14ac:dyDescent="0.25">
      <c r="A14" s="92" t="s">
        <v>9</v>
      </c>
      <c r="B14" s="89">
        <f t="shared" si="0"/>
        <v>9</v>
      </c>
      <c r="C14" s="93">
        <v>715945</v>
      </c>
      <c r="D14" s="93">
        <v>115062</v>
      </c>
      <c r="E14" s="93">
        <v>526308</v>
      </c>
      <c r="F14" s="94">
        <f t="shared" si="1"/>
        <v>189637</v>
      </c>
    </row>
    <row r="15" spans="1:6" s="9" customFormat="1" ht="15" customHeight="1" x14ac:dyDescent="0.25">
      <c r="A15" s="92" t="s">
        <v>10</v>
      </c>
      <c r="B15" s="89">
        <f t="shared" si="0"/>
        <v>10</v>
      </c>
      <c r="C15" s="93">
        <v>415918</v>
      </c>
      <c r="D15" s="93">
        <v>68242</v>
      </c>
      <c r="E15" s="93">
        <v>298214</v>
      </c>
      <c r="F15" s="94">
        <f t="shared" si="1"/>
        <v>117704</v>
      </c>
    </row>
    <row r="16" spans="1:6" s="9" customFormat="1" ht="15" customHeight="1" x14ac:dyDescent="0.25">
      <c r="A16" s="92" t="s">
        <v>11</v>
      </c>
      <c r="B16" s="89">
        <f t="shared" si="0"/>
        <v>11</v>
      </c>
      <c r="C16" s="93">
        <v>452210</v>
      </c>
      <c r="D16" s="93">
        <v>94786</v>
      </c>
      <c r="E16" s="93">
        <v>323409</v>
      </c>
      <c r="F16" s="94">
        <f t="shared" si="1"/>
        <v>128801</v>
      </c>
    </row>
    <row r="17" spans="1:6" s="9" customFormat="1" ht="15" customHeight="1" x14ac:dyDescent="0.25">
      <c r="A17" s="92" t="s">
        <v>12</v>
      </c>
      <c r="B17" s="89">
        <f t="shared" si="0"/>
        <v>12</v>
      </c>
      <c r="C17" s="93">
        <v>637815</v>
      </c>
      <c r="D17" s="93">
        <v>82375</v>
      </c>
      <c r="E17" s="93">
        <v>462078</v>
      </c>
      <c r="F17" s="94">
        <f t="shared" si="1"/>
        <v>175737</v>
      </c>
    </row>
    <row r="18" spans="1:6" x14ac:dyDescent="0.25">
      <c r="A18" s="92" t="s">
        <v>13</v>
      </c>
      <c r="B18" s="89">
        <f t="shared" si="0"/>
        <v>13</v>
      </c>
      <c r="C18" s="93">
        <v>28103</v>
      </c>
      <c r="D18" s="93">
        <v>14201</v>
      </c>
      <c r="E18" s="93">
        <v>3098</v>
      </c>
      <c r="F18" s="94">
        <f t="shared" si="1"/>
        <v>25005</v>
      </c>
    </row>
    <row r="19" spans="1:6" s="9" customFormat="1" ht="15.6" customHeight="1" x14ac:dyDescent="0.25">
      <c r="A19" s="88" t="s">
        <v>105</v>
      </c>
      <c r="B19" s="89">
        <f t="shared" si="0"/>
        <v>14</v>
      </c>
      <c r="C19" s="90">
        <f>SUM(C20:C25)</f>
        <v>1411505</v>
      </c>
      <c r="D19" s="90">
        <f>SUM(D20:D25)</f>
        <v>20101</v>
      </c>
      <c r="E19" s="90">
        <f>SUM(E20:E25)</f>
        <v>1275084</v>
      </c>
      <c r="F19" s="91">
        <f>SUM(F20:F25)</f>
        <v>136421</v>
      </c>
    </row>
    <row r="20" spans="1:6" x14ac:dyDescent="0.25">
      <c r="A20" s="92" t="s">
        <v>15</v>
      </c>
      <c r="B20" s="89">
        <f t="shared" si="0"/>
        <v>15</v>
      </c>
      <c r="C20" s="93">
        <v>386972</v>
      </c>
      <c r="D20" s="93">
        <v>3023</v>
      </c>
      <c r="E20" s="93">
        <v>441201</v>
      </c>
      <c r="F20" s="94">
        <f t="shared" ref="F20:F25" si="2">C20-E20</f>
        <v>-54229</v>
      </c>
    </row>
    <row r="21" spans="1:6" s="9" customFormat="1" ht="15" customHeight="1" x14ac:dyDescent="0.25">
      <c r="A21" s="92" t="s">
        <v>16</v>
      </c>
      <c r="B21" s="89">
        <f t="shared" si="0"/>
        <v>16</v>
      </c>
      <c r="C21" s="93">
        <v>265112</v>
      </c>
      <c r="D21" s="93">
        <v>15394</v>
      </c>
      <c r="E21" s="93">
        <v>211345</v>
      </c>
      <c r="F21" s="94">
        <f t="shared" si="2"/>
        <v>53767</v>
      </c>
    </row>
    <row r="22" spans="1:6" s="9" customFormat="1" ht="15" customHeight="1" x14ac:dyDescent="0.25">
      <c r="A22" s="92" t="s">
        <v>17</v>
      </c>
      <c r="B22" s="89">
        <f t="shared" si="0"/>
        <v>17</v>
      </c>
      <c r="C22" s="93">
        <v>282360</v>
      </c>
      <c r="D22" s="93">
        <v>27</v>
      </c>
      <c r="E22" s="93">
        <v>226222</v>
      </c>
      <c r="F22" s="94">
        <f t="shared" si="2"/>
        <v>56138</v>
      </c>
    </row>
    <row r="23" spans="1:6" s="9" customFormat="1" ht="15" customHeight="1" x14ac:dyDescent="0.25">
      <c r="A23" s="92" t="s">
        <v>18</v>
      </c>
      <c r="B23" s="89">
        <f t="shared" si="0"/>
        <v>18</v>
      </c>
      <c r="C23" s="93">
        <v>147548</v>
      </c>
      <c r="D23" s="93">
        <v>930</v>
      </c>
      <c r="E23" s="93">
        <v>205045</v>
      </c>
      <c r="F23" s="94">
        <f t="shared" si="2"/>
        <v>-57497</v>
      </c>
    </row>
    <row r="24" spans="1:6" s="9" customFormat="1" ht="15" customHeight="1" x14ac:dyDescent="0.25">
      <c r="A24" s="92" t="s">
        <v>19</v>
      </c>
      <c r="B24" s="89">
        <f t="shared" si="0"/>
        <v>19</v>
      </c>
      <c r="C24" s="93">
        <v>326515</v>
      </c>
      <c r="D24" s="93">
        <v>692</v>
      </c>
      <c r="E24" s="93">
        <v>190240</v>
      </c>
      <c r="F24" s="94">
        <f t="shared" si="2"/>
        <v>136275</v>
      </c>
    </row>
    <row r="25" spans="1:6" x14ac:dyDescent="0.25">
      <c r="A25" s="92" t="s">
        <v>20</v>
      </c>
      <c r="B25" s="89">
        <f t="shared" si="0"/>
        <v>20</v>
      </c>
      <c r="C25" s="93">
        <v>2998</v>
      </c>
      <c r="D25" s="93">
        <v>35</v>
      </c>
      <c r="E25" s="93">
        <v>1031</v>
      </c>
      <c r="F25" s="94">
        <f t="shared" si="2"/>
        <v>1967</v>
      </c>
    </row>
    <row r="26" spans="1:6" s="9" customFormat="1" ht="16.149999999999999" customHeight="1" thickBot="1" x14ac:dyDescent="0.3">
      <c r="A26" s="88" t="s">
        <v>106</v>
      </c>
      <c r="B26" s="95">
        <f t="shared" si="0"/>
        <v>21</v>
      </c>
      <c r="C26" s="96">
        <f>C6+C19</f>
        <v>8138964</v>
      </c>
      <c r="D26" s="96">
        <f>D6+D19</f>
        <v>1583446</v>
      </c>
      <c r="E26" s="96">
        <f>E6+E19</f>
        <v>6225932</v>
      </c>
      <c r="F26" s="97">
        <f>F6+F19</f>
        <v>1913032</v>
      </c>
    </row>
    <row r="27" spans="1:6" s="9" customFormat="1" ht="96" customHeight="1" x14ac:dyDescent="0.25"/>
    <row r="28" spans="1:6" s="9" customFormat="1" ht="24" customHeight="1" x14ac:dyDescent="0.25"/>
    <row r="40" spans="9:18" s="74" customFormat="1" ht="15" customHeight="1" x14ac:dyDescent="0.25">
      <c r="I40" s="73"/>
      <c r="J40" s="73"/>
      <c r="K40" s="11"/>
      <c r="L40" s="11"/>
      <c r="M40" s="11"/>
      <c r="N40" s="11"/>
      <c r="O40" s="73"/>
      <c r="P40" s="73"/>
      <c r="Q40" s="73"/>
      <c r="R40" s="73"/>
    </row>
    <row r="41" spans="9:18" s="74" customFormat="1" ht="15" customHeight="1" x14ac:dyDescent="0.25">
      <c r="I41" s="73"/>
      <c r="J41" s="73"/>
      <c r="K41" s="11"/>
      <c r="L41" s="11"/>
      <c r="M41" s="11"/>
      <c r="N41" s="11"/>
      <c r="O41" s="73"/>
      <c r="P41" s="73"/>
      <c r="Q41" s="73"/>
      <c r="R41" s="73"/>
    </row>
    <row r="42" spans="9:18" s="74" customFormat="1" ht="15" customHeight="1" x14ac:dyDescent="0.25">
      <c r="I42" s="73"/>
      <c r="J42" s="73"/>
      <c r="K42" s="11"/>
      <c r="L42" s="11"/>
      <c r="M42" s="11"/>
      <c r="N42" s="11"/>
      <c r="O42" s="73"/>
      <c r="P42" s="73"/>
      <c r="Q42" s="73"/>
      <c r="R42" s="73"/>
    </row>
    <row r="43" spans="9:18" s="74" customFormat="1" ht="15" customHeight="1" x14ac:dyDescent="0.25">
      <c r="I43" s="73"/>
      <c r="J43" s="73"/>
      <c r="K43" s="11"/>
      <c r="L43" s="11"/>
      <c r="M43" s="11"/>
      <c r="N43" s="11"/>
      <c r="O43" s="73"/>
      <c r="P43" s="73"/>
      <c r="Q43" s="73"/>
      <c r="R43" s="73"/>
    </row>
    <row r="44" spans="9:18" s="74" customFormat="1" ht="15" customHeight="1" x14ac:dyDescent="0.25">
      <c r="I44" s="73"/>
      <c r="J44" s="73"/>
      <c r="K44" s="11"/>
      <c r="L44" s="11"/>
      <c r="M44" s="11"/>
      <c r="N44" s="11"/>
      <c r="O44" s="73"/>
      <c r="P44" s="73"/>
      <c r="Q44" s="73"/>
      <c r="R44" s="73"/>
    </row>
    <row r="45" spans="9:18" s="74" customFormat="1" ht="15" customHeight="1" x14ac:dyDescent="0.25">
      <c r="I45" s="73"/>
      <c r="J45" s="73"/>
      <c r="K45" s="11"/>
      <c r="L45" s="11"/>
      <c r="M45" s="11"/>
      <c r="N45" s="11"/>
      <c r="O45" s="73"/>
      <c r="P45" s="73"/>
      <c r="Q45" s="73"/>
      <c r="R45" s="73"/>
    </row>
    <row r="46" spans="9:18" s="74" customFormat="1" ht="15" customHeight="1" x14ac:dyDescent="0.25">
      <c r="I46" s="73"/>
      <c r="J46" s="73"/>
      <c r="K46" s="11"/>
      <c r="L46" s="11"/>
      <c r="M46" s="11"/>
      <c r="N46" s="11"/>
      <c r="O46" s="73"/>
      <c r="P46" s="73"/>
      <c r="Q46" s="73"/>
      <c r="R46" s="73"/>
    </row>
    <row r="47" spans="9:18" s="74" customFormat="1" ht="15" customHeight="1" x14ac:dyDescent="0.25">
      <c r="I47" s="73"/>
      <c r="J47" s="73"/>
      <c r="K47" s="11"/>
      <c r="L47" s="11"/>
      <c r="M47" s="11"/>
      <c r="N47" s="11"/>
      <c r="O47" s="73"/>
      <c r="P47" s="73"/>
      <c r="Q47" s="73"/>
      <c r="R47" s="73"/>
    </row>
    <row r="48" spans="9:18" s="74" customFormat="1" ht="15" customHeight="1" x14ac:dyDescent="0.25">
      <c r="I48" s="73"/>
      <c r="J48" s="73"/>
      <c r="K48" s="11"/>
      <c r="L48" s="11"/>
      <c r="M48" s="11"/>
      <c r="N48" s="11"/>
      <c r="O48" s="73"/>
      <c r="P48" s="73"/>
      <c r="Q48" s="73"/>
      <c r="R48" s="73"/>
    </row>
    <row r="49" spans="9:18" s="74" customFormat="1" ht="15" customHeight="1" x14ac:dyDescent="0.25">
      <c r="I49" s="73"/>
      <c r="J49" s="73"/>
      <c r="K49" s="11"/>
      <c r="L49" s="11"/>
      <c r="M49" s="11"/>
      <c r="N49" s="11"/>
      <c r="O49" s="73"/>
      <c r="P49" s="73"/>
      <c r="Q49" s="73"/>
      <c r="R49" s="73"/>
    </row>
    <row r="50" spans="9:18" s="74" customFormat="1" ht="15" customHeight="1" x14ac:dyDescent="0.25">
      <c r="I50" s="73"/>
      <c r="J50" s="73"/>
      <c r="K50" s="11"/>
      <c r="L50" s="11"/>
      <c r="M50" s="11"/>
      <c r="N50" s="11"/>
      <c r="O50" s="73"/>
      <c r="P50" s="73"/>
      <c r="Q50" s="73"/>
      <c r="R50" s="73"/>
    </row>
    <row r="51" spans="9:18" s="74" customFormat="1" ht="15" customHeight="1" x14ac:dyDescent="0.25">
      <c r="I51" s="73"/>
      <c r="J51" s="73"/>
      <c r="K51" s="11"/>
      <c r="L51" s="11"/>
      <c r="M51" s="11"/>
      <c r="N51" s="11"/>
      <c r="O51" s="73"/>
      <c r="P51" s="73"/>
      <c r="Q51" s="73"/>
      <c r="R51" s="73"/>
    </row>
    <row r="52" spans="9:18" s="74" customFormat="1" ht="15" customHeight="1" x14ac:dyDescent="0.25">
      <c r="I52" s="73"/>
      <c r="J52" s="73"/>
      <c r="K52" s="11"/>
      <c r="L52" s="11"/>
      <c r="M52" s="11"/>
      <c r="N52" s="11"/>
      <c r="O52" s="73"/>
      <c r="P52" s="73"/>
      <c r="Q52" s="73"/>
      <c r="R52" s="73"/>
    </row>
    <row r="53" spans="9:18" s="74" customFormat="1" ht="15" customHeight="1" x14ac:dyDescent="0.25">
      <c r="I53" s="73"/>
      <c r="J53" s="73"/>
      <c r="K53" s="11"/>
      <c r="L53" s="11"/>
      <c r="M53" s="11"/>
      <c r="N53" s="11"/>
      <c r="O53" s="73"/>
      <c r="P53" s="73"/>
      <c r="Q53" s="73"/>
      <c r="R53" s="73"/>
    </row>
    <row r="54" spans="9:18" s="74" customFormat="1" ht="15" customHeight="1" x14ac:dyDescent="0.25">
      <c r="I54" s="73"/>
      <c r="J54" s="73"/>
      <c r="K54" s="11"/>
      <c r="L54" s="11"/>
      <c r="M54" s="11"/>
      <c r="N54" s="11"/>
      <c r="O54" s="73"/>
      <c r="P54" s="73"/>
      <c r="Q54" s="73"/>
      <c r="R54" s="73"/>
    </row>
    <row r="55" spans="9:18" s="74" customFormat="1" ht="15" customHeight="1" x14ac:dyDescent="0.25">
      <c r="I55" s="73"/>
      <c r="J55" s="73"/>
      <c r="K55" s="11"/>
      <c r="L55" s="11"/>
      <c r="M55" s="11"/>
      <c r="N55" s="11"/>
      <c r="O55" s="73"/>
      <c r="P55" s="73"/>
      <c r="Q55" s="73"/>
      <c r="R55" s="73"/>
    </row>
  </sheetData>
  <printOptions horizontalCentered="1"/>
  <pageMargins left="0" right="0" top="1.9685039370078741" bottom="0" header="0.31496062992125984" footer="0.31496062992125984"/>
  <pageSetup paperSize="9" orientation="portrait"/>
  <headerFooter>
    <oddHeader>&amp;L&amp;G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A19FC-0A7A-4909-85E1-C663E3428432}">
  <dimension ref="A1:F35"/>
  <sheetViews>
    <sheetView showGridLines="0" zoomScale="80" zoomScaleNormal="80" workbookViewId="0"/>
  </sheetViews>
  <sheetFormatPr defaultColWidth="9.140625" defaultRowHeight="15" x14ac:dyDescent="0.25"/>
  <cols>
    <col min="1" max="1" width="40.42578125" style="73" customWidth="1"/>
    <col min="2" max="2" width="6.140625" style="73" customWidth="1"/>
    <col min="3" max="3" width="17.85546875" style="74" customWidth="1"/>
    <col min="4" max="6" width="17.85546875" style="73" customWidth="1"/>
    <col min="7" max="7" width="9.140625" style="73" customWidth="1"/>
    <col min="8" max="16384" width="9.140625" style="73"/>
  </cols>
  <sheetData>
    <row r="1" spans="1:6" s="9" customFormat="1" ht="13.5" customHeight="1" x14ac:dyDescent="0.25">
      <c r="A1" s="98"/>
      <c r="B1" s="98"/>
      <c r="C1" s="98"/>
      <c r="D1" s="98"/>
      <c r="E1" s="98"/>
      <c r="F1" s="98"/>
    </row>
    <row r="2" spans="1:6" s="9" customFormat="1" ht="13.5" customHeight="1" x14ac:dyDescent="0.25">
      <c r="A2" s="76" t="s">
        <v>107</v>
      </c>
      <c r="B2" s="99"/>
      <c r="C2" s="99"/>
      <c r="D2" s="99"/>
      <c r="E2" s="99"/>
      <c r="F2" s="99"/>
    </row>
    <row r="3" spans="1:6" s="9" customFormat="1" ht="13.5" customHeight="1" thickBot="1" x14ac:dyDescent="0.3">
      <c r="A3" s="100"/>
      <c r="B3" s="78"/>
      <c r="C3" s="79"/>
      <c r="D3" s="79"/>
      <c r="E3" s="79"/>
      <c r="F3" s="80" t="s">
        <v>97</v>
      </c>
    </row>
    <row r="4" spans="1:6" s="9" customFormat="1" ht="66.75" customHeight="1" x14ac:dyDescent="0.25">
      <c r="A4" s="81" t="s">
        <v>108</v>
      </c>
      <c r="B4" s="82" t="s">
        <v>109</v>
      </c>
      <c r="C4" s="82" t="s">
        <v>100</v>
      </c>
      <c r="D4" s="82" t="s">
        <v>110</v>
      </c>
      <c r="E4" s="82" t="s">
        <v>102</v>
      </c>
      <c r="F4" s="83" t="s">
        <v>103</v>
      </c>
    </row>
    <row r="5" spans="1:6" s="9" customFormat="1" ht="14.25" customHeight="1" x14ac:dyDescent="0.25">
      <c r="A5" s="84"/>
      <c r="B5" s="85"/>
      <c r="C5" s="86">
        <v>1</v>
      </c>
      <c r="D5" s="86">
        <v>2</v>
      </c>
      <c r="E5" s="86">
        <v>3</v>
      </c>
      <c r="F5" s="87">
        <v>4</v>
      </c>
    </row>
    <row r="6" spans="1:6" s="9" customFormat="1" ht="15" customHeight="1" x14ac:dyDescent="0.25">
      <c r="A6" s="101" t="s">
        <v>23</v>
      </c>
      <c r="B6" s="89">
        <v>1</v>
      </c>
      <c r="C6" s="102">
        <v>460669</v>
      </c>
      <c r="D6" s="102">
        <v>18976</v>
      </c>
      <c r="E6" s="102">
        <v>342406</v>
      </c>
      <c r="F6" s="103">
        <f t="shared" ref="F6:F30" si="0">C6-E6</f>
        <v>118263</v>
      </c>
    </row>
    <row r="7" spans="1:6" s="9" customFormat="1" ht="15" customHeight="1" x14ac:dyDescent="0.25">
      <c r="A7" s="101" t="s">
        <v>25</v>
      </c>
      <c r="B7" s="89">
        <v>2</v>
      </c>
      <c r="C7" s="102">
        <v>816028</v>
      </c>
      <c r="D7" s="102">
        <v>27455</v>
      </c>
      <c r="E7" s="102">
        <v>615323</v>
      </c>
      <c r="F7" s="103">
        <f t="shared" si="0"/>
        <v>200705</v>
      </c>
    </row>
    <row r="8" spans="1:6" s="9" customFormat="1" ht="15" customHeight="1" x14ac:dyDescent="0.25">
      <c r="A8" s="101" t="s">
        <v>27</v>
      </c>
      <c r="B8" s="89">
        <v>3</v>
      </c>
      <c r="C8" s="102">
        <v>658789</v>
      </c>
      <c r="D8" s="102">
        <v>57824</v>
      </c>
      <c r="E8" s="102">
        <v>479842</v>
      </c>
      <c r="F8" s="103">
        <f t="shared" si="0"/>
        <v>178947</v>
      </c>
    </row>
    <row r="9" spans="1:6" s="9" customFormat="1" ht="15" customHeight="1" x14ac:dyDescent="0.25">
      <c r="A9" s="101" t="s">
        <v>29</v>
      </c>
      <c r="B9" s="89">
        <v>4</v>
      </c>
      <c r="C9" s="102">
        <v>0</v>
      </c>
      <c r="D9" s="102">
        <v>0</v>
      </c>
      <c r="E9" s="102">
        <v>0</v>
      </c>
      <c r="F9" s="103">
        <f t="shared" si="0"/>
        <v>0</v>
      </c>
    </row>
    <row r="10" spans="1:6" s="9" customFormat="1" ht="15" customHeight="1" x14ac:dyDescent="0.25">
      <c r="A10" s="101" t="s">
        <v>31</v>
      </c>
      <c r="B10" s="89">
        <v>5</v>
      </c>
      <c r="C10" s="102">
        <v>77600</v>
      </c>
      <c r="D10" s="102">
        <v>77235</v>
      </c>
      <c r="E10" s="102">
        <v>58251</v>
      </c>
      <c r="F10" s="103">
        <f t="shared" si="0"/>
        <v>19349</v>
      </c>
    </row>
    <row r="11" spans="1:6" s="9" customFormat="1" ht="15" customHeight="1" x14ac:dyDescent="0.25">
      <c r="A11" s="101" t="s">
        <v>33</v>
      </c>
      <c r="B11" s="89">
        <v>6</v>
      </c>
      <c r="C11" s="102">
        <v>1045</v>
      </c>
      <c r="D11" s="102">
        <v>710</v>
      </c>
      <c r="E11" s="102">
        <v>794</v>
      </c>
      <c r="F11" s="103">
        <f t="shared" si="0"/>
        <v>251</v>
      </c>
    </row>
    <row r="12" spans="1:6" s="9" customFormat="1" ht="15" customHeight="1" x14ac:dyDescent="0.25">
      <c r="A12" s="101" t="s">
        <v>35</v>
      </c>
      <c r="B12" s="89">
        <v>7</v>
      </c>
      <c r="C12" s="102">
        <v>59050</v>
      </c>
      <c r="D12" s="102">
        <v>27430</v>
      </c>
      <c r="E12" s="102">
        <v>42938</v>
      </c>
      <c r="F12" s="103">
        <f t="shared" si="0"/>
        <v>16112</v>
      </c>
    </row>
    <row r="13" spans="1:6" s="9" customFormat="1" ht="15" customHeight="1" x14ac:dyDescent="0.25">
      <c r="A13" s="101" t="s">
        <v>37</v>
      </c>
      <c r="B13" s="89">
        <v>8</v>
      </c>
      <c r="C13" s="102">
        <v>583486</v>
      </c>
      <c r="D13" s="102">
        <v>368185</v>
      </c>
      <c r="E13" s="102">
        <v>427455</v>
      </c>
      <c r="F13" s="103">
        <f t="shared" si="0"/>
        <v>156031</v>
      </c>
    </row>
    <row r="14" spans="1:6" s="9" customFormat="1" ht="15" customHeight="1" x14ac:dyDescent="0.25">
      <c r="A14" s="101" t="s">
        <v>39</v>
      </c>
      <c r="B14" s="89">
        <v>9</v>
      </c>
      <c r="C14" s="102">
        <v>910256</v>
      </c>
      <c r="D14" s="102">
        <v>354057</v>
      </c>
      <c r="E14" s="102">
        <v>622204</v>
      </c>
      <c r="F14" s="103">
        <f t="shared" si="0"/>
        <v>288052</v>
      </c>
    </row>
    <row r="15" spans="1:6" s="9" customFormat="1" ht="15" customHeight="1" x14ac:dyDescent="0.25">
      <c r="A15" s="101" t="s">
        <v>111</v>
      </c>
      <c r="B15" s="89">
        <v>10</v>
      </c>
      <c r="C15" s="102">
        <v>2733336</v>
      </c>
      <c r="D15" s="102">
        <v>426545</v>
      </c>
      <c r="E15" s="102">
        <v>2043343</v>
      </c>
      <c r="F15" s="103">
        <f t="shared" si="0"/>
        <v>689993</v>
      </c>
    </row>
    <row r="16" spans="1:6" s="9" customFormat="1" ht="15" customHeight="1" x14ac:dyDescent="0.25">
      <c r="A16" s="101" t="s">
        <v>55</v>
      </c>
      <c r="B16" s="89">
        <v>11</v>
      </c>
      <c r="C16" s="102">
        <v>10587</v>
      </c>
      <c r="D16" s="102">
        <v>12482</v>
      </c>
      <c r="E16" s="102">
        <v>8018</v>
      </c>
      <c r="F16" s="103">
        <f t="shared" si="0"/>
        <v>2569</v>
      </c>
    </row>
    <row r="17" spans="1:6" s="9" customFormat="1" ht="15" customHeight="1" x14ac:dyDescent="0.25">
      <c r="A17" s="101" t="s">
        <v>57</v>
      </c>
      <c r="B17" s="89">
        <v>12</v>
      </c>
      <c r="C17" s="102">
        <v>1596</v>
      </c>
      <c r="D17" s="102">
        <v>662</v>
      </c>
      <c r="E17" s="102">
        <v>1206</v>
      </c>
      <c r="F17" s="103">
        <f t="shared" si="0"/>
        <v>390</v>
      </c>
    </row>
    <row r="18" spans="1:6" s="9" customFormat="1" ht="15" customHeight="1" x14ac:dyDescent="0.25">
      <c r="A18" s="101" t="s">
        <v>59</v>
      </c>
      <c r="B18" s="89">
        <v>13</v>
      </c>
      <c r="C18" s="102">
        <v>203377</v>
      </c>
      <c r="D18" s="102">
        <v>119735</v>
      </c>
      <c r="E18" s="102">
        <v>163942</v>
      </c>
      <c r="F18" s="103">
        <f t="shared" si="0"/>
        <v>39435</v>
      </c>
    </row>
    <row r="19" spans="1:6" s="9" customFormat="1" ht="15" customHeight="1" x14ac:dyDescent="0.25">
      <c r="A19" s="101" t="s">
        <v>61</v>
      </c>
      <c r="B19" s="89">
        <v>14</v>
      </c>
      <c r="C19" s="102">
        <v>31703</v>
      </c>
      <c r="D19" s="102">
        <v>12254</v>
      </c>
      <c r="E19" s="102">
        <v>19874</v>
      </c>
      <c r="F19" s="103">
        <f t="shared" si="0"/>
        <v>11829</v>
      </c>
    </row>
    <row r="20" spans="1:6" s="9" customFormat="1" ht="15" customHeight="1" x14ac:dyDescent="0.25">
      <c r="A20" s="101" t="s">
        <v>63</v>
      </c>
      <c r="B20" s="89">
        <v>15</v>
      </c>
      <c r="C20" s="102">
        <v>97</v>
      </c>
      <c r="D20" s="102">
        <v>55</v>
      </c>
      <c r="E20" s="102">
        <v>75</v>
      </c>
      <c r="F20" s="103">
        <f t="shared" si="0"/>
        <v>22</v>
      </c>
    </row>
    <row r="21" spans="1:6" s="9" customFormat="1" ht="15" customHeight="1" x14ac:dyDescent="0.25">
      <c r="A21" s="101" t="s">
        <v>65</v>
      </c>
      <c r="B21" s="89">
        <v>16</v>
      </c>
      <c r="C21" s="102">
        <v>60809</v>
      </c>
      <c r="D21" s="102">
        <v>55953</v>
      </c>
      <c r="E21" s="102">
        <v>47582</v>
      </c>
      <c r="F21" s="103">
        <f t="shared" si="0"/>
        <v>13227</v>
      </c>
    </row>
    <row r="22" spans="1:6" s="9" customFormat="1" ht="15" customHeight="1" x14ac:dyDescent="0.25">
      <c r="A22" s="101" t="s">
        <v>67</v>
      </c>
      <c r="B22" s="89">
        <v>17</v>
      </c>
      <c r="C22" s="102">
        <v>0</v>
      </c>
      <c r="D22" s="102">
        <v>0</v>
      </c>
      <c r="E22" s="102">
        <v>0</v>
      </c>
      <c r="F22" s="103">
        <f t="shared" si="0"/>
        <v>0</v>
      </c>
    </row>
    <row r="23" spans="1:6" s="9" customFormat="1" ht="15" customHeight="1" x14ac:dyDescent="0.25">
      <c r="A23" s="101" t="s">
        <v>69</v>
      </c>
      <c r="B23" s="89">
        <v>18</v>
      </c>
      <c r="C23" s="102">
        <v>119031</v>
      </c>
      <c r="D23" s="102">
        <v>3786</v>
      </c>
      <c r="E23" s="102">
        <v>77595</v>
      </c>
      <c r="F23" s="103">
        <f t="shared" si="0"/>
        <v>41436</v>
      </c>
    </row>
    <row r="24" spans="1:6" s="9" customFormat="1" ht="15" customHeight="1" x14ac:dyDescent="0.25">
      <c r="A24" s="101" t="s">
        <v>73</v>
      </c>
      <c r="B24" s="89">
        <v>19</v>
      </c>
      <c r="C24" s="102">
        <v>1051350</v>
      </c>
      <c r="D24" s="102">
        <v>19754</v>
      </c>
      <c r="E24" s="102">
        <v>991520</v>
      </c>
      <c r="F24" s="103">
        <f t="shared" si="0"/>
        <v>59830</v>
      </c>
    </row>
    <row r="25" spans="1:6" s="9" customFormat="1" ht="15" customHeight="1" x14ac:dyDescent="0.25">
      <c r="A25" s="101" t="s">
        <v>81</v>
      </c>
      <c r="B25" s="89">
        <v>20</v>
      </c>
      <c r="C25" s="102">
        <v>0</v>
      </c>
      <c r="D25" s="102">
        <v>0</v>
      </c>
      <c r="E25" s="102">
        <v>1752</v>
      </c>
      <c r="F25" s="103">
        <f t="shared" si="0"/>
        <v>-1752</v>
      </c>
    </row>
    <row r="26" spans="1:6" s="9" customFormat="1" ht="27.75" customHeight="1" x14ac:dyDescent="0.25">
      <c r="A26" s="101" t="s">
        <v>83</v>
      </c>
      <c r="B26" s="89">
        <v>21</v>
      </c>
      <c r="C26" s="102">
        <v>360155</v>
      </c>
      <c r="D26" s="102">
        <v>347</v>
      </c>
      <c r="E26" s="102">
        <v>281812</v>
      </c>
      <c r="F26" s="103">
        <f t="shared" si="0"/>
        <v>78343</v>
      </c>
    </row>
    <row r="27" spans="1:6" s="9" customFormat="1" ht="15" customHeight="1" x14ac:dyDescent="0.25">
      <c r="A27" s="101" t="s">
        <v>85</v>
      </c>
      <c r="B27" s="89">
        <v>22</v>
      </c>
      <c r="C27" s="102">
        <v>0</v>
      </c>
      <c r="D27" s="102">
        <v>0</v>
      </c>
      <c r="E27" s="102">
        <v>0</v>
      </c>
      <c r="F27" s="103">
        <f t="shared" si="0"/>
        <v>0</v>
      </c>
    </row>
    <row r="28" spans="1:6" s="9" customFormat="1" ht="15" customHeight="1" x14ac:dyDescent="0.25">
      <c r="A28" s="101" t="s">
        <v>87</v>
      </c>
      <c r="B28" s="89">
        <v>23</v>
      </c>
      <c r="C28" s="102">
        <v>0</v>
      </c>
      <c r="D28" s="102">
        <v>0</v>
      </c>
      <c r="E28" s="102">
        <v>0</v>
      </c>
      <c r="F28" s="103">
        <f t="shared" si="0"/>
        <v>0</v>
      </c>
    </row>
    <row r="29" spans="1:6" s="9" customFormat="1" ht="15" customHeight="1" x14ac:dyDescent="0.25">
      <c r="A29" s="101" t="s">
        <v>89</v>
      </c>
      <c r="B29" s="89">
        <v>24</v>
      </c>
      <c r="C29" s="102">
        <v>0</v>
      </c>
      <c r="D29" s="102">
        <v>0</v>
      </c>
      <c r="E29" s="102">
        <v>0</v>
      </c>
      <c r="F29" s="103">
        <f t="shared" si="0"/>
        <v>0</v>
      </c>
    </row>
    <row r="30" spans="1:6" s="9" customFormat="1" ht="15" customHeight="1" x14ac:dyDescent="0.25">
      <c r="A30" s="101" t="s">
        <v>112</v>
      </c>
      <c r="B30" s="89">
        <v>25</v>
      </c>
      <c r="C30" s="102">
        <v>0</v>
      </c>
      <c r="D30" s="102">
        <v>0</v>
      </c>
      <c r="E30" s="102">
        <v>0</v>
      </c>
      <c r="F30" s="103">
        <f t="shared" si="0"/>
        <v>0</v>
      </c>
    </row>
    <row r="31" spans="1:6" s="9" customFormat="1" ht="16.149999999999999" customHeight="1" thickBot="1" x14ac:dyDescent="0.3">
      <c r="A31" s="104" t="s">
        <v>22</v>
      </c>
      <c r="B31" s="95" t="s">
        <v>94</v>
      </c>
      <c r="C31" s="96">
        <f>SUM(C6:C30)</f>
        <v>8138964</v>
      </c>
      <c r="D31" s="96">
        <f>SUM(D6:D30)</f>
        <v>1583445</v>
      </c>
      <c r="E31" s="96">
        <f>SUM(E6:E30)</f>
        <v>6225932</v>
      </c>
      <c r="F31" s="97">
        <f>SUM(F6:F30)</f>
        <v>1913032</v>
      </c>
    </row>
    <row r="32" spans="1:6" s="74" customFormat="1" ht="15" customHeight="1" x14ac:dyDescent="0.2">
      <c r="A32" s="73"/>
      <c r="B32" s="105"/>
      <c r="D32" s="73"/>
      <c r="E32" s="73"/>
      <c r="F32" s="73"/>
    </row>
    <row r="33" spans="1:6" s="74" customFormat="1" ht="15" customHeight="1" x14ac:dyDescent="0.25">
      <c r="A33" s="73"/>
      <c r="B33" s="73"/>
      <c r="D33" s="73"/>
      <c r="E33" s="73"/>
      <c r="F33" s="73"/>
    </row>
    <row r="34" spans="1:6" s="74" customFormat="1" ht="15" customHeight="1" x14ac:dyDescent="0.25">
      <c r="A34" s="73"/>
      <c r="B34" s="73"/>
      <c r="D34" s="73"/>
      <c r="E34" s="73"/>
      <c r="F34" s="73"/>
    </row>
    <row r="35" spans="1:6" s="74" customFormat="1" ht="15" customHeight="1" x14ac:dyDescent="0.25">
      <c r="A35" s="73"/>
      <c r="B35" s="73"/>
      <c r="D35" s="73"/>
      <c r="E35" s="73"/>
      <c r="F35" s="73"/>
    </row>
  </sheetData>
  <printOptions horizontalCentered="1"/>
  <pageMargins left="0" right="0" top="1.9685039370078741" bottom="0" header="0.31496062992125984" footer="0.31496062992125984"/>
  <pageSetup paperSize="9" orientation="portrait"/>
  <headerFooter>
    <oddHeader>&amp;L&amp;G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ED3F4-80EE-4611-AA9A-381290DE153C}">
  <dimension ref="A1:Z59"/>
  <sheetViews>
    <sheetView showGridLines="0" topLeftCell="A13" zoomScale="70" zoomScaleNormal="70" workbookViewId="0">
      <selection activeCell="P46" sqref="P46:U46"/>
    </sheetView>
  </sheetViews>
  <sheetFormatPr defaultColWidth="9.140625" defaultRowHeight="15" x14ac:dyDescent="0.25"/>
  <cols>
    <col min="1" max="1" width="61.42578125" style="6" customWidth="1"/>
    <col min="2" max="2" width="7.42578125" style="7" customWidth="1"/>
    <col min="3" max="3" width="14.28515625" style="8" customWidth="1"/>
    <col min="4" max="13" width="14.28515625" style="9" customWidth="1"/>
    <col min="14" max="16" width="14.28515625" style="6" customWidth="1"/>
    <col min="17" max="20" width="14.28515625" style="9" customWidth="1"/>
    <col min="21" max="23" width="14.28515625" style="6" customWidth="1"/>
    <col min="24" max="25" width="9.140625" style="10" customWidth="1"/>
    <col min="26" max="26" width="9.140625" style="6" customWidth="1"/>
    <col min="27" max="16384" width="9.140625" style="6"/>
  </cols>
  <sheetData>
    <row r="1" spans="1:26" s="11" customFormat="1" ht="14.2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6" s="14" customFormat="1" ht="14.25" customHeight="1" x14ac:dyDescent="0.25">
      <c r="A2" s="15" t="s">
        <v>113</v>
      </c>
      <c r="B2" s="1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s="14" customFormat="1" ht="14.25" customHeight="1" thickBot="1" x14ac:dyDescent="0.3">
      <c r="A3" s="11"/>
      <c r="B3" s="1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6" s="8" customFormat="1" ht="41.1" customHeight="1" x14ac:dyDescent="0.25">
      <c r="A4" s="16" t="s">
        <v>1</v>
      </c>
      <c r="B4" s="17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8" t="s">
        <v>14</v>
      </c>
      <c r="P4" s="17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  <c r="V4" s="18" t="s">
        <v>21</v>
      </c>
      <c r="W4" s="19" t="s">
        <v>22</v>
      </c>
      <c r="X4" s="10"/>
      <c r="Y4" s="20"/>
      <c r="Z4" s="6"/>
    </row>
    <row r="5" spans="1:26" s="8" customFormat="1" ht="15.75" customHeight="1" x14ac:dyDescent="0.25">
      <c r="A5" s="21"/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4">
        <v>100</v>
      </c>
      <c r="P5" s="23">
        <v>101</v>
      </c>
      <c r="Q5" s="23">
        <v>102</v>
      </c>
      <c r="R5" s="23">
        <v>103</v>
      </c>
      <c r="S5" s="23">
        <v>104</v>
      </c>
      <c r="T5" s="23">
        <v>105</v>
      </c>
      <c r="U5" s="23">
        <v>106</v>
      </c>
      <c r="V5" s="24">
        <v>200</v>
      </c>
      <c r="W5" s="25">
        <v>300</v>
      </c>
      <c r="X5" s="10"/>
      <c r="Y5" s="20"/>
      <c r="Z5" s="6"/>
    </row>
    <row r="6" spans="1:26" s="8" customFormat="1" ht="14.25" customHeight="1" x14ac:dyDescent="0.25">
      <c r="A6" s="26" t="s">
        <v>23</v>
      </c>
      <c r="B6" s="27" t="s">
        <v>24</v>
      </c>
      <c r="C6" s="28">
        <v>17629</v>
      </c>
      <c r="D6" s="28">
        <v>23540</v>
      </c>
      <c r="E6" s="28">
        <v>67693</v>
      </c>
      <c r="F6" s="28">
        <v>15671</v>
      </c>
      <c r="G6" s="28">
        <v>37175</v>
      </c>
      <c r="H6" s="28">
        <v>26890</v>
      </c>
      <c r="I6" s="28">
        <v>33969</v>
      </c>
      <c r="J6" s="28">
        <v>34359</v>
      </c>
      <c r="K6" s="28">
        <v>32061</v>
      </c>
      <c r="L6" s="28">
        <v>32833</v>
      </c>
      <c r="M6" s="28">
        <v>53881</v>
      </c>
      <c r="N6" s="28">
        <v>2647</v>
      </c>
      <c r="O6" s="29">
        <f t="shared" ref="O6:O41" si="0">SUM(C6:N6)</f>
        <v>378348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30">
        <v>0</v>
      </c>
      <c r="V6" s="29">
        <f t="shared" ref="V6:V41" si="1">SUM(P6:U6)</f>
        <v>0</v>
      </c>
      <c r="W6" s="31">
        <f t="shared" ref="W6:W41" si="2">O6+V6</f>
        <v>378348</v>
      </c>
      <c r="X6" s="10"/>
      <c r="Y6" s="20"/>
      <c r="Z6" s="6"/>
    </row>
    <row r="7" spans="1:26" s="9" customFormat="1" ht="14.25" customHeight="1" x14ac:dyDescent="0.25">
      <c r="A7" s="26" t="s">
        <v>25</v>
      </c>
      <c r="B7" s="27" t="s">
        <v>26</v>
      </c>
      <c r="C7" s="28">
        <v>799</v>
      </c>
      <c r="D7" s="28">
        <v>11038</v>
      </c>
      <c r="E7" s="28">
        <v>7837</v>
      </c>
      <c r="F7" s="28">
        <v>545</v>
      </c>
      <c r="G7" s="28">
        <v>293</v>
      </c>
      <c r="H7" s="28">
        <v>776</v>
      </c>
      <c r="I7" s="28">
        <v>0</v>
      </c>
      <c r="J7" s="28">
        <v>260</v>
      </c>
      <c r="K7" s="28">
        <v>0</v>
      </c>
      <c r="L7" s="28">
        <v>446</v>
      </c>
      <c r="M7" s="28">
        <v>1096</v>
      </c>
      <c r="N7" s="28">
        <v>0</v>
      </c>
      <c r="O7" s="32">
        <f t="shared" si="0"/>
        <v>23090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4">
        <v>0</v>
      </c>
      <c r="V7" s="32">
        <f t="shared" si="1"/>
        <v>0</v>
      </c>
      <c r="W7" s="35">
        <f t="shared" si="2"/>
        <v>23090</v>
      </c>
    </row>
    <row r="8" spans="1:26" s="9" customFormat="1" ht="14.25" customHeight="1" x14ac:dyDescent="0.25">
      <c r="A8" s="26" t="s">
        <v>27</v>
      </c>
      <c r="B8" s="27" t="s">
        <v>28</v>
      </c>
      <c r="C8" s="28">
        <v>1463</v>
      </c>
      <c r="D8" s="28">
        <v>3348</v>
      </c>
      <c r="E8" s="28">
        <v>4388</v>
      </c>
      <c r="F8" s="28">
        <v>5097</v>
      </c>
      <c r="G8" s="28">
        <v>2210</v>
      </c>
      <c r="H8" s="28">
        <v>2747</v>
      </c>
      <c r="I8" s="28">
        <v>698</v>
      </c>
      <c r="J8" s="28">
        <v>1674</v>
      </c>
      <c r="K8" s="28">
        <v>2961</v>
      </c>
      <c r="L8" s="28">
        <v>2439</v>
      </c>
      <c r="M8" s="28">
        <v>2186</v>
      </c>
      <c r="N8" s="28">
        <v>101</v>
      </c>
      <c r="O8" s="32">
        <f t="shared" si="0"/>
        <v>29312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4">
        <v>0</v>
      </c>
      <c r="V8" s="32">
        <f t="shared" si="1"/>
        <v>0</v>
      </c>
      <c r="W8" s="35">
        <f t="shared" si="2"/>
        <v>29312</v>
      </c>
    </row>
    <row r="9" spans="1:26" s="9" customFormat="1" ht="14.25" customHeight="1" x14ac:dyDescent="0.25">
      <c r="A9" s="26" t="s">
        <v>29</v>
      </c>
      <c r="B9" s="27" t="s">
        <v>30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32">
        <f t="shared" si="0"/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4">
        <v>0</v>
      </c>
      <c r="V9" s="32">
        <f t="shared" si="1"/>
        <v>0</v>
      </c>
      <c r="W9" s="35">
        <f t="shared" si="2"/>
        <v>0</v>
      </c>
    </row>
    <row r="10" spans="1:26" s="9" customFormat="1" ht="14.25" customHeight="1" x14ac:dyDescent="0.25">
      <c r="A10" s="26" t="s">
        <v>31</v>
      </c>
      <c r="B10" s="27" t="s">
        <v>32</v>
      </c>
      <c r="C10" s="28">
        <v>0</v>
      </c>
      <c r="D10" s="28">
        <v>1</v>
      </c>
      <c r="E10" s="28">
        <v>0</v>
      </c>
      <c r="F10" s="28">
        <v>0</v>
      </c>
      <c r="G10" s="28">
        <v>0</v>
      </c>
      <c r="H10" s="28">
        <v>6</v>
      </c>
      <c r="I10" s="28">
        <v>0</v>
      </c>
      <c r="J10" s="28">
        <v>0</v>
      </c>
      <c r="K10" s="28">
        <v>1</v>
      </c>
      <c r="L10" s="28">
        <v>0</v>
      </c>
      <c r="M10" s="28">
        <v>0</v>
      </c>
      <c r="N10" s="28">
        <v>0</v>
      </c>
      <c r="O10" s="32">
        <f t="shared" si="0"/>
        <v>8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4">
        <v>0</v>
      </c>
      <c r="V10" s="32">
        <f t="shared" si="1"/>
        <v>0</v>
      </c>
      <c r="W10" s="35">
        <f t="shared" si="2"/>
        <v>8</v>
      </c>
    </row>
    <row r="11" spans="1:26" s="9" customFormat="1" ht="14.25" customHeight="1" x14ac:dyDescent="0.25">
      <c r="A11" s="26" t="s">
        <v>33</v>
      </c>
      <c r="B11" s="27" t="s">
        <v>34</v>
      </c>
      <c r="C11" s="28">
        <v>0</v>
      </c>
      <c r="D11" s="28">
        <v>2</v>
      </c>
      <c r="E11" s="28">
        <v>13</v>
      </c>
      <c r="F11" s="28">
        <v>0</v>
      </c>
      <c r="G11" s="28">
        <v>3</v>
      </c>
      <c r="H11" s="28">
        <v>2</v>
      </c>
      <c r="I11" s="28">
        <v>0</v>
      </c>
      <c r="J11" s="28">
        <v>0</v>
      </c>
      <c r="K11" s="28">
        <v>3</v>
      </c>
      <c r="L11" s="28">
        <v>0</v>
      </c>
      <c r="M11" s="28">
        <v>0</v>
      </c>
      <c r="N11" s="28">
        <v>0</v>
      </c>
      <c r="O11" s="32">
        <f t="shared" si="0"/>
        <v>23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4">
        <v>0</v>
      </c>
      <c r="V11" s="32">
        <f t="shared" si="1"/>
        <v>0</v>
      </c>
      <c r="W11" s="35">
        <f t="shared" si="2"/>
        <v>23</v>
      </c>
    </row>
    <row r="12" spans="1:26" s="9" customFormat="1" ht="14.25" customHeight="1" x14ac:dyDescent="0.25">
      <c r="A12" s="26" t="s">
        <v>35</v>
      </c>
      <c r="B12" s="27" t="s">
        <v>36</v>
      </c>
      <c r="C12" s="28">
        <v>89</v>
      </c>
      <c r="D12" s="28">
        <v>534</v>
      </c>
      <c r="E12" s="28">
        <v>107</v>
      </c>
      <c r="F12" s="28">
        <v>136</v>
      </c>
      <c r="G12" s="28">
        <v>54</v>
      </c>
      <c r="H12" s="28">
        <v>297</v>
      </c>
      <c r="I12" s="28">
        <v>0</v>
      </c>
      <c r="J12" s="28">
        <v>106</v>
      </c>
      <c r="K12" s="28">
        <v>106</v>
      </c>
      <c r="L12" s="28">
        <v>24</v>
      </c>
      <c r="M12" s="28">
        <v>16</v>
      </c>
      <c r="N12" s="28">
        <v>0</v>
      </c>
      <c r="O12" s="32">
        <f t="shared" si="0"/>
        <v>1469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4">
        <v>0</v>
      </c>
      <c r="V12" s="32">
        <f t="shared" si="1"/>
        <v>0</v>
      </c>
      <c r="W12" s="35">
        <f t="shared" si="2"/>
        <v>1469</v>
      </c>
    </row>
    <row r="13" spans="1:26" s="9" customFormat="1" ht="14.25" customHeight="1" x14ac:dyDescent="0.25">
      <c r="A13" s="26" t="s">
        <v>37</v>
      </c>
      <c r="B13" s="27" t="s">
        <v>38</v>
      </c>
      <c r="C13" s="28">
        <v>5993</v>
      </c>
      <c r="D13" s="28">
        <v>10497</v>
      </c>
      <c r="E13" s="28">
        <v>11913</v>
      </c>
      <c r="F13" s="28">
        <v>3339</v>
      </c>
      <c r="G13" s="28">
        <v>2450</v>
      </c>
      <c r="H13" s="28">
        <v>7402</v>
      </c>
      <c r="I13" s="28">
        <v>560</v>
      </c>
      <c r="J13" s="28">
        <v>2394</v>
      </c>
      <c r="K13" s="28">
        <v>3569</v>
      </c>
      <c r="L13" s="28">
        <v>3889</v>
      </c>
      <c r="M13" s="28">
        <v>10095</v>
      </c>
      <c r="N13" s="28">
        <v>57</v>
      </c>
      <c r="O13" s="32">
        <f t="shared" si="0"/>
        <v>62158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4">
        <v>0</v>
      </c>
      <c r="V13" s="32">
        <f t="shared" si="1"/>
        <v>0</v>
      </c>
      <c r="W13" s="35">
        <f t="shared" si="2"/>
        <v>62158</v>
      </c>
    </row>
    <row r="14" spans="1:26" s="9" customFormat="1" ht="14.25" customHeight="1" x14ac:dyDescent="0.25">
      <c r="A14" s="26" t="s">
        <v>39</v>
      </c>
      <c r="B14" s="27" t="s">
        <v>40</v>
      </c>
      <c r="C14" s="28">
        <v>6579</v>
      </c>
      <c r="D14" s="28">
        <v>12274</v>
      </c>
      <c r="E14" s="28">
        <v>20292</v>
      </c>
      <c r="F14" s="28">
        <v>1655</v>
      </c>
      <c r="G14" s="28">
        <v>2841</v>
      </c>
      <c r="H14" s="28">
        <v>6389</v>
      </c>
      <c r="I14" s="28">
        <v>328</v>
      </c>
      <c r="J14" s="28">
        <v>1343</v>
      </c>
      <c r="K14" s="28">
        <v>1688</v>
      </c>
      <c r="L14" s="28">
        <v>2430</v>
      </c>
      <c r="M14" s="28">
        <v>6642</v>
      </c>
      <c r="N14" s="28">
        <v>39</v>
      </c>
      <c r="O14" s="32">
        <f t="shared" si="0"/>
        <v>62500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4">
        <v>0</v>
      </c>
      <c r="V14" s="32">
        <f t="shared" si="1"/>
        <v>0</v>
      </c>
      <c r="W14" s="35">
        <f t="shared" si="2"/>
        <v>62500</v>
      </c>
    </row>
    <row r="15" spans="1:26" s="9" customFormat="1" ht="14.25" customHeight="1" x14ac:dyDescent="0.25">
      <c r="A15" s="26" t="s">
        <v>41</v>
      </c>
      <c r="B15" s="27" t="s">
        <v>42</v>
      </c>
      <c r="C15" s="28">
        <v>6581</v>
      </c>
      <c r="D15" s="28">
        <v>12274</v>
      </c>
      <c r="E15" s="28">
        <v>20520</v>
      </c>
      <c r="F15" s="28">
        <v>3600</v>
      </c>
      <c r="G15" s="28">
        <v>2841</v>
      </c>
      <c r="H15" s="28">
        <v>7451</v>
      </c>
      <c r="I15" s="28">
        <v>888</v>
      </c>
      <c r="J15" s="28">
        <v>2866</v>
      </c>
      <c r="K15" s="28">
        <v>3929</v>
      </c>
      <c r="L15" s="28">
        <v>4318</v>
      </c>
      <c r="M15" s="28">
        <v>10818</v>
      </c>
      <c r="N15" s="28">
        <v>66</v>
      </c>
      <c r="O15" s="32">
        <f t="shared" si="0"/>
        <v>76152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4">
        <v>0</v>
      </c>
      <c r="V15" s="32">
        <f t="shared" si="1"/>
        <v>0</v>
      </c>
      <c r="W15" s="35">
        <f t="shared" si="2"/>
        <v>76152</v>
      </c>
    </row>
    <row r="16" spans="1:26" s="9" customFormat="1" ht="14.25" customHeight="1" x14ac:dyDescent="0.25">
      <c r="A16" s="36" t="s">
        <v>43</v>
      </c>
      <c r="B16" s="37" t="s">
        <v>44</v>
      </c>
      <c r="C16" s="38">
        <v>4458</v>
      </c>
      <c r="D16" s="38">
        <v>9695</v>
      </c>
      <c r="E16" s="38">
        <v>17608</v>
      </c>
      <c r="F16" s="38">
        <v>2822</v>
      </c>
      <c r="G16" s="38">
        <v>1859</v>
      </c>
      <c r="H16" s="38">
        <v>5922</v>
      </c>
      <c r="I16" s="38">
        <v>619</v>
      </c>
      <c r="J16" s="38">
        <v>1557</v>
      </c>
      <c r="K16" s="38">
        <v>2699</v>
      </c>
      <c r="L16" s="38">
        <v>1203</v>
      </c>
      <c r="M16" s="38">
        <v>9655</v>
      </c>
      <c r="N16" s="38">
        <v>40</v>
      </c>
      <c r="O16" s="39">
        <f t="shared" si="0"/>
        <v>58137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1">
        <v>0</v>
      </c>
      <c r="V16" s="39">
        <f t="shared" si="1"/>
        <v>0</v>
      </c>
      <c r="W16" s="42">
        <f t="shared" si="2"/>
        <v>58137</v>
      </c>
    </row>
    <row r="17" spans="1:26" s="10" customFormat="1" ht="14.25" customHeight="1" x14ac:dyDescent="0.25">
      <c r="A17" s="43" t="s">
        <v>45</v>
      </c>
      <c r="B17" s="44" t="s">
        <v>46</v>
      </c>
      <c r="C17" s="38">
        <v>2123</v>
      </c>
      <c r="D17" s="38">
        <v>2579</v>
      </c>
      <c r="E17" s="38">
        <v>2912</v>
      </c>
      <c r="F17" s="38">
        <v>778</v>
      </c>
      <c r="G17" s="38">
        <v>982</v>
      </c>
      <c r="H17" s="38">
        <v>1529</v>
      </c>
      <c r="I17" s="38">
        <v>269</v>
      </c>
      <c r="J17" s="38">
        <v>1309</v>
      </c>
      <c r="K17" s="38">
        <v>1230</v>
      </c>
      <c r="L17" s="38">
        <v>3115</v>
      </c>
      <c r="M17" s="38">
        <v>1163</v>
      </c>
      <c r="N17" s="38">
        <v>26</v>
      </c>
      <c r="O17" s="39">
        <f t="shared" si="0"/>
        <v>18015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1">
        <v>0</v>
      </c>
      <c r="V17" s="39">
        <f t="shared" si="1"/>
        <v>0</v>
      </c>
      <c r="W17" s="42">
        <f t="shared" si="2"/>
        <v>18015</v>
      </c>
      <c r="Z17" s="6"/>
    </row>
    <row r="18" spans="1:26" s="10" customFormat="1" ht="14.25" customHeight="1" x14ac:dyDescent="0.25">
      <c r="A18" s="45" t="s">
        <v>47</v>
      </c>
      <c r="B18" s="46" t="s">
        <v>48</v>
      </c>
      <c r="C18" s="28">
        <v>25287</v>
      </c>
      <c r="D18" s="28">
        <v>37908</v>
      </c>
      <c r="E18" s="28">
        <v>42121</v>
      </c>
      <c r="F18" s="28">
        <v>40041</v>
      </c>
      <c r="G18" s="28">
        <v>59462</v>
      </c>
      <c r="H18" s="28">
        <v>39636</v>
      </c>
      <c r="I18" s="28">
        <v>54140</v>
      </c>
      <c r="J18" s="28">
        <v>65327</v>
      </c>
      <c r="K18" s="28">
        <v>47654</v>
      </c>
      <c r="L18" s="28">
        <v>27493</v>
      </c>
      <c r="M18" s="28">
        <v>46466</v>
      </c>
      <c r="N18" s="28">
        <v>4008</v>
      </c>
      <c r="O18" s="32">
        <f t="shared" si="0"/>
        <v>489543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4">
        <v>0</v>
      </c>
      <c r="V18" s="32">
        <f t="shared" si="1"/>
        <v>0</v>
      </c>
      <c r="W18" s="35">
        <f t="shared" si="2"/>
        <v>489543</v>
      </c>
      <c r="Z18" s="6"/>
    </row>
    <row r="19" spans="1:26" s="10" customFormat="1" ht="14.25" customHeight="1" x14ac:dyDescent="0.25">
      <c r="A19" s="43" t="s">
        <v>49</v>
      </c>
      <c r="B19" s="44" t="s">
        <v>50</v>
      </c>
      <c r="C19" s="38">
        <v>18272</v>
      </c>
      <c r="D19" s="38">
        <v>26909</v>
      </c>
      <c r="E19" s="38">
        <v>29274</v>
      </c>
      <c r="F19" s="38">
        <v>19678</v>
      </c>
      <c r="G19" s="38">
        <v>43835</v>
      </c>
      <c r="H19" s="38">
        <v>28853</v>
      </c>
      <c r="I19" s="38">
        <v>41420</v>
      </c>
      <c r="J19" s="38">
        <v>47014</v>
      </c>
      <c r="K19" s="38">
        <v>35793</v>
      </c>
      <c r="L19" s="38">
        <v>19316</v>
      </c>
      <c r="M19" s="38">
        <v>34375</v>
      </c>
      <c r="N19" s="38">
        <v>3099</v>
      </c>
      <c r="O19" s="39">
        <f t="shared" si="0"/>
        <v>347838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1">
        <v>0</v>
      </c>
      <c r="V19" s="39">
        <f t="shared" si="1"/>
        <v>0</v>
      </c>
      <c r="W19" s="42">
        <f t="shared" si="2"/>
        <v>347838</v>
      </c>
      <c r="Z19" s="6"/>
    </row>
    <row r="20" spans="1:26" s="10" customFormat="1" ht="14.25" customHeight="1" x14ac:dyDescent="0.25">
      <c r="A20" s="43" t="s">
        <v>51</v>
      </c>
      <c r="B20" s="44" t="s">
        <v>52</v>
      </c>
      <c r="C20" s="38">
        <v>5512</v>
      </c>
      <c r="D20" s="38">
        <v>10494</v>
      </c>
      <c r="E20" s="38">
        <v>12227</v>
      </c>
      <c r="F20" s="38">
        <v>6399</v>
      </c>
      <c r="G20" s="38">
        <v>15348</v>
      </c>
      <c r="H20" s="38">
        <v>10512</v>
      </c>
      <c r="I20" s="38">
        <v>12465</v>
      </c>
      <c r="J20" s="38">
        <v>17975</v>
      </c>
      <c r="K20" s="38">
        <v>11613</v>
      </c>
      <c r="L20" s="38">
        <v>5936</v>
      </c>
      <c r="M20" s="38">
        <v>11870</v>
      </c>
      <c r="N20" s="38">
        <v>800</v>
      </c>
      <c r="O20" s="39">
        <f t="shared" si="0"/>
        <v>121151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1">
        <v>0</v>
      </c>
      <c r="V20" s="39">
        <f t="shared" si="1"/>
        <v>0</v>
      </c>
      <c r="W20" s="42">
        <f t="shared" si="2"/>
        <v>121151</v>
      </c>
      <c r="Z20" s="6"/>
    </row>
    <row r="21" spans="1:26" s="10" customFormat="1" ht="14.25" customHeight="1" x14ac:dyDescent="0.25">
      <c r="A21" s="43" t="s">
        <v>53</v>
      </c>
      <c r="B21" s="44" t="s">
        <v>54</v>
      </c>
      <c r="C21" s="38">
        <v>1325</v>
      </c>
      <c r="D21" s="38">
        <v>111</v>
      </c>
      <c r="E21" s="38">
        <v>113</v>
      </c>
      <c r="F21" s="38">
        <v>13835</v>
      </c>
      <c r="G21" s="38">
        <v>119</v>
      </c>
      <c r="H21" s="38">
        <v>110</v>
      </c>
      <c r="I21" s="38">
        <v>255</v>
      </c>
      <c r="J21" s="38">
        <v>219</v>
      </c>
      <c r="K21" s="38">
        <v>47</v>
      </c>
      <c r="L21" s="38">
        <v>1907</v>
      </c>
      <c r="M21" s="38">
        <v>49</v>
      </c>
      <c r="N21" s="38">
        <v>101</v>
      </c>
      <c r="O21" s="39">
        <f t="shared" si="0"/>
        <v>18191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1">
        <v>0</v>
      </c>
      <c r="V21" s="39">
        <f t="shared" si="1"/>
        <v>0</v>
      </c>
      <c r="W21" s="42">
        <f t="shared" si="2"/>
        <v>18191</v>
      </c>
      <c r="Z21" s="6"/>
    </row>
    <row r="22" spans="1:26" s="10" customFormat="1" ht="14.25" customHeight="1" x14ac:dyDescent="0.25">
      <c r="A22" s="45" t="s">
        <v>55</v>
      </c>
      <c r="B22" s="46" t="s">
        <v>56</v>
      </c>
      <c r="C22" s="28">
        <v>0</v>
      </c>
      <c r="D22" s="28">
        <v>12</v>
      </c>
      <c r="E22" s="28">
        <v>0</v>
      </c>
      <c r="F22" s="28">
        <v>0</v>
      </c>
      <c r="G22" s="28">
        <v>13</v>
      </c>
      <c r="H22" s="28">
        <v>3</v>
      </c>
      <c r="I22" s="28">
        <v>0</v>
      </c>
      <c r="J22" s="28">
        <v>0</v>
      </c>
      <c r="K22" s="28">
        <v>20</v>
      </c>
      <c r="L22" s="28">
        <v>0</v>
      </c>
      <c r="M22" s="28">
        <v>1</v>
      </c>
      <c r="N22" s="28">
        <v>0</v>
      </c>
      <c r="O22" s="32">
        <f t="shared" si="0"/>
        <v>49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4">
        <v>0</v>
      </c>
      <c r="V22" s="32">
        <f t="shared" si="1"/>
        <v>0</v>
      </c>
      <c r="W22" s="35">
        <f t="shared" si="2"/>
        <v>49</v>
      </c>
      <c r="Z22" s="6"/>
    </row>
    <row r="23" spans="1:26" s="10" customFormat="1" ht="14.25" customHeight="1" x14ac:dyDescent="0.25">
      <c r="A23" s="45" t="s">
        <v>57</v>
      </c>
      <c r="B23" s="46" t="s">
        <v>58</v>
      </c>
      <c r="C23" s="28">
        <v>32</v>
      </c>
      <c r="D23" s="28">
        <v>16</v>
      </c>
      <c r="E23" s="28">
        <v>107</v>
      </c>
      <c r="F23" s="28">
        <v>5</v>
      </c>
      <c r="G23" s="28">
        <v>42</v>
      </c>
      <c r="H23" s="28">
        <v>66</v>
      </c>
      <c r="I23" s="28">
        <v>0</v>
      </c>
      <c r="J23" s="28">
        <v>46</v>
      </c>
      <c r="K23" s="28">
        <v>51</v>
      </c>
      <c r="L23" s="28">
        <v>22</v>
      </c>
      <c r="M23" s="28">
        <v>9</v>
      </c>
      <c r="N23" s="28">
        <v>0</v>
      </c>
      <c r="O23" s="32">
        <f t="shared" si="0"/>
        <v>396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4">
        <v>0</v>
      </c>
      <c r="V23" s="32">
        <f t="shared" si="1"/>
        <v>0</v>
      </c>
      <c r="W23" s="35">
        <f t="shared" si="2"/>
        <v>396</v>
      </c>
      <c r="Z23" s="6"/>
    </row>
    <row r="24" spans="1:26" s="10" customFormat="1" ht="14.25" customHeight="1" x14ac:dyDescent="0.25">
      <c r="A24" s="45" t="s">
        <v>59</v>
      </c>
      <c r="B24" s="46" t="s">
        <v>60</v>
      </c>
      <c r="C24" s="28">
        <v>1949</v>
      </c>
      <c r="D24" s="28">
        <v>4278</v>
      </c>
      <c r="E24" s="28">
        <v>7815</v>
      </c>
      <c r="F24" s="28">
        <v>681</v>
      </c>
      <c r="G24" s="28">
        <v>1326</v>
      </c>
      <c r="H24" s="28">
        <v>7214</v>
      </c>
      <c r="I24" s="28">
        <v>162</v>
      </c>
      <c r="J24" s="28">
        <v>1206</v>
      </c>
      <c r="K24" s="28">
        <v>2226</v>
      </c>
      <c r="L24" s="28">
        <v>626</v>
      </c>
      <c r="M24" s="28">
        <v>6410</v>
      </c>
      <c r="N24" s="28">
        <v>29</v>
      </c>
      <c r="O24" s="32">
        <f t="shared" si="0"/>
        <v>33922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4">
        <v>0</v>
      </c>
      <c r="V24" s="32">
        <f t="shared" si="1"/>
        <v>0</v>
      </c>
      <c r="W24" s="35">
        <f t="shared" si="2"/>
        <v>33922</v>
      </c>
      <c r="Z24" s="6"/>
    </row>
    <row r="25" spans="1:26" s="10" customFormat="1" ht="14.25" customHeight="1" x14ac:dyDescent="0.25">
      <c r="A25" s="45" t="s">
        <v>61</v>
      </c>
      <c r="B25" s="46" t="s">
        <v>62</v>
      </c>
      <c r="C25" s="28">
        <v>17</v>
      </c>
      <c r="D25" s="28">
        <v>5309</v>
      </c>
      <c r="E25" s="28">
        <v>25</v>
      </c>
      <c r="F25" s="28">
        <v>31</v>
      </c>
      <c r="G25" s="28">
        <v>1014</v>
      </c>
      <c r="H25" s="28">
        <v>0</v>
      </c>
      <c r="I25" s="28">
        <v>0</v>
      </c>
      <c r="J25" s="28">
        <v>0</v>
      </c>
      <c r="K25" s="28">
        <v>0</v>
      </c>
      <c r="L25" s="28">
        <v>32</v>
      </c>
      <c r="M25" s="28">
        <v>81</v>
      </c>
      <c r="N25" s="28">
        <v>0</v>
      </c>
      <c r="O25" s="32">
        <f t="shared" si="0"/>
        <v>6509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4">
        <v>0</v>
      </c>
      <c r="V25" s="32">
        <f t="shared" si="1"/>
        <v>0</v>
      </c>
      <c r="W25" s="35">
        <f t="shared" si="2"/>
        <v>6509</v>
      </c>
      <c r="Z25" s="6"/>
    </row>
    <row r="26" spans="1:26" s="10" customFormat="1" ht="14.25" customHeight="1" x14ac:dyDescent="0.25">
      <c r="A26" s="45" t="s">
        <v>63</v>
      </c>
      <c r="B26" s="46" t="s">
        <v>64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4</v>
      </c>
      <c r="I26" s="28">
        <v>0</v>
      </c>
      <c r="J26" s="28">
        <v>0</v>
      </c>
      <c r="K26" s="28">
        <v>2</v>
      </c>
      <c r="L26" s="28">
        <v>7</v>
      </c>
      <c r="M26" s="28">
        <v>0</v>
      </c>
      <c r="N26" s="28">
        <v>0</v>
      </c>
      <c r="O26" s="32">
        <f t="shared" si="0"/>
        <v>13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4">
        <v>0</v>
      </c>
      <c r="V26" s="32">
        <f t="shared" si="1"/>
        <v>0</v>
      </c>
      <c r="W26" s="35">
        <f t="shared" si="2"/>
        <v>13</v>
      </c>
      <c r="Z26" s="6"/>
    </row>
    <row r="27" spans="1:26" s="10" customFormat="1" ht="14.25" customHeight="1" x14ac:dyDescent="0.25">
      <c r="A27" s="45" t="s">
        <v>65</v>
      </c>
      <c r="B27" s="46" t="s">
        <v>66</v>
      </c>
      <c r="C27" s="28">
        <v>21</v>
      </c>
      <c r="D27" s="28">
        <v>38</v>
      </c>
      <c r="E27" s="28">
        <v>172</v>
      </c>
      <c r="F27" s="28">
        <v>2</v>
      </c>
      <c r="G27" s="28">
        <v>0</v>
      </c>
      <c r="H27" s="28">
        <v>635</v>
      </c>
      <c r="I27" s="28">
        <v>0</v>
      </c>
      <c r="J27" s="28">
        <v>15</v>
      </c>
      <c r="K27" s="28">
        <v>0</v>
      </c>
      <c r="L27" s="28">
        <v>11</v>
      </c>
      <c r="M27" s="28">
        <v>6</v>
      </c>
      <c r="N27" s="28">
        <v>0</v>
      </c>
      <c r="O27" s="32">
        <f t="shared" si="0"/>
        <v>900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4">
        <v>0</v>
      </c>
      <c r="V27" s="32">
        <f t="shared" si="1"/>
        <v>0</v>
      </c>
      <c r="W27" s="35">
        <f t="shared" si="2"/>
        <v>900</v>
      </c>
      <c r="Z27" s="6"/>
    </row>
    <row r="28" spans="1:26" s="10" customFormat="1" ht="14.25" customHeight="1" x14ac:dyDescent="0.25">
      <c r="A28" s="45" t="s">
        <v>67</v>
      </c>
      <c r="B28" s="46" t="s">
        <v>68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32">
        <f t="shared" si="0"/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4">
        <v>0</v>
      </c>
      <c r="V28" s="32">
        <f t="shared" si="1"/>
        <v>0</v>
      </c>
      <c r="W28" s="35">
        <f t="shared" si="2"/>
        <v>0</v>
      </c>
      <c r="Z28" s="6"/>
    </row>
    <row r="29" spans="1:26" s="10" customFormat="1" ht="14.25" customHeight="1" x14ac:dyDescent="0.25">
      <c r="A29" s="47" t="s">
        <v>69</v>
      </c>
      <c r="B29" s="48" t="s">
        <v>70</v>
      </c>
      <c r="C29" s="28">
        <v>6293</v>
      </c>
      <c r="D29" s="28">
        <v>36558</v>
      </c>
      <c r="E29" s="28">
        <v>34327</v>
      </c>
      <c r="F29" s="28">
        <v>5958</v>
      </c>
      <c r="G29" s="28">
        <v>8185</v>
      </c>
      <c r="H29" s="28">
        <v>37546</v>
      </c>
      <c r="I29" s="28">
        <v>3612</v>
      </c>
      <c r="J29" s="28">
        <v>16278</v>
      </c>
      <c r="K29" s="28">
        <v>13782</v>
      </c>
      <c r="L29" s="28">
        <v>7160</v>
      </c>
      <c r="M29" s="28">
        <v>13971</v>
      </c>
      <c r="N29" s="28">
        <v>0</v>
      </c>
      <c r="O29" s="49">
        <f t="shared" si="0"/>
        <v>183670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1">
        <v>0</v>
      </c>
      <c r="V29" s="49">
        <f t="shared" si="1"/>
        <v>0</v>
      </c>
      <c r="W29" s="52">
        <f t="shared" si="2"/>
        <v>183670</v>
      </c>
      <c r="Z29" s="6"/>
    </row>
    <row r="30" spans="1:26" s="10" customFormat="1" ht="14.25" customHeight="1" x14ac:dyDescent="0.25">
      <c r="A30" s="53" t="s">
        <v>71</v>
      </c>
      <c r="B30" s="54" t="s">
        <v>72</v>
      </c>
      <c r="C30" s="55">
        <v>41698</v>
      </c>
      <c r="D30" s="55">
        <v>107446</v>
      </c>
      <c r="E30" s="55">
        <v>115734</v>
      </c>
      <c r="F30" s="55">
        <v>55969</v>
      </c>
      <c r="G30" s="55">
        <v>74857</v>
      </c>
      <c r="H30" s="55">
        <v>96078</v>
      </c>
      <c r="I30" s="55">
        <v>59026</v>
      </c>
      <c r="J30" s="55">
        <v>86720</v>
      </c>
      <c r="K30" s="55">
        <v>69819</v>
      </c>
      <c r="L30" s="55">
        <v>57448</v>
      </c>
      <c r="M30" s="55">
        <v>100360</v>
      </c>
      <c r="N30" s="55">
        <v>4197</v>
      </c>
      <c r="O30" s="56">
        <f t="shared" si="0"/>
        <v>869352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6">
        <f t="shared" si="1"/>
        <v>0</v>
      </c>
      <c r="W30" s="57">
        <f t="shared" si="2"/>
        <v>869352</v>
      </c>
      <c r="Z30" s="6"/>
    </row>
    <row r="31" spans="1:26" s="10" customFormat="1" ht="14.25" customHeight="1" x14ac:dyDescent="0.25">
      <c r="A31" s="58" t="s">
        <v>73</v>
      </c>
      <c r="B31" s="59" t="s">
        <v>74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30">
        <v>0</v>
      </c>
      <c r="O31" s="29">
        <f t="shared" si="0"/>
        <v>0</v>
      </c>
      <c r="P31" s="28">
        <v>2242</v>
      </c>
      <c r="Q31" s="28">
        <v>552</v>
      </c>
      <c r="R31" s="28">
        <v>417</v>
      </c>
      <c r="S31" s="28">
        <v>4786</v>
      </c>
      <c r="T31" s="28">
        <v>52795</v>
      </c>
      <c r="U31" s="30">
        <v>245</v>
      </c>
      <c r="V31" s="29">
        <f t="shared" si="1"/>
        <v>61037</v>
      </c>
      <c r="W31" s="31">
        <f t="shared" si="2"/>
        <v>61037</v>
      </c>
      <c r="Z31" s="6"/>
    </row>
    <row r="32" spans="1:26" s="10" customFormat="1" ht="14.25" customHeight="1" x14ac:dyDescent="0.25">
      <c r="A32" s="43" t="s">
        <v>75</v>
      </c>
      <c r="B32" s="60" t="s">
        <v>76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41">
        <v>0</v>
      </c>
      <c r="O32" s="39">
        <f t="shared" si="0"/>
        <v>0</v>
      </c>
      <c r="P32" s="40">
        <v>2242</v>
      </c>
      <c r="Q32" s="40">
        <v>549</v>
      </c>
      <c r="R32" s="40">
        <v>417</v>
      </c>
      <c r="S32" s="40">
        <v>4786</v>
      </c>
      <c r="T32" s="40">
        <v>52795</v>
      </c>
      <c r="U32" s="41">
        <v>245</v>
      </c>
      <c r="V32" s="39">
        <f t="shared" si="1"/>
        <v>61034</v>
      </c>
      <c r="W32" s="42">
        <f t="shared" si="2"/>
        <v>61034</v>
      </c>
      <c r="Z32" s="6"/>
    </row>
    <row r="33" spans="1:26" s="10" customFormat="1" ht="14.25" customHeight="1" x14ac:dyDescent="0.25">
      <c r="A33" s="43" t="s">
        <v>77</v>
      </c>
      <c r="B33" s="44" t="s">
        <v>78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41">
        <v>0</v>
      </c>
      <c r="O33" s="39">
        <f t="shared" si="0"/>
        <v>0</v>
      </c>
      <c r="P33" s="40">
        <v>574</v>
      </c>
      <c r="Q33" s="40">
        <v>633</v>
      </c>
      <c r="R33" s="40">
        <v>117</v>
      </c>
      <c r="S33" s="40">
        <v>3640</v>
      </c>
      <c r="T33" s="40">
        <v>199</v>
      </c>
      <c r="U33" s="41">
        <v>220</v>
      </c>
      <c r="V33" s="39">
        <f t="shared" si="1"/>
        <v>5383</v>
      </c>
      <c r="W33" s="42">
        <f t="shared" si="2"/>
        <v>5383</v>
      </c>
      <c r="Z33" s="6"/>
    </row>
    <row r="34" spans="1:26" s="10" customFormat="1" ht="14.25" customHeight="1" x14ac:dyDescent="0.25">
      <c r="A34" s="43" t="s">
        <v>79</v>
      </c>
      <c r="B34" s="44" t="s">
        <v>80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41">
        <v>0</v>
      </c>
      <c r="O34" s="39">
        <f t="shared" si="0"/>
        <v>0</v>
      </c>
      <c r="P34" s="40">
        <v>0</v>
      </c>
      <c r="Q34" s="40">
        <v>3</v>
      </c>
      <c r="R34" s="40">
        <v>0</v>
      </c>
      <c r="S34" s="40">
        <v>0</v>
      </c>
      <c r="T34" s="40">
        <v>0</v>
      </c>
      <c r="U34" s="41">
        <v>0</v>
      </c>
      <c r="V34" s="39">
        <f t="shared" si="1"/>
        <v>3</v>
      </c>
      <c r="W34" s="42">
        <f t="shared" si="2"/>
        <v>3</v>
      </c>
      <c r="Z34" s="6"/>
    </row>
    <row r="35" spans="1:26" s="10" customFormat="1" ht="14.25" customHeight="1" x14ac:dyDescent="0.25">
      <c r="A35" s="45" t="s">
        <v>81</v>
      </c>
      <c r="B35" s="61" t="s">
        <v>82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4">
        <v>0</v>
      </c>
      <c r="O35" s="32">
        <f t="shared" si="0"/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4">
        <v>0</v>
      </c>
      <c r="V35" s="32">
        <f t="shared" si="1"/>
        <v>0</v>
      </c>
      <c r="W35" s="35">
        <f t="shared" si="2"/>
        <v>0</v>
      </c>
      <c r="Z35" s="6"/>
    </row>
    <row r="36" spans="1:26" s="10" customFormat="1" ht="14.25" customHeight="1" x14ac:dyDescent="0.25">
      <c r="A36" s="45" t="s">
        <v>83</v>
      </c>
      <c r="B36" s="61" t="s">
        <v>84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4">
        <v>0</v>
      </c>
      <c r="O36" s="32">
        <f t="shared" si="0"/>
        <v>0</v>
      </c>
      <c r="P36" s="33">
        <v>429</v>
      </c>
      <c r="Q36" s="33">
        <v>230</v>
      </c>
      <c r="R36" s="33">
        <v>1301</v>
      </c>
      <c r="S36" s="33">
        <v>175</v>
      </c>
      <c r="T36" s="33">
        <v>174</v>
      </c>
      <c r="U36" s="34">
        <v>117</v>
      </c>
      <c r="V36" s="32">
        <f t="shared" si="1"/>
        <v>2426</v>
      </c>
      <c r="W36" s="35">
        <f t="shared" si="2"/>
        <v>2426</v>
      </c>
      <c r="Z36" s="6"/>
    </row>
    <row r="37" spans="1:26" s="10" customFormat="1" ht="14.25" customHeight="1" x14ac:dyDescent="0.25">
      <c r="A37" s="45" t="s">
        <v>85</v>
      </c>
      <c r="B37" s="61" t="s">
        <v>86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4">
        <v>0</v>
      </c>
      <c r="O37" s="32">
        <f t="shared" si="0"/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4">
        <v>0</v>
      </c>
      <c r="V37" s="32">
        <f t="shared" si="1"/>
        <v>0</v>
      </c>
      <c r="W37" s="35">
        <f t="shared" si="2"/>
        <v>0</v>
      </c>
      <c r="Z37" s="6"/>
    </row>
    <row r="38" spans="1:26" s="10" customFormat="1" ht="14.25" customHeight="1" x14ac:dyDescent="0.25">
      <c r="A38" s="45" t="s">
        <v>87</v>
      </c>
      <c r="B38" s="61" t="s">
        <v>88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34">
        <v>0</v>
      </c>
      <c r="O38" s="32">
        <f t="shared" si="0"/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4">
        <v>0</v>
      </c>
      <c r="V38" s="32">
        <f t="shared" si="1"/>
        <v>0</v>
      </c>
      <c r="W38" s="35">
        <f t="shared" si="2"/>
        <v>0</v>
      </c>
      <c r="Z38" s="6"/>
    </row>
    <row r="39" spans="1:26" s="10" customFormat="1" ht="14.25" customHeight="1" x14ac:dyDescent="0.25">
      <c r="A39" s="45" t="s">
        <v>89</v>
      </c>
      <c r="B39" s="46" t="s">
        <v>90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34">
        <v>0</v>
      </c>
      <c r="O39" s="32">
        <f t="shared" si="0"/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4">
        <v>0</v>
      </c>
      <c r="V39" s="32">
        <f t="shared" si="1"/>
        <v>0</v>
      </c>
      <c r="W39" s="35">
        <f t="shared" si="2"/>
        <v>0</v>
      </c>
      <c r="Z39" s="6"/>
    </row>
    <row r="40" spans="1:26" s="10" customFormat="1" ht="14.25" customHeight="1" x14ac:dyDescent="0.25">
      <c r="A40" s="45" t="s">
        <v>91</v>
      </c>
      <c r="B40" s="61" t="s">
        <v>92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51">
        <v>0</v>
      </c>
      <c r="O40" s="32">
        <f t="shared" si="0"/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1">
        <v>0</v>
      </c>
      <c r="V40" s="49">
        <f t="shared" si="1"/>
        <v>0</v>
      </c>
      <c r="W40" s="52">
        <f t="shared" si="2"/>
        <v>0</v>
      </c>
      <c r="Z40" s="6"/>
    </row>
    <row r="41" spans="1:26" s="10" customFormat="1" ht="14.25" customHeight="1" x14ac:dyDescent="0.25">
      <c r="A41" s="62" t="s">
        <v>21</v>
      </c>
      <c r="B41" s="63" t="s">
        <v>93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6">
        <f t="shared" si="0"/>
        <v>0</v>
      </c>
      <c r="P41" s="55">
        <v>2671</v>
      </c>
      <c r="Q41" s="55">
        <v>782</v>
      </c>
      <c r="R41" s="55">
        <v>1718</v>
      </c>
      <c r="S41" s="55">
        <v>4961</v>
      </c>
      <c r="T41" s="55">
        <v>52969</v>
      </c>
      <c r="U41" s="55">
        <v>362</v>
      </c>
      <c r="V41" s="56">
        <f t="shared" si="1"/>
        <v>63463</v>
      </c>
      <c r="W41" s="57">
        <f t="shared" si="2"/>
        <v>63463</v>
      </c>
      <c r="Z41" s="6"/>
    </row>
    <row r="42" spans="1:26" s="10" customFormat="1" ht="14.25" customHeight="1" thickBot="1" x14ac:dyDescent="0.3">
      <c r="A42" s="64" t="s">
        <v>22</v>
      </c>
      <c r="B42" s="65" t="s">
        <v>94</v>
      </c>
      <c r="C42" s="66">
        <f t="shared" ref="C42:W42" si="3">C30+C41</f>
        <v>41698</v>
      </c>
      <c r="D42" s="66">
        <f t="shared" si="3"/>
        <v>107446</v>
      </c>
      <c r="E42" s="66">
        <f t="shared" si="3"/>
        <v>115734</v>
      </c>
      <c r="F42" s="66">
        <f t="shared" si="3"/>
        <v>55969</v>
      </c>
      <c r="G42" s="66">
        <f t="shared" si="3"/>
        <v>74857</v>
      </c>
      <c r="H42" s="66">
        <f t="shared" si="3"/>
        <v>96078</v>
      </c>
      <c r="I42" s="66">
        <f t="shared" si="3"/>
        <v>59026</v>
      </c>
      <c r="J42" s="66">
        <f t="shared" si="3"/>
        <v>86720</v>
      </c>
      <c r="K42" s="66">
        <f t="shared" si="3"/>
        <v>69819</v>
      </c>
      <c r="L42" s="66">
        <f t="shared" si="3"/>
        <v>57448</v>
      </c>
      <c r="M42" s="66">
        <f t="shared" si="3"/>
        <v>100360</v>
      </c>
      <c r="N42" s="66">
        <f t="shared" si="3"/>
        <v>4197</v>
      </c>
      <c r="O42" s="66">
        <f t="shared" si="3"/>
        <v>869352</v>
      </c>
      <c r="P42" s="66">
        <f t="shared" si="3"/>
        <v>2671</v>
      </c>
      <c r="Q42" s="66">
        <f t="shared" si="3"/>
        <v>782</v>
      </c>
      <c r="R42" s="66">
        <f t="shared" si="3"/>
        <v>1718</v>
      </c>
      <c r="S42" s="66">
        <f t="shared" si="3"/>
        <v>4961</v>
      </c>
      <c r="T42" s="66">
        <f t="shared" si="3"/>
        <v>52969</v>
      </c>
      <c r="U42" s="66">
        <f t="shared" si="3"/>
        <v>362</v>
      </c>
      <c r="V42" s="66">
        <f t="shared" si="3"/>
        <v>63463</v>
      </c>
      <c r="W42" s="67">
        <f t="shared" si="3"/>
        <v>932815</v>
      </c>
      <c r="Z42" s="6"/>
    </row>
    <row r="43" spans="1:26" s="10" customFormat="1" ht="14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Z43" s="6"/>
    </row>
    <row r="44" spans="1:26" s="10" customFormat="1" ht="14.25" customHeight="1" thickBo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Z44" s="6"/>
    </row>
    <row r="45" spans="1:26" s="10" customFormat="1" ht="44.1" customHeight="1" x14ac:dyDescent="0.25">
      <c r="A45" s="126"/>
      <c r="B45" s="127"/>
      <c r="C45" s="68" t="str">
        <f t="shared" ref="C45:N45" si="4">C4</f>
        <v>MAКEDONIA</v>
      </c>
      <c r="D45" s="68" t="str">
        <f t="shared" si="4"/>
        <v>TRIGLAV</v>
      </c>
      <c r="E45" s="68" t="str">
        <f t="shared" si="4"/>
        <v>SAVA</v>
      </c>
      <c r="F45" s="68" t="str">
        <f t="shared" si="4"/>
        <v>EUROINS</v>
      </c>
      <c r="G45" s="68" t="str">
        <f t="shared" si="4"/>
        <v>VINER</v>
      </c>
      <c r="H45" s="68" t="str">
        <f t="shared" si="4"/>
        <v>EUROLINK</v>
      </c>
      <c r="I45" s="68" t="str">
        <f t="shared" si="4"/>
        <v>GRAWE JO-JETË</v>
      </c>
      <c r="J45" s="68" t="str">
        <f t="shared" si="4"/>
        <v>UNIKA</v>
      </c>
      <c r="K45" s="68" t="str">
        <f t="shared" si="4"/>
        <v>OSIGURITELNA POLISA</v>
      </c>
      <c r="L45" s="68" t="str">
        <f t="shared" si="4"/>
        <v>HALK OSIGURUVANJE</v>
      </c>
      <c r="M45" s="68" t="str">
        <f t="shared" si="4"/>
        <v>KROACIJA JO-JETË</v>
      </c>
      <c r="N45" s="68" t="str">
        <f t="shared" si="4"/>
        <v>ZOIL MAKEDONIJA, sh.a, Manastrir</v>
      </c>
      <c r="O45" s="69"/>
      <c r="P45" s="68" t="str">
        <f t="shared" ref="P45:U45" si="5">P4</f>
        <v>KROACIA JETË</v>
      </c>
      <c r="Q45" s="68" t="str">
        <f t="shared" si="5"/>
        <v>GRAVE</v>
      </c>
      <c r="R45" s="68" t="str">
        <f t="shared" si="5"/>
        <v>VINER JETË</v>
      </c>
      <c r="S45" s="68" t="str">
        <f t="shared" si="5"/>
        <v>UNIKA JETË</v>
      </c>
      <c r="T45" s="68" t="str">
        <f t="shared" si="5"/>
        <v>TRIGLAV JETË</v>
      </c>
      <c r="U45" s="68" t="str">
        <f t="shared" si="5"/>
        <v>PRVA JETË</v>
      </c>
      <c r="V45" s="70"/>
      <c r="W45" s="6"/>
      <c r="Z45" s="6"/>
    </row>
    <row r="46" spans="1:26" s="10" customFormat="1" ht="17.45" customHeight="1" thickBot="1" x14ac:dyDescent="0.3">
      <c r="A46" s="128" t="s">
        <v>95</v>
      </c>
      <c r="B46" s="129"/>
      <c r="C46" s="71">
        <f>C42/$O$42</f>
        <v>4.7964460885809197E-2</v>
      </c>
      <c r="D46" s="71">
        <f t="shared" ref="D46:N46" si="6">D42/$O$42</f>
        <v>0.1235932050538792</v>
      </c>
      <c r="E46" s="71">
        <f t="shared" si="6"/>
        <v>0.13312674267730448</v>
      </c>
      <c r="F46" s="71">
        <f t="shared" si="6"/>
        <v>6.4380136009349498E-2</v>
      </c>
      <c r="G46" s="71">
        <f t="shared" si="6"/>
        <v>8.6106663353854362E-2</v>
      </c>
      <c r="H46" s="71">
        <f t="shared" si="6"/>
        <v>0.11051679871904591</v>
      </c>
      <c r="I46" s="71">
        <f t="shared" si="6"/>
        <v>6.7896548233626883E-2</v>
      </c>
      <c r="J46" s="71">
        <f t="shared" si="6"/>
        <v>9.9752459303021096E-2</v>
      </c>
      <c r="K46" s="71">
        <f t="shared" si="6"/>
        <v>8.0311542390194071E-2</v>
      </c>
      <c r="L46" s="71">
        <f t="shared" si="6"/>
        <v>6.6081403160054841E-2</v>
      </c>
      <c r="M46" s="71">
        <f t="shared" si="6"/>
        <v>0.11544230645354241</v>
      </c>
      <c r="N46" s="71">
        <f t="shared" si="6"/>
        <v>4.8277337603180297E-3</v>
      </c>
      <c r="O46" s="72"/>
      <c r="P46" s="71">
        <f>P42/$V$42</f>
        <v>4.2087515560247701E-2</v>
      </c>
      <c r="Q46" s="71">
        <f t="shared" ref="Q46:U46" si="7">Q42/$V$42</f>
        <v>1.2322140459795471E-2</v>
      </c>
      <c r="R46" s="71">
        <f t="shared" si="7"/>
        <v>2.7070891700675986E-2</v>
      </c>
      <c r="S46" s="71">
        <f t="shared" si="7"/>
        <v>7.8171533019239556E-2</v>
      </c>
      <c r="T46" s="71">
        <f t="shared" si="7"/>
        <v>0.83464380820320505</v>
      </c>
      <c r="U46" s="71">
        <f t="shared" si="7"/>
        <v>5.704111056836267E-3</v>
      </c>
      <c r="V46" s="70"/>
      <c r="W46" s="6"/>
      <c r="Z46" s="6"/>
    </row>
    <row r="47" spans="1:26" s="10" customFormat="1" ht="14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Z47" s="6"/>
    </row>
    <row r="48" spans="1:26" s="10" customFormat="1" ht="14.2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Z48" s="6"/>
    </row>
    <row r="49" spans="2:13" s="9" customFormat="1" ht="14.25" customHeigh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s="9" customFormat="1" ht="14.25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s="9" customFormat="1" ht="14.25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s="9" customFormat="1" ht="14.25" customHeigh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 s="9" customFormat="1" ht="14.25" customHeigh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 s="9" customFormat="1" ht="14.2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13" s="9" customFormat="1" ht="14.25" customHeigh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2:13" s="9" customFormat="1" ht="14.25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2:1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2:13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</sheetData>
  <mergeCells count="2">
    <mergeCell ref="A45:B45"/>
    <mergeCell ref="A46:B46"/>
  </mergeCells>
  <pageMargins left="0" right="0" top="0.75" bottom="0.75" header="0.3" footer="0.3"/>
  <pageSetup paperSize="9" scale="9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F8A49-944E-472A-9A1F-7EE9ED63770D}">
  <dimension ref="A1:Z59"/>
  <sheetViews>
    <sheetView showGridLines="0" topLeftCell="C16" zoomScale="80" zoomScaleNormal="80" workbookViewId="0">
      <selection activeCell="P46" sqref="P46:U46"/>
    </sheetView>
  </sheetViews>
  <sheetFormatPr defaultColWidth="9.140625" defaultRowHeight="15" x14ac:dyDescent="0.25"/>
  <cols>
    <col min="1" max="1" width="61.42578125" style="6" customWidth="1"/>
    <col min="2" max="2" width="7.42578125" style="7" customWidth="1"/>
    <col min="3" max="3" width="14.28515625" style="8" customWidth="1"/>
    <col min="4" max="13" width="14.28515625" style="9" customWidth="1"/>
    <col min="14" max="16" width="14.28515625" style="6" customWidth="1"/>
    <col min="17" max="20" width="14.28515625" style="9" customWidth="1"/>
    <col min="21" max="23" width="14.28515625" style="6" customWidth="1"/>
    <col min="24" max="25" width="9.140625" style="10" customWidth="1"/>
    <col min="26" max="26" width="9.140625" style="6" customWidth="1"/>
    <col min="27" max="16384" width="9.140625" style="6"/>
  </cols>
  <sheetData>
    <row r="1" spans="1:26" s="11" customFormat="1" ht="14.2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6" s="14" customFormat="1" ht="14.25" customHeight="1" x14ac:dyDescent="0.25">
      <c r="A2" s="15" t="s">
        <v>114</v>
      </c>
      <c r="B2" s="1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s="14" customFormat="1" ht="14.25" customHeight="1" thickBot="1" x14ac:dyDescent="0.3">
      <c r="A3" s="11"/>
      <c r="B3" s="1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6" s="8" customFormat="1" ht="41.1" customHeight="1" x14ac:dyDescent="0.25">
      <c r="A4" s="16" t="s">
        <v>1</v>
      </c>
      <c r="B4" s="17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8" t="s">
        <v>14</v>
      </c>
      <c r="P4" s="17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  <c r="V4" s="18" t="s">
        <v>21</v>
      </c>
      <c r="W4" s="19" t="s">
        <v>22</v>
      </c>
      <c r="X4" s="10"/>
      <c r="Y4" s="20"/>
      <c r="Z4" s="6"/>
    </row>
    <row r="5" spans="1:26" s="8" customFormat="1" ht="15.75" customHeight="1" x14ac:dyDescent="0.25">
      <c r="A5" s="21"/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4">
        <v>100</v>
      </c>
      <c r="P5" s="23">
        <v>101</v>
      </c>
      <c r="Q5" s="23">
        <v>102</v>
      </c>
      <c r="R5" s="23">
        <v>103</v>
      </c>
      <c r="S5" s="23">
        <v>104</v>
      </c>
      <c r="T5" s="23">
        <v>105</v>
      </c>
      <c r="U5" s="23">
        <v>106</v>
      </c>
      <c r="V5" s="24">
        <v>200</v>
      </c>
      <c r="W5" s="25">
        <v>300</v>
      </c>
      <c r="X5" s="10"/>
      <c r="Y5" s="20"/>
      <c r="Z5" s="6"/>
    </row>
    <row r="6" spans="1:26" s="8" customFormat="1" ht="14.25" customHeight="1" x14ac:dyDescent="0.25">
      <c r="A6" s="26" t="s">
        <v>23</v>
      </c>
      <c r="B6" s="27" t="s">
        <v>24</v>
      </c>
      <c r="C6" s="28">
        <v>15955</v>
      </c>
      <c r="D6" s="28">
        <v>25026</v>
      </c>
      <c r="E6" s="28">
        <v>13785</v>
      </c>
      <c r="F6" s="28">
        <v>2955</v>
      </c>
      <c r="G6" s="28">
        <v>10352</v>
      </c>
      <c r="H6" s="28">
        <v>29924</v>
      </c>
      <c r="I6" s="28">
        <v>3189</v>
      </c>
      <c r="J6" s="28">
        <v>12643</v>
      </c>
      <c r="K6" s="28">
        <v>8456</v>
      </c>
      <c r="L6" s="28">
        <v>13237</v>
      </c>
      <c r="M6" s="28">
        <v>50672</v>
      </c>
      <c r="N6" s="28">
        <v>0</v>
      </c>
      <c r="O6" s="29">
        <f t="shared" ref="O6:O41" si="0">SUM(C6:N6)</f>
        <v>186194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30">
        <v>0</v>
      </c>
      <c r="V6" s="29">
        <f t="shared" ref="V6:V41" si="1">SUM(P6:U6)</f>
        <v>0</v>
      </c>
      <c r="W6" s="31">
        <f t="shared" ref="W6:W41" si="2">O6+V6</f>
        <v>186194</v>
      </c>
      <c r="X6" s="10"/>
      <c r="Y6" s="20"/>
      <c r="Z6" s="6"/>
    </row>
    <row r="7" spans="1:26" s="9" customFormat="1" ht="14.25" customHeight="1" x14ac:dyDescent="0.25">
      <c r="A7" s="26" t="s">
        <v>25</v>
      </c>
      <c r="B7" s="27" t="s">
        <v>26</v>
      </c>
      <c r="C7" s="28">
        <v>75629</v>
      </c>
      <c r="D7" s="28">
        <v>66548</v>
      </c>
      <c r="E7" s="28">
        <v>40751</v>
      </c>
      <c r="F7" s="28">
        <v>7448</v>
      </c>
      <c r="G7" s="28">
        <v>6879</v>
      </c>
      <c r="H7" s="28">
        <v>73919</v>
      </c>
      <c r="I7" s="28">
        <v>0</v>
      </c>
      <c r="J7" s="28">
        <v>25031</v>
      </c>
      <c r="K7" s="28">
        <v>0</v>
      </c>
      <c r="L7" s="28">
        <v>21010</v>
      </c>
      <c r="M7" s="28">
        <v>60060</v>
      </c>
      <c r="N7" s="28">
        <v>0</v>
      </c>
      <c r="O7" s="32">
        <f t="shared" si="0"/>
        <v>377275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4">
        <v>0</v>
      </c>
      <c r="V7" s="32">
        <f t="shared" si="1"/>
        <v>0</v>
      </c>
      <c r="W7" s="35">
        <f t="shared" si="2"/>
        <v>377275</v>
      </c>
    </row>
    <row r="8" spans="1:26" s="9" customFormat="1" ht="14.25" customHeight="1" x14ac:dyDescent="0.25">
      <c r="A8" s="26" t="s">
        <v>27</v>
      </c>
      <c r="B8" s="27" t="s">
        <v>28</v>
      </c>
      <c r="C8" s="28">
        <v>21364</v>
      </c>
      <c r="D8" s="28">
        <v>47814</v>
      </c>
      <c r="E8" s="28">
        <v>64772</v>
      </c>
      <c r="F8" s="28">
        <v>19390</v>
      </c>
      <c r="G8" s="28">
        <v>40911</v>
      </c>
      <c r="H8" s="28">
        <v>29153</v>
      </c>
      <c r="I8" s="28">
        <v>4957</v>
      </c>
      <c r="J8" s="28">
        <v>29802</v>
      </c>
      <c r="K8" s="28">
        <v>23999</v>
      </c>
      <c r="L8" s="28">
        <v>36843</v>
      </c>
      <c r="M8" s="28">
        <v>21495</v>
      </c>
      <c r="N8" s="28">
        <v>0</v>
      </c>
      <c r="O8" s="32">
        <f t="shared" si="0"/>
        <v>340500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4">
        <v>0</v>
      </c>
      <c r="V8" s="32">
        <f t="shared" si="1"/>
        <v>0</v>
      </c>
      <c r="W8" s="35">
        <f t="shared" si="2"/>
        <v>340500</v>
      </c>
    </row>
    <row r="9" spans="1:26" s="9" customFormat="1" ht="14.25" customHeight="1" x14ac:dyDescent="0.25">
      <c r="A9" s="26" t="s">
        <v>29</v>
      </c>
      <c r="B9" s="27" t="s">
        <v>30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32">
        <f t="shared" si="0"/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4">
        <v>0</v>
      </c>
      <c r="V9" s="32">
        <f t="shared" si="1"/>
        <v>0</v>
      </c>
      <c r="W9" s="35">
        <f t="shared" si="2"/>
        <v>0</v>
      </c>
    </row>
    <row r="10" spans="1:26" s="9" customFormat="1" ht="14.25" customHeight="1" x14ac:dyDescent="0.25">
      <c r="A10" s="26" t="s">
        <v>31</v>
      </c>
      <c r="B10" s="27" t="s">
        <v>32</v>
      </c>
      <c r="C10" s="28">
        <v>0</v>
      </c>
      <c r="D10" s="28">
        <v>94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32">
        <f t="shared" si="0"/>
        <v>94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4">
        <v>0</v>
      </c>
      <c r="V10" s="32">
        <f t="shared" si="1"/>
        <v>0</v>
      </c>
      <c r="W10" s="35">
        <f t="shared" si="2"/>
        <v>94</v>
      </c>
    </row>
    <row r="11" spans="1:26" s="9" customFormat="1" ht="14.25" customHeight="1" x14ac:dyDescent="0.25">
      <c r="A11" s="26" t="s">
        <v>33</v>
      </c>
      <c r="B11" s="27" t="s">
        <v>34</v>
      </c>
      <c r="C11" s="28">
        <v>0</v>
      </c>
      <c r="D11" s="28">
        <v>0</v>
      </c>
      <c r="E11" s="28">
        <v>78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32">
        <f t="shared" si="0"/>
        <v>78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4">
        <v>0</v>
      </c>
      <c r="V11" s="32">
        <f t="shared" si="1"/>
        <v>0</v>
      </c>
      <c r="W11" s="35">
        <f t="shared" si="2"/>
        <v>78</v>
      </c>
    </row>
    <row r="12" spans="1:26" s="9" customFormat="1" ht="14.25" customHeight="1" x14ac:dyDescent="0.25">
      <c r="A12" s="26" t="s">
        <v>35</v>
      </c>
      <c r="B12" s="27" t="s">
        <v>36</v>
      </c>
      <c r="C12" s="28">
        <v>59</v>
      </c>
      <c r="D12" s="28">
        <v>103</v>
      </c>
      <c r="E12" s="28">
        <v>109</v>
      </c>
      <c r="F12" s="28">
        <v>40</v>
      </c>
      <c r="G12" s="28">
        <v>0</v>
      </c>
      <c r="H12" s="28">
        <v>0</v>
      </c>
      <c r="I12" s="28">
        <v>0</v>
      </c>
      <c r="J12" s="28">
        <v>317</v>
      </c>
      <c r="K12" s="28">
        <v>0</v>
      </c>
      <c r="L12" s="28">
        <v>0</v>
      </c>
      <c r="M12" s="28">
        <v>0</v>
      </c>
      <c r="N12" s="28">
        <v>0</v>
      </c>
      <c r="O12" s="32">
        <f t="shared" si="0"/>
        <v>628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4">
        <v>0</v>
      </c>
      <c r="V12" s="32">
        <f t="shared" si="1"/>
        <v>0</v>
      </c>
      <c r="W12" s="35">
        <f t="shared" si="2"/>
        <v>628</v>
      </c>
    </row>
    <row r="13" spans="1:26" s="9" customFormat="1" ht="14.25" customHeight="1" x14ac:dyDescent="0.25">
      <c r="A13" s="26" t="s">
        <v>37</v>
      </c>
      <c r="B13" s="27" t="s">
        <v>38</v>
      </c>
      <c r="C13" s="28">
        <v>2593</v>
      </c>
      <c r="D13" s="28">
        <v>3371</v>
      </c>
      <c r="E13" s="28">
        <v>12976</v>
      </c>
      <c r="F13" s="28">
        <v>298</v>
      </c>
      <c r="G13" s="28">
        <v>8425</v>
      </c>
      <c r="H13" s="28">
        <v>16675</v>
      </c>
      <c r="I13" s="28">
        <v>103</v>
      </c>
      <c r="J13" s="28">
        <v>3805</v>
      </c>
      <c r="K13" s="28">
        <v>778</v>
      </c>
      <c r="L13" s="28">
        <v>341</v>
      </c>
      <c r="M13" s="28">
        <v>489</v>
      </c>
      <c r="N13" s="28">
        <v>0</v>
      </c>
      <c r="O13" s="32">
        <f t="shared" si="0"/>
        <v>49854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4">
        <v>0</v>
      </c>
      <c r="V13" s="32">
        <f t="shared" si="1"/>
        <v>0</v>
      </c>
      <c r="W13" s="35">
        <f t="shared" si="2"/>
        <v>49854</v>
      </c>
    </row>
    <row r="14" spans="1:26" s="9" customFormat="1" ht="14.25" customHeight="1" x14ac:dyDescent="0.25">
      <c r="A14" s="26" t="s">
        <v>39</v>
      </c>
      <c r="B14" s="27" t="s">
        <v>40</v>
      </c>
      <c r="C14" s="28">
        <v>19358</v>
      </c>
      <c r="D14" s="28">
        <v>12808</v>
      </c>
      <c r="E14" s="28">
        <v>33161</v>
      </c>
      <c r="F14" s="28">
        <v>39773</v>
      </c>
      <c r="G14" s="28">
        <v>7931</v>
      </c>
      <c r="H14" s="28">
        <v>3296</v>
      </c>
      <c r="I14" s="28">
        <v>133</v>
      </c>
      <c r="J14" s="28">
        <v>11529</v>
      </c>
      <c r="K14" s="28">
        <v>2458</v>
      </c>
      <c r="L14" s="28">
        <v>2548</v>
      </c>
      <c r="M14" s="28">
        <v>2901</v>
      </c>
      <c r="N14" s="28">
        <v>0</v>
      </c>
      <c r="O14" s="32">
        <f t="shared" si="0"/>
        <v>135896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4">
        <v>0</v>
      </c>
      <c r="V14" s="32">
        <f t="shared" si="1"/>
        <v>0</v>
      </c>
      <c r="W14" s="35">
        <f t="shared" si="2"/>
        <v>135896</v>
      </c>
    </row>
    <row r="15" spans="1:26" s="9" customFormat="1" ht="14.25" customHeight="1" x14ac:dyDescent="0.25">
      <c r="A15" s="26" t="s">
        <v>41</v>
      </c>
      <c r="B15" s="27" t="s">
        <v>42</v>
      </c>
      <c r="C15" s="28">
        <v>21951</v>
      </c>
      <c r="D15" s="28">
        <v>16179</v>
      </c>
      <c r="E15" s="28">
        <v>46137</v>
      </c>
      <c r="F15" s="28">
        <v>40071</v>
      </c>
      <c r="G15" s="28">
        <v>16356</v>
      </c>
      <c r="H15" s="28">
        <v>19971</v>
      </c>
      <c r="I15" s="28">
        <v>236</v>
      </c>
      <c r="J15" s="28">
        <v>15334</v>
      </c>
      <c r="K15" s="28">
        <v>3236</v>
      </c>
      <c r="L15" s="28">
        <v>2889</v>
      </c>
      <c r="M15" s="28">
        <v>3390</v>
      </c>
      <c r="N15" s="28">
        <v>0</v>
      </c>
      <c r="O15" s="32">
        <f t="shared" si="0"/>
        <v>185750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4">
        <v>0</v>
      </c>
      <c r="V15" s="32">
        <f t="shared" si="1"/>
        <v>0</v>
      </c>
      <c r="W15" s="35">
        <f t="shared" si="2"/>
        <v>185750</v>
      </c>
    </row>
    <row r="16" spans="1:26" s="9" customFormat="1" ht="14.25" customHeight="1" x14ac:dyDescent="0.25">
      <c r="A16" s="36" t="s">
        <v>43</v>
      </c>
      <c r="B16" s="37" t="s">
        <v>44</v>
      </c>
      <c r="C16" s="38">
        <v>2262</v>
      </c>
      <c r="D16" s="38">
        <v>7027</v>
      </c>
      <c r="E16" s="38">
        <v>29937</v>
      </c>
      <c r="F16" s="38">
        <v>32133</v>
      </c>
      <c r="G16" s="38">
        <v>556</v>
      </c>
      <c r="H16" s="38">
        <v>9812</v>
      </c>
      <c r="I16" s="38">
        <v>103</v>
      </c>
      <c r="J16" s="38">
        <v>991</v>
      </c>
      <c r="K16" s="38">
        <v>975</v>
      </c>
      <c r="L16" s="38">
        <v>1483</v>
      </c>
      <c r="M16" s="38">
        <v>1486</v>
      </c>
      <c r="N16" s="38">
        <v>0</v>
      </c>
      <c r="O16" s="39">
        <f t="shared" si="0"/>
        <v>86765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1">
        <v>0</v>
      </c>
      <c r="V16" s="39">
        <f t="shared" si="1"/>
        <v>0</v>
      </c>
      <c r="W16" s="42">
        <f t="shared" si="2"/>
        <v>86765</v>
      </c>
    </row>
    <row r="17" spans="1:26" s="10" customFormat="1" ht="14.25" customHeight="1" x14ac:dyDescent="0.25">
      <c r="A17" s="43" t="s">
        <v>45</v>
      </c>
      <c r="B17" s="44" t="s">
        <v>46</v>
      </c>
      <c r="C17" s="38">
        <v>19689</v>
      </c>
      <c r="D17" s="38">
        <v>9152</v>
      </c>
      <c r="E17" s="38">
        <v>16200</v>
      </c>
      <c r="F17" s="38">
        <v>7938</v>
      </c>
      <c r="G17" s="38">
        <v>15800</v>
      </c>
      <c r="H17" s="38">
        <v>10159</v>
      </c>
      <c r="I17" s="38">
        <v>133</v>
      </c>
      <c r="J17" s="38">
        <v>14343</v>
      </c>
      <c r="K17" s="38">
        <v>2261</v>
      </c>
      <c r="L17" s="38">
        <v>1406</v>
      </c>
      <c r="M17" s="38">
        <v>1904</v>
      </c>
      <c r="N17" s="38">
        <v>0</v>
      </c>
      <c r="O17" s="39">
        <f t="shared" si="0"/>
        <v>98985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1">
        <v>0</v>
      </c>
      <c r="V17" s="39">
        <f t="shared" si="1"/>
        <v>0</v>
      </c>
      <c r="W17" s="42">
        <f t="shared" si="2"/>
        <v>98985</v>
      </c>
      <c r="Z17" s="6"/>
    </row>
    <row r="18" spans="1:26" s="10" customFormat="1" ht="14.25" customHeight="1" x14ac:dyDescent="0.25">
      <c r="A18" s="45" t="s">
        <v>47</v>
      </c>
      <c r="B18" s="46" t="s">
        <v>48</v>
      </c>
      <c r="C18" s="28">
        <v>66666</v>
      </c>
      <c r="D18" s="28">
        <v>141903</v>
      </c>
      <c r="E18" s="28">
        <v>99700</v>
      </c>
      <c r="F18" s="28">
        <v>75558</v>
      </c>
      <c r="G18" s="28">
        <v>164525</v>
      </c>
      <c r="H18" s="28">
        <v>90378</v>
      </c>
      <c r="I18" s="28">
        <v>110017</v>
      </c>
      <c r="J18" s="28">
        <v>170536</v>
      </c>
      <c r="K18" s="28">
        <v>95411</v>
      </c>
      <c r="L18" s="28">
        <v>90924</v>
      </c>
      <c r="M18" s="28">
        <v>97359</v>
      </c>
      <c r="N18" s="28">
        <v>0</v>
      </c>
      <c r="O18" s="32">
        <f t="shared" si="0"/>
        <v>1202977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4">
        <v>0</v>
      </c>
      <c r="V18" s="32">
        <f t="shared" si="1"/>
        <v>0</v>
      </c>
      <c r="W18" s="35">
        <f t="shared" si="2"/>
        <v>1202977</v>
      </c>
      <c r="Z18" s="6"/>
    </row>
    <row r="19" spans="1:26" s="10" customFormat="1" ht="14.25" customHeight="1" x14ac:dyDescent="0.25">
      <c r="A19" s="43" t="s">
        <v>49</v>
      </c>
      <c r="B19" s="44" t="s">
        <v>50</v>
      </c>
      <c r="C19" s="38">
        <v>54434</v>
      </c>
      <c r="D19" s="38">
        <v>76785</v>
      </c>
      <c r="E19" s="38">
        <v>79302</v>
      </c>
      <c r="F19" s="38">
        <v>62393</v>
      </c>
      <c r="G19" s="38">
        <v>148086</v>
      </c>
      <c r="H19" s="38">
        <v>82885</v>
      </c>
      <c r="I19" s="38">
        <v>85117</v>
      </c>
      <c r="J19" s="38">
        <v>151674</v>
      </c>
      <c r="K19" s="38">
        <v>71540</v>
      </c>
      <c r="L19" s="38">
        <v>80676</v>
      </c>
      <c r="M19" s="38">
        <v>76567</v>
      </c>
      <c r="N19" s="38">
        <v>0</v>
      </c>
      <c r="O19" s="39">
        <f t="shared" si="0"/>
        <v>969459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1">
        <v>0</v>
      </c>
      <c r="V19" s="39">
        <f t="shared" si="1"/>
        <v>0</v>
      </c>
      <c r="W19" s="42">
        <f t="shared" si="2"/>
        <v>969459</v>
      </c>
      <c r="Z19" s="6"/>
    </row>
    <row r="20" spans="1:26" s="10" customFormat="1" ht="14.25" customHeight="1" x14ac:dyDescent="0.25">
      <c r="A20" s="43" t="s">
        <v>51</v>
      </c>
      <c r="B20" s="44" t="s">
        <v>52</v>
      </c>
      <c r="C20" s="38">
        <v>11797</v>
      </c>
      <c r="D20" s="38">
        <v>62448</v>
      </c>
      <c r="E20" s="38">
        <v>16590</v>
      </c>
      <c r="F20" s="38">
        <v>12388</v>
      </c>
      <c r="G20" s="38">
        <v>14897</v>
      </c>
      <c r="H20" s="38">
        <v>7493</v>
      </c>
      <c r="I20" s="38">
        <v>24900</v>
      </c>
      <c r="J20" s="38">
        <v>17529</v>
      </c>
      <c r="K20" s="38">
        <v>23106</v>
      </c>
      <c r="L20" s="38">
        <v>9165</v>
      </c>
      <c r="M20" s="38">
        <v>17926</v>
      </c>
      <c r="N20" s="38">
        <v>0</v>
      </c>
      <c r="O20" s="39">
        <f t="shared" si="0"/>
        <v>218239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1">
        <v>0</v>
      </c>
      <c r="V20" s="39">
        <f t="shared" si="1"/>
        <v>0</v>
      </c>
      <c r="W20" s="42">
        <f t="shared" si="2"/>
        <v>218239</v>
      </c>
      <c r="Z20" s="6"/>
    </row>
    <row r="21" spans="1:26" s="10" customFormat="1" ht="14.25" customHeight="1" x14ac:dyDescent="0.25">
      <c r="A21" s="43" t="s">
        <v>53</v>
      </c>
      <c r="B21" s="44" t="s">
        <v>54</v>
      </c>
      <c r="C21" s="38">
        <v>0</v>
      </c>
      <c r="D21" s="38">
        <v>0</v>
      </c>
      <c r="E21" s="38">
        <v>218</v>
      </c>
      <c r="F21" s="38">
        <v>233</v>
      </c>
      <c r="G21" s="38">
        <v>304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9">
        <f t="shared" si="0"/>
        <v>755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1">
        <v>0</v>
      </c>
      <c r="V21" s="39">
        <f t="shared" si="1"/>
        <v>0</v>
      </c>
      <c r="W21" s="42">
        <f t="shared" si="2"/>
        <v>755</v>
      </c>
      <c r="Z21" s="6"/>
    </row>
    <row r="22" spans="1:26" s="10" customFormat="1" ht="14.25" customHeight="1" x14ac:dyDescent="0.25">
      <c r="A22" s="45" t="s">
        <v>55</v>
      </c>
      <c r="B22" s="46" t="s">
        <v>56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32">
        <f t="shared" si="0"/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4">
        <v>0</v>
      </c>
      <c r="V22" s="32">
        <f t="shared" si="1"/>
        <v>0</v>
      </c>
      <c r="W22" s="35">
        <f t="shared" si="2"/>
        <v>0</v>
      </c>
      <c r="Z22" s="6"/>
    </row>
    <row r="23" spans="1:26" s="10" customFormat="1" ht="14.25" customHeight="1" x14ac:dyDescent="0.25">
      <c r="A23" s="45" t="s">
        <v>57</v>
      </c>
      <c r="B23" s="46" t="s">
        <v>58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32">
        <f t="shared" si="0"/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4">
        <v>0</v>
      </c>
      <c r="V23" s="32">
        <f t="shared" si="1"/>
        <v>0</v>
      </c>
      <c r="W23" s="35">
        <f t="shared" si="2"/>
        <v>0</v>
      </c>
      <c r="Z23" s="6"/>
    </row>
    <row r="24" spans="1:26" s="10" customFormat="1" ht="14.25" customHeight="1" x14ac:dyDescent="0.25">
      <c r="A24" s="45" t="s">
        <v>59</v>
      </c>
      <c r="B24" s="46" t="s">
        <v>60</v>
      </c>
      <c r="C24" s="28">
        <v>1003</v>
      </c>
      <c r="D24" s="28">
        <v>957</v>
      </c>
      <c r="E24" s="28">
        <v>619</v>
      </c>
      <c r="F24" s="28">
        <v>292</v>
      </c>
      <c r="G24" s="28">
        <v>1578</v>
      </c>
      <c r="H24" s="28">
        <v>386</v>
      </c>
      <c r="I24" s="28">
        <v>0</v>
      </c>
      <c r="J24" s="28">
        <v>790</v>
      </c>
      <c r="K24" s="28">
        <v>741</v>
      </c>
      <c r="L24" s="28">
        <v>2798</v>
      </c>
      <c r="M24" s="28">
        <v>38</v>
      </c>
      <c r="N24" s="28">
        <v>0</v>
      </c>
      <c r="O24" s="32">
        <f t="shared" si="0"/>
        <v>9202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4">
        <v>0</v>
      </c>
      <c r="V24" s="32">
        <f t="shared" si="1"/>
        <v>0</v>
      </c>
      <c r="W24" s="35">
        <f t="shared" si="2"/>
        <v>9202</v>
      </c>
      <c r="Z24" s="6"/>
    </row>
    <row r="25" spans="1:26" s="10" customFormat="1" ht="14.25" customHeight="1" x14ac:dyDescent="0.25">
      <c r="A25" s="45" t="s">
        <v>61</v>
      </c>
      <c r="B25" s="46" t="s">
        <v>62</v>
      </c>
      <c r="C25" s="28">
        <v>0</v>
      </c>
      <c r="D25" s="28">
        <v>286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5</v>
      </c>
      <c r="N25" s="28">
        <v>0</v>
      </c>
      <c r="O25" s="32">
        <f t="shared" si="0"/>
        <v>291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4">
        <v>0</v>
      </c>
      <c r="V25" s="32">
        <f t="shared" si="1"/>
        <v>0</v>
      </c>
      <c r="W25" s="35">
        <f t="shared" si="2"/>
        <v>291</v>
      </c>
      <c r="Z25" s="6"/>
    </row>
    <row r="26" spans="1:26" s="10" customFormat="1" ht="14.25" customHeight="1" x14ac:dyDescent="0.25">
      <c r="A26" s="45" t="s">
        <v>63</v>
      </c>
      <c r="B26" s="46" t="s">
        <v>64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32">
        <f t="shared" si="0"/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4">
        <v>0</v>
      </c>
      <c r="V26" s="32">
        <f t="shared" si="1"/>
        <v>0</v>
      </c>
      <c r="W26" s="35">
        <f t="shared" si="2"/>
        <v>0</v>
      </c>
      <c r="Z26" s="6"/>
    </row>
    <row r="27" spans="1:26" s="10" customFormat="1" ht="14.25" customHeight="1" x14ac:dyDescent="0.25">
      <c r="A27" s="45" t="s">
        <v>65</v>
      </c>
      <c r="B27" s="46" t="s">
        <v>66</v>
      </c>
      <c r="C27" s="28">
        <v>39</v>
      </c>
      <c r="D27" s="28">
        <v>0</v>
      </c>
      <c r="E27" s="28">
        <v>1549</v>
      </c>
      <c r="F27" s="28">
        <v>0</v>
      </c>
      <c r="G27" s="28">
        <v>0</v>
      </c>
      <c r="H27" s="28">
        <v>15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32">
        <f t="shared" si="0"/>
        <v>1603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4">
        <v>0</v>
      </c>
      <c r="V27" s="32">
        <f t="shared" si="1"/>
        <v>0</v>
      </c>
      <c r="W27" s="35">
        <f t="shared" si="2"/>
        <v>1603</v>
      </c>
      <c r="Z27" s="6"/>
    </row>
    <row r="28" spans="1:26" s="10" customFormat="1" ht="14.25" customHeight="1" x14ac:dyDescent="0.25">
      <c r="A28" s="45" t="s">
        <v>67</v>
      </c>
      <c r="B28" s="46" t="s">
        <v>68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32">
        <f t="shared" si="0"/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4">
        <v>0</v>
      </c>
      <c r="V28" s="32">
        <f t="shared" si="1"/>
        <v>0</v>
      </c>
      <c r="W28" s="35">
        <f t="shared" si="2"/>
        <v>0</v>
      </c>
      <c r="Z28" s="6"/>
    </row>
    <row r="29" spans="1:26" s="10" customFormat="1" ht="14.25" customHeight="1" x14ac:dyDescent="0.25">
      <c r="A29" s="47" t="s">
        <v>69</v>
      </c>
      <c r="B29" s="48" t="s">
        <v>70</v>
      </c>
      <c r="C29" s="28">
        <v>375</v>
      </c>
      <c r="D29" s="28">
        <v>14267</v>
      </c>
      <c r="E29" s="28">
        <v>17786</v>
      </c>
      <c r="F29" s="28">
        <v>499</v>
      </c>
      <c r="G29" s="28">
        <v>556</v>
      </c>
      <c r="H29" s="28">
        <v>9863</v>
      </c>
      <c r="I29" s="28">
        <v>561</v>
      </c>
      <c r="J29" s="28">
        <v>735</v>
      </c>
      <c r="K29" s="28">
        <v>1771</v>
      </c>
      <c r="L29" s="28">
        <v>1702</v>
      </c>
      <c r="M29" s="28">
        <v>4142</v>
      </c>
      <c r="N29" s="28">
        <v>0</v>
      </c>
      <c r="O29" s="49">
        <f t="shared" si="0"/>
        <v>52257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1">
        <v>0</v>
      </c>
      <c r="V29" s="49">
        <f t="shared" si="1"/>
        <v>0</v>
      </c>
      <c r="W29" s="52">
        <f t="shared" si="2"/>
        <v>52257</v>
      </c>
      <c r="Z29" s="6"/>
    </row>
    <row r="30" spans="1:26" s="10" customFormat="1" ht="14.25" customHeight="1" x14ac:dyDescent="0.25">
      <c r="A30" s="53" t="s">
        <v>71</v>
      </c>
      <c r="B30" s="54" t="s">
        <v>72</v>
      </c>
      <c r="C30" s="55">
        <f t="shared" ref="C30:N30" si="3">SUM(C6:C14)+C18+SUM(C22:C29)</f>
        <v>203041</v>
      </c>
      <c r="D30" s="55">
        <f t="shared" si="3"/>
        <v>313177</v>
      </c>
      <c r="E30" s="55">
        <f t="shared" si="3"/>
        <v>285286</v>
      </c>
      <c r="F30" s="55">
        <f t="shared" si="3"/>
        <v>146253</v>
      </c>
      <c r="G30" s="55">
        <f t="shared" si="3"/>
        <v>241157</v>
      </c>
      <c r="H30" s="55">
        <f t="shared" si="3"/>
        <v>253609</v>
      </c>
      <c r="I30" s="55">
        <f t="shared" si="3"/>
        <v>118960</v>
      </c>
      <c r="J30" s="55">
        <f t="shared" si="3"/>
        <v>255188</v>
      </c>
      <c r="K30" s="55">
        <f t="shared" si="3"/>
        <v>133614</v>
      </c>
      <c r="L30" s="55">
        <f t="shared" si="3"/>
        <v>169403</v>
      </c>
      <c r="M30" s="55">
        <f t="shared" si="3"/>
        <v>237161</v>
      </c>
      <c r="N30" s="55">
        <f t="shared" si="3"/>
        <v>0</v>
      </c>
      <c r="O30" s="56">
        <f t="shared" si="0"/>
        <v>2356849</v>
      </c>
      <c r="P30" s="55">
        <f t="shared" ref="P30:U30" si="4">SUM(P6:P14)+P18+SUM(P22:P29)</f>
        <v>0</v>
      </c>
      <c r="Q30" s="55">
        <f t="shared" si="4"/>
        <v>0</v>
      </c>
      <c r="R30" s="55">
        <f t="shared" si="4"/>
        <v>0</v>
      </c>
      <c r="S30" s="55">
        <f t="shared" si="4"/>
        <v>0</v>
      </c>
      <c r="T30" s="55">
        <f t="shared" si="4"/>
        <v>0</v>
      </c>
      <c r="U30" s="55">
        <f t="shared" si="4"/>
        <v>0</v>
      </c>
      <c r="V30" s="56">
        <f t="shared" si="1"/>
        <v>0</v>
      </c>
      <c r="W30" s="57">
        <f t="shared" si="2"/>
        <v>2356849</v>
      </c>
      <c r="Z30" s="6"/>
    </row>
    <row r="31" spans="1:26" s="10" customFormat="1" ht="14.25" customHeight="1" x14ac:dyDescent="0.25">
      <c r="A31" s="58" t="s">
        <v>73</v>
      </c>
      <c r="B31" s="59" t="s">
        <v>74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30">
        <v>0</v>
      </c>
      <c r="O31" s="29">
        <f t="shared" si="0"/>
        <v>0</v>
      </c>
      <c r="P31" s="28">
        <v>167249</v>
      </c>
      <c r="Q31" s="28">
        <v>113915</v>
      </c>
      <c r="R31" s="28">
        <v>55119</v>
      </c>
      <c r="S31" s="28">
        <v>28710</v>
      </c>
      <c r="T31" s="28">
        <v>104253</v>
      </c>
      <c r="U31" s="30">
        <v>0</v>
      </c>
      <c r="V31" s="29">
        <f t="shared" si="1"/>
        <v>469246</v>
      </c>
      <c r="W31" s="31">
        <f t="shared" si="2"/>
        <v>469246</v>
      </c>
      <c r="Z31" s="6"/>
    </row>
    <row r="32" spans="1:26" s="10" customFormat="1" ht="14.25" customHeight="1" x14ac:dyDescent="0.25">
      <c r="A32" s="43" t="s">
        <v>75</v>
      </c>
      <c r="B32" s="60" t="s">
        <v>76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41">
        <v>0</v>
      </c>
      <c r="O32" s="39">
        <f t="shared" si="0"/>
        <v>0</v>
      </c>
      <c r="P32" s="40">
        <v>162874</v>
      </c>
      <c r="Q32" s="40">
        <v>109502</v>
      </c>
      <c r="R32" s="40">
        <v>53997</v>
      </c>
      <c r="S32" s="40">
        <v>27204</v>
      </c>
      <c r="T32" s="40">
        <v>103579</v>
      </c>
      <c r="U32" s="41">
        <v>0</v>
      </c>
      <c r="V32" s="39">
        <f t="shared" si="1"/>
        <v>457156</v>
      </c>
      <c r="W32" s="42">
        <f t="shared" si="2"/>
        <v>457156</v>
      </c>
      <c r="Z32" s="6"/>
    </row>
    <row r="33" spans="1:26" s="10" customFormat="1" ht="14.25" customHeight="1" x14ac:dyDescent="0.25">
      <c r="A33" s="43" t="s">
        <v>77</v>
      </c>
      <c r="B33" s="44" t="s">
        <v>78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41">
        <v>0</v>
      </c>
      <c r="O33" s="39">
        <f t="shared" si="0"/>
        <v>0</v>
      </c>
      <c r="P33" s="40">
        <v>4209</v>
      </c>
      <c r="Q33" s="40">
        <v>4247</v>
      </c>
      <c r="R33" s="40">
        <v>1027</v>
      </c>
      <c r="S33" s="40">
        <v>1506</v>
      </c>
      <c r="T33" s="40">
        <v>675</v>
      </c>
      <c r="U33" s="41">
        <v>0</v>
      </c>
      <c r="V33" s="39">
        <f t="shared" si="1"/>
        <v>11664</v>
      </c>
      <c r="W33" s="42">
        <f t="shared" si="2"/>
        <v>11664</v>
      </c>
      <c r="Z33" s="6"/>
    </row>
    <row r="34" spans="1:26" s="10" customFormat="1" ht="14.25" customHeight="1" x14ac:dyDescent="0.25">
      <c r="A34" s="43" t="s">
        <v>79</v>
      </c>
      <c r="B34" s="44" t="s">
        <v>80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41">
        <v>0</v>
      </c>
      <c r="O34" s="39">
        <f t="shared" si="0"/>
        <v>0</v>
      </c>
      <c r="P34" s="40">
        <v>166</v>
      </c>
      <c r="Q34" s="40">
        <v>166</v>
      </c>
      <c r="R34" s="40">
        <v>95</v>
      </c>
      <c r="S34" s="40">
        <v>0</v>
      </c>
      <c r="T34" s="40">
        <v>0</v>
      </c>
      <c r="U34" s="41">
        <v>0</v>
      </c>
      <c r="V34" s="39">
        <f t="shared" si="1"/>
        <v>427</v>
      </c>
      <c r="W34" s="42">
        <f t="shared" si="2"/>
        <v>427</v>
      </c>
      <c r="Z34" s="6"/>
    </row>
    <row r="35" spans="1:26" s="10" customFormat="1" ht="14.25" customHeight="1" x14ac:dyDescent="0.25">
      <c r="A35" s="45" t="s">
        <v>81</v>
      </c>
      <c r="B35" s="61" t="s">
        <v>82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4">
        <v>0</v>
      </c>
      <c r="O35" s="32">
        <f t="shared" si="0"/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4">
        <v>0</v>
      </c>
      <c r="V35" s="32">
        <f t="shared" si="1"/>
        <v>0</v>
      </c>
      <c r="W35" s="35">
        <f t="shared" si="2"/>
        <v>0</v>
      </c>
      <c r="Z35" s="6"/>
    </row>
    <row r="36" spans="1:26" s="10" customFormat="1" ht="14.25" customHeight="1" x14ac:dyDescent="0.25">
      <c r="A36" s="45" t="s">
        <v>83</v>
      </c>
      <c r="B36" s="61" t="s">
        <v>84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4">
        <v>0</v>
      </c>
      <c r="O36" s="32">
        <f t="shared" si="0"/>
        <v>0</v>
      </c>
      <c r="P36" s="33">
        <v>19151</v>
      </c>
      <c r="Q36" s="33">
        <v>456</v>
      </c>
      <c r="R36" s="33">
        <v>23678</v>
      </c>
      <c r="S36" s="33">
        <v>5208</v>
      </c>
      <c r="T36" s="33">
        <v>7</v>
      </c>
      <c r="U36" s="34">
        <v>0</v>
      </c>
      <c r="V36" s="32">
        <f t="shared" si="1"/>
        <v>48500</v>
      </c>
      <c r="W36" s="35">
        <f t="shared" si="2"/>
        <v>48500</v>
      </c>
      <c r="Z36" s="6"/>
    </row>
    <row r="37" spans="1:26" s="10" customFormat="1" ht="14.25" customHeight="1" x14ac:dyDescent="0.25">
      <c r="A37" s="45" t="s">
        <v>85</v>
      </c>
      <c r="B37" s="61" t="s">
        <v>86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4">
        <v>0</v>
      </c>
      <c r="O37" s="32">
        <f t="shared" si="0"/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4">
        <v>0</v>
      </c>
      <c r="V37" s="32">
        <f t="shared" si="1"/>
        <v>0</v>
      </c>
      <c r="W37" s="35">
        <f t="shared" si="2"/>
        <v>0</v>
      </c>
      <c r="Z37" s="6"/>
    </row>
    <row r="38" spans="1:26" s="10" customFormat="1" ht="14.25" customHeight="1" x14ac:dyDescent="0.25">
      <c r="A38" s="45" t="s">
        <v>87</v>
      </c>
      <c r="B38" s="61" t="s">
        <v>88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34">
        <v>0</v>
      </c>
      <c r="O38" s="32">
        <f t="shared" si="0"/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4">
        <v>0</v>
      </c>
      <c r="V38" s="32">
        <f t="shared" si="1"/>
        <v>0</v>
      </c>
      <c r="W38" s="35">
        <f t="shared" si="2"/>
        <v>0</v>
      </c>
      <c r="Z38" s="6"/>
    </row>
    <row r="39" spans="1:26" s="10" customFormat="1" ht="14.25" customHeight="1" x14ac:dyDescent="0.25">
      <c r="A39" s="45" t="s">
        <v>89</v>
      </c>
      <c r="B39" s="46" t="s">
        <v>90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34">
        <v>0</v>
      </c>
      <c r="O39" s="32">
        <f t="shared" si="0"/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4">
        <v>0</v>
      </c>
      <c r="V39" s="32">
        <f t="shared" si="1"/>
        <v>0</v>
      </c>
      <c r="W39" s="35">
        <f t="shared" si="2"/>
        <v>0</v>
      </c>
      <c r="Z39" s="6"/>
    </row>
    <row r="40" spans="1:26" s="10" customFormat="1" ht="14.25" customHeight="1" x14ac:dyDescent="0.25">
      <c r="A40" s="45" t="s">
        <v>91</v>
      </c>
      <c r="B40" s="61" t="s">
        <v>92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51">
        <v>0</v>
      </c>
      <c r="O40" s="32">
        <f t="shared" si="0"/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1">
        <v>0</v>
      </c>
      <c r="V40" s="49">
        <f t="shared" si="1"/>
        <v>0</v>
      </c>
      <c r="W40" s="52">
        <f t="shared" si="2"/>
        <v>0</v>
      </c>
      <c r="Z40" s="6"/>
    </row>
    <row r="41" spans="1:26" s="10" customFormat="1" ht="14.25" customHeight="1" x14ac:dyDescent="0.25">
      <c r="A41" s="62" t="s">
        <v>21</v>
      </c>
      <c r="B41" s="63" t="s">
        <v>93</v>
      </c>
      <c r="C41" s="55">
        <f t="shared" ref="C41:N41" si="5">C31+SUM(C35:C40)</f>
        <v>0</v>
      </c>
      <c r="D41" s="55">
        <f t="shared" si="5"/>
        <v>0</v>
      </c>
      <c r="E41" s="55">
        <f t="shared" si="5"/>
        <v>0</v>
      </c>
      <c r="F41" s="55">
        <f t="shared" si="5"/>
        <v>0</v>
      </c>
      <c r="G41" s="55">
        <f t="shared" si="5"/>
        <v>0</v>
      </c>
      <c r="H41" s="55">
        <f t="shared" si="5"/>
        <v>0</v>
      </c>
      <c r="I41" s="55">
        <f t="shared" si="5"/>
        <v>0</v>
      </c>
      <c r="J41" s="55">
        <f t="shared" si="5"/>
        <v>0</v>
      </c>
      <c r="K41" s="55">
        <f t="shared" si="5"/>
        <v>0</v>
      </c>
      <c r="L41" s="55">
        <f t="shared" si="5"/>
        <v>0</v>
      </c>
      <c r="M41" s="55">
        <f t="shared" si="5"/>
        <v>0</v>
      </c>
      <c r="N41" s="55">
        <f t="shared" si="5"/>
        <v>0</v>
      </c>
      <c r="O41" s="56">
        <f t="shared" si="0"/>
        <v>0</v>
      </c>
      <c r="P41" s="55">
        <f t="shared" ref="P41:U41" si="6">P31+SUM(P35:P40)</f>
        <v>186400</v>
      </c>
      <c r="Q41" s="55">
        <f t="shared" si="6"/>
        <v>114371</v>
      </c>
      <c r="R41" s="55">
        <f t="shared" si="6"/>
        <v>78797</v>
      </c>
      <c r="S41" s="55">
        <f t="shared" si="6"/>
        <v>33918</v>
      </c>
      <c r="T41" s="55">
        <f t="shared" si="6"/>
        <v>104260</v>
      </c>
      <c r="U41" s="55">
        <f t="shared" si="6"/>
        <v>0</v>
      </c>
      <c r="V41" s="56">
        <f t="shared" si="1"/>
        <v>517746</v>
      </c>
      <c r="W41" s="57">
        <f t="shared" si="2"/>
        <v>517746</v>
      </c>
      <c r="Z41" s="6"/>
    </row>
    <row r="42" spans="1:26" s="10" customFormat="1" ht="14.25" customHeight="1" thickBot="1" x14ac:dyDescent="0.3">
      <c r="A42" s="64" t="s">
        <v>22</v>
      </c>
      <c r="B42" s="65" t="s">
        <v>94</v>
      </c>
      <c r="C42" s="66">
        <f t="shared" ref="C42:W42" si="7">C30+C41</f>
        <v>203041</v>
      </c>
      <c r="D42" s="66">
        <f t="shared" si="7"/>
        <v>313177</v>
      </c>
      <c r="E42" s="66">
        <f t="shared" si="7"/>
        <v>285286</v>
      </c>
      <c r="F42" s="66">
        <f t="shared" si="7"/>
        <v>146253</v>
      </c>
      <c r="G42" s="66">
        <f t="shared" si="7"/>
        <v>241157</v>
      </c>
      <c r="H42" s="66">
        <f t="shared" si="7"/>
        <v>253609</v>
      </c>
      <c r="I42" s="66">
        <f t="shared" si="7"/>
        <v>118960</v>
      </c>
      <c r="J42" s="66">
        <f t="shared" si="7"/>
        <v>255188</v>
      </c>
      <c r="K42" s="66">
        <f t="shared" si="7"/>
        <v>133614</v>
      </c>
      <c r="L42" s="66">
        <f t="shared" si="7"/>
        <v>169403</v>
      </c>
      <c r="M42" s="66">
        <f t="shared" si="7"/>
        <v>237161</v>
      </c>
      <c r="N42" s="66">
        <f t="shared" si="7"/>
        <v>0</v>
      </c>
      <c r="O42" s="66">
        <f t="shared" si="7"/>
        <v>2356849</v>
      </c>
      <c r="P42" s="66">
        <f t="shared" si="7"/>
        <v>186400</v>
      </c>
      <c r="Q42" s="66">
        <f t="shared" si="7"/>
        <v>114371</v>
      </c>
      <c r="R42" s="66">
        <f t="shared" si="7"/>
        <v>78797</v>
      </c>
      <c r="S42" s="66">
        <f t="shared" si="7"/>
        <v>33918</v>
      </c>
      <c r="T42" s="66">
        <f t="shared" si="7"/>
        <v>104260</v>
      </c>
      <c r="U42" s="66">
        <f t="shared" si="7"/>
        <v>0</v>
      </c>
      <c r="V42" s="66">
        <f t="shared" si="7"/>
        <v>517746</v>
      </c>
      <c r="W42" s="67">
        <f t="shared" si="7"/>
        <v>2874595</v>
      </c>
      <c r="Z42" s="6"/>
    </row>
    <row r="43" spans="1:26" s="10" customFormat="1" ht="14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Z43" s="6"/>
    </row>
    <row r="44" spans="1:26" s="10" customFormat="1" ht="14.25" customHeight="1" thickBo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Z44" s="6"/>
    </row>
    <row r="45" spans="1:26" s="10" customFormat="1" ht="44.1" customHeight="1" x14ac:dyDescent="0.25">
      <c r="A45" s="126"/>
      <c r="B45" s="127"/>
      <c r="C45" s="68" t="str">
        <f t="shared" ref="C45:N45" si="8">C4</f>
        <v>MAКEDONIA</v>
      </c>
      <c r="D45" s="68" t="str">
        <f t="shared" si="8"/>
        <v>TRIGLAV</v>
      </c>
      <c r="E45" s="68" t="str">
        <f t="shared" si="8"/>
        <v>SAVA</v>
      </c>
      <c r="F45" s="68" t="str">
        <f t="shared" si="8"/>
        <v>EUROINS</v>
      </c>
      <c r="G45" s="68" t="str">
        <f t="shared" si="8"/>
        <v>VINER</v>
      </c>
      <c r="H45" s="68" t="str">
        <f t="shared" si="8"/>
        <v>EUROLINK</v>
      </c>
      <c r="I45" s="68" t="str">
        <f t="shared" si="8"/>
        <v>GRAWE JO-JETË</v>
      </c>
      <c r="J45" s="68" t="str">
        <f t="shared" si="8"/>
        <v>UNIKA</v>
      </c>
      <c r="K45" s="68" t="str">
        <f t="shared" si="8"/>
        <v>OSIGURITELNA POLISA</v>
      </c>
      <c r="L45" s="68" t="str">
        <f t="shared" si="8"/>
        <v>HALK OSIGURUVANJE</v>
      </c>
      <c r="M45" s="68" t="str">
        <f t="shared" si="8"/>
        <v>KROACIJA JO-JETË</v>
      </c>
      <c r="N45" s="68" t="str">
        <f t="shared" si="8"/>
        <v>ZOIL MAKEDONIJA, sh.a, Manastrir</v>
      </c>
      <c r="O45" s="69"/>
      <c r="P45" s="68" t="str">
        <f t="shared" ref="P45:U45" si="9">P4</f>
        <v>KROACIA JETË</v>
      </c>
      <c r="Q45" s="68" t="str">
        <f t="shared" si="9"/>
        <v>GRAVE</v>
      </c>
      <c r="R45" s="68" t="str">
        <f t="shared" si="9"/>
        <v>VINER JETË</v>
      </c>
      <c r="S45" s="68" t="str">
        <f t="shared" si="9"/>
        <v>UNIKA JETË</v>
      </c>
      <c r="T45" s="68" t="str">
        <f t="shared" si="9"/>
        <v>TRIGLAV JETË</v>
      </c>
      <c r="U45" s="68" t="str">
        <f t="shared" si="9"/>
        <v>PRVA JETË</v>
      </c>
      <c r="V45" s="70"/>
      <c r="W45" s="6"/>
      <c r="Z45" s="6"/>
    </row>
    <row r="46" spans="1:26" s="10" customFormat="1" ht="17.45" customHeight="1" thickBot="1" x14ac:dyDescent="0.3">
      <c r="A46" s="128" t="s">
        <v>95</v>
      </c>
      <c r="B46" s="129"/>
      <c r="C46" s="71">
        <f>C42/$O$42</f>
        <v>8.6149346012408937E-2</v>
      </c>
      <c r="D46" s="71">
        <f t="shared" ref="D46:N46" si="10">D42/$O$42</f>
        <v>0.13287953534570945</v>
      </c>
      <c r="E46" s="71">
        <f t="shared" si="10"/>
        <v>0.12104551458324228</v>
      </c>
      <c r="F46" s="71">
        <f t="shared" si="10"/>
        <v>6.2054463395830622E-2</v>
      </c>
      <c r="G46" s="71">
        <f t="shared" si="10"/>
        <v>0.10232178641907055</v>
      </c>
      <c r="H46" s="71">
        <f t="shared" si="10"/>
        <v>0.10760511174029393</v>
      </c>
      <c r="I46" s="71">
        <f t="shared" si="10"/>
        <v>5.0474171234559363E-2</v>
      </c>
      <c r="J46" s="71">
        <f t="shared" si="10"/>
        <v>0.10827507405014067</v>
      </c>
      <c r="K46" s="71">
        <f t="shared" si="10"/>
        <v>5.6691794849818553E-2</v>
      </c>
      <c r="L46" s="71">
        <f t="shared" si="10"/>
        <v>7.187690004747864E-2</v>
      </c>
      <c r="M46" s="71">
        <f t="shared" si="10"/>
        <v>0.10062630232144698</v>
      </c>
      <c r="N46" s="71">
        <f t="shared" si="10"/>
        <v>0</v>
      </c>
      <c r="O46" s="72"/>
      <c r="P46" s="71">
        <f>P42/$V$42</f>
        <v>0.36002209577669358</v>
      </c>
      <c r="Q46" s="71">
        <f t="shared" ref="Q46:U46" si="11">Q42/$V$42</f>
        <v>0.22090175491457201</v>
      </c>
      <c r="R46" s="71">
        <f t="shared" si="11"/>
        <v>0.15219238777315516</v>
      </c>
      <c r="S46" s="71">
        <f t="shared" si="11"/>
        <v>6.5510887578078825E-2</v>
      </c>
      <c r="T46" s="71">
        <f t="shared" si="11"/>
        <v>0.20137287395750039</v>
      </c>
      <c r="U46" s="71">
        <f t="shared" si="11"/>
        <v>0</v>
      </c>
      <c r="V46" s="70"/>
      <c r="W46" s="6"/>
      <c r="Z46" s="6"/>
    </row>
    <row r="47" spans="1:26" s="10" customFormat="1" ht="14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Z47" s="6"/>
    </row>
    <row r="48" spans="1:26" s="10" customFormat="1" ht="14.2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Z48" s="6"/>
    </row>
    <row r="49" spans="2:13" s="9" customFormat="1" ht="14.25" customHeigh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s="9" customFormat="1" ht="14.25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s="9" customFormat="1" ht="14.25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s="9" customFormat="1" ht="14.25" customHeigh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 s="9" customFormat="1" ht="14.25" customHeigh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 s="9" customFormat="1" ht="14.2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13" s="9" customFormat="1" ht="14.25" customHeigh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2:13" s="9" customFormat="1" ht="14.25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2:1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2:13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</sheetData>
  <mergeCells count="2">
    <mergeCell ref="A45:B45"/>
    <mergeCell ref="A46:B46"/>
  </mergeCells>
  <pageMargins left="0" right="0" top="0.75" bottom="0.75" header="0.3" footer="0.3"/>
  <pageSetup paperSize="9" scale="9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9D107-CB57-4370-82EA-1B1AB5DA422D}">
  <dimension ref="A1:Z59"/>
  <sheetViews>
    <sheetView showGridLines="0" topLeftCell="D16" zoomScale="80" zoomScaleNormal="80" workbookViewId="0">
      <selection activeCell="P46" sqref="P46:U46"/>
    </sheetView>
  </sheetViews>
  <sheetFormatPr defaultColWidth="9.140625" defaultRowHeight="15" x14ac:dyDescent="0.25"/>
  <cols>
    <col min="1" max="1" width="61.42578125" style="6" customWidth="1"/>
    <col min="2" max="2" width="7.42578125" style="7" customWidth="1"/>
    <col min="3" max="3" width="14.28515625" style="8" customWidth="1"/>
    <col min="4" max="13" width="14.28515625" style="9" customWidth="1"/>
    <col min="14" max="16" width="14.28515625" style="6" customWidth="1"/>
    <col min="17" max="20" width="14.28515625" style="9" customWidth="1"/>
    <col min="21" max="23" width="14.28515625" style="6" customWidth="1"/>
    <col min="24" max="25" width="9.140625" style="10" customWidth="1"/>
    <col min="26" max="26" width="9.140625" style="6" customWidth="1"/>
    <col min="27" max="16384" width="9.140625" style="6"/>
  </cols>
  <sheetData>
    <row r="1" spans="1:26" s="11" customFormat="1" ht="14.2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6" s="14" customFormat="1" ht="14.25" customHeight="1" x14ac:dyDescent="0.25">
      <c r="A2" s="15" t="s">
        <v>115</v>
      </c>
      <c r="B2" s="1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s="14" customFormat="1" ht="14.25" customHeight="1" thickBot="1" x14ac:dyDescent="0.3">
      <c r="A3" s="11"/>
      <c r="B3" s="1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6" s="8" customFormat="1" ht="41.1" customHeight="1" x14ac:dyDescent="0.25">
      <c r="A4" s="16" t="s">
        <v>1</v>
      </c>
      <c r="B4" s="17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8" t="s">
        <v>14</v>
      </c>
      <c r="P4" s="17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  <c r="V4" s="18" t="s">
        <v>21</v>
      </c>
      <c r="W4" s="19" t="s">
        <v>22</v>
      </c>
      <c r="X4" s="10"/>
      <c r="Y4" s="20"/>
      <c r="Z4" s="6"/>
    </row>
    <row r="5" spans="1:26" s="8" customFormat="1" ht="15.75" customHeight="1" x14ac:dyDescent="0.25">
      <c r="A5" s="21"/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4">
        <v>100</v>
      </c>
      <c r="P5" s="23">
        <v>101</v>
      </c>
      <c r="Q5" s="23">
        <v>102</v>
      </c>
      <c r="R5" s="23">
        <v>103</v>
      </c>
      <c r="S5" s="23">
        <v>104</v>
      </c>
      <c r="T5" s="23">
        <v>105</v>
      </c>
      <c r="U5" s="23">
        <v>106</v>
      </c>
      <c r="V5" s="24">
        <v>200</v>
      </c>
      <c r="W5" s="25">
        <v>300</v>
      </c>
      <c r="X5" s="10"/>
      <c r="Y5" s="20"/>
      <c r="Z5" s="6"/>
    </row>
    <row r="6" spans="1:26" s="8" customFormat="1" ht="14.25" customHeight="1" x14ac:dyDescent="0.25">
      <c r="A6" s="26" t="s">
        <v>23</v>
      </c>
      <c r="B6" s="27" t="s">
        <v>24</v>
      </c>
      <c r="C6" s="28">
        <v>320</v>
      </c>
      <c r="D6" s="28">
        <v>592</v>
      </c>
      <c r="E6" s="28">
        <v>692</v>
      </c>
      <c r="F6" s="28">
        <v>93</v>
      </c>
      <c r="G6" s="28">
        <v>379</v>
      </c>
      <c r="H6" s="28">
        <v>583</v>
      </c>
      <c r="I6" s="28">
        <v>146</v>
      </c>
      <c r="J6" s="28">
        <v>311</v>
      </c>
      <c r="K6" s="28">
        <v>212</v>
      </c>
      <c r="L6" s="28">
        <v>222</v>
      </c>
      <c r="M6" s="28">
        <v>603</v>
      </c>
      <c r="N6" s="28">
        <v>0</v>
      </c>
      <c r="O6" s="29">
        <f t="shared" ref="O6:O41" si="0">SUM(C6:N6)</f>
        <v>4153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30">
        <v>0</v>
      </c>
      <c r="V6" s="29">
        <f t="shared" ref="V6:V41" si="1">SUM(P6:U6)</f>
        <v>0</v>
      </c>
      <c r="W6" s="31">
        <f t="shared" ref="W6:W41" si="2">O6+V6</f>
        <v>4153</v>
      </c>
      <c r="X6" s="10"/>
      <c r="Y6" s="20"/>
      <c r="Z6" s="6"/>
    </row>
    <row r="7" spans="1:26" s="9" customFormat="1" ht="14.25" customHeight="1" x14ac:dyDescent="0.25">
      <c r="A7" s="26" t="s">
        <v>25</v>
      </c>
      <c r="B7" s="27" t="s">
        <v>26</v>
      </c>
      <c r="C7" s="28">
        <v>7820</v>
      </c>
      <c r="D7" s="28">
        <v>6594</v>
      </c>
      <c r="E7" s="28">
        <v>3046</v>
      </c>
      <c r="F7" s="28">
        <v>818</v>
      </c>
      <c r="G7" s="28">
        <v>549</v>
      </c>
      <c r="H7" s="28">
        <v>6456</v>
      </c>
      <c r="I7" s="28">
        <v>0</v>
      </c>
      <c r="J7" s="28">
        <v>2491</v>
      </c>
      <c r="K7" s="28">
        <v>0</v>
      </c>
      <c r="L7" s="28">
        <v>2171</v>
      </c>
      <c r="M7" s="28">
        <v>8980</v>
      </c>
      <c r="N7" s="28">
        <v>0</v>
      </c>
      <c r="O7" s="32">
        <f t="shared" si="0"/>
        <v>38925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4">
        <v>0</v>
      </c>
      <c r="V7" s="32">
        <f t="shared" si="1"/>
        <v>0</v>
      </c>
      <c r="W7" s="35">
        <f t="shared" si="2"/>
        <v>38925</v>
      </c>
    </row>
    <row r="8" spans="1:26" s="9" customFormat="1" ht="14.25" customHeight="1" x14ac:dyDescent="0.25">
      <c r="A8" s="26" t="s">
        <v>27</v>
      </c>
      <c r="B8" s="27" t="s">
        <v>28</v>
      </c>
      <c r="C8" s="28">
        <v>229</v>
      </c>
      <c r="D8" s="28">
        <v>544</v>
      </c>
      <c r="E8" s="28">
        <v>654</v>
      </c>
      <c r="F8" s="28">
        <v>363</v>
      </c>
      <c r="G8" s="28">
        <v>290</v>
      </c>
      <c r="H8" s="28">
        <v>325</v>
      </c>
      <c r="I8" s="28">
        <v>54</v>
      </c>
      <c r="J8" s="28">
        <v>323</v>
      </c>
      <c r="K8" s="28">
        <v>319</v>
      </c>
      <c r="L8" s="28">
        <v>471</v>
      </c>
      <c r="M8" s="28">
        <v>280</v>
      </c>
      <c r="N8" s="28">
        <v>0</v>
      </c>
      <c r="O8" s="32">
        <f t="shared" si="0"/>
        <v>3852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4">
        <v>0</v>
      </c>
      <c r="V8" s="32">
        <f t="shared" si="1"/>
        <v>0</v>
      </c>
      <c r="W8" s="35">
        <f t="shared" si="2"/>
        <v>3852</v>
      </c>
    </row>
    <row r="9" spans="1:26" s="9" customFormat="1" ht="14.25" customHeight="1" x14ac:dyDescent="0.25">
      <c r="A9" s="26" t="s">
        <v>29</v>
      </c>
      <c r="B9" s="27" t="s">
        <v>30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32">
        <f t="shared" si="0"/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4">
        <v>0</v>
      </c>
      <c r="V9" s="32">
        <f t="shared" si="1"/>
        <v>0</v>
      </c>
      <c r="W9" s="35">
        <f t="shared" si="2"/>
        <v>0</v>
      </c>
    </row>
    <row r="10" spans="1:26" s="9" customFormat="1" ht="14.25" customHeight="1" x14ac:dyDescent="0.25">
      <c r="A10" s="26" t="s">
        <v>31</v>
      </c>
      <c r="B10" s="27" t="s">
        <v>32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32">
        <f t="shared" si="0"/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4">
        <v>0</v>
      </c>
      <c r="V10" s="32">
        <f t="shared" si="1"/>
        <v>0</v>
      </c>
      <c r="W10" s="35">
        <f t="shared" si="2"/>
        <v>0</v>
      </c>
    </row>
    <row r="11" spans="1:26" s="9" customFormat="1" ht="14.25" customHeight="1" x14ac:dyDescent="0.25">
      <c r="A11" s="26" t="s">
        <v>33</v>
      </c>
      <c r="B11" s="27" t="s">
        <v>34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32">
        <f t="shared" si="0"/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4">
        <v>0</v>
      </c>
      <c r="V11" s="32">
        <f t="shared" si="1"/>
        <v>0</v>
      </c>
      <c r="W11" s="35">
        <f t="shared" si="2"/>
        <v>0</v>
      </c>
    </row>
    <row r="12" spans="1:26" s="9" customFormat="1" ht="14.25" customHeight="1" x14ac:dyDescent="0.25">
      <c r="A12" s="26" t="s">
        <v>35</v>
      </c>
      <c r="B12" s="27" t="s">
        <v>36</v>
      </c>
      <c r="C12" s="28">
        <v>2</v>
      </c>
      <c r="D12" s="28">
        <v>2</v>
      </c>
      <c r="E12" s="28">
        <v>2</v>
      </c>
      <c r="F12" s="28">
        <v>1</v>
      </c>
      <c r="G12" s="28">
        <v>0</v>
      </c>
      <c r="H12" s="28">
        <v>0</v>
      </c>
      <c r="I12" s="28">
        <v>0</v>
      </c>
      <c r="J12" s="28">
        <v>5</v>
      </c>
      <c r="K12" s="28">
        <v>0</v>
      </c>
      <c r="L12" s="28">
        <v>0</v>
      </c>
      <c r="M12" s="28">
        <v>0</v>
      </c>
      <c r="N12" s="28">
        <v>0</v>
      </c>
      <c r="O12" s="32">
        <f t="shared" si="0"/>
        <v>12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4">
        <v>0</v>
      </c>
      <c r="V12" s="32">
        <f t="shared" si="1"/>
        <v>0</v>
      </c>
      <c r="W12" s="35">
        <f t="shared" si="2"/>
        <v>12</v>
      </c>
    </row>
    <row r="13" spans="1:26" s="9" customFormat="1" ht="14.25" customHeight="1" x14ac:dyDescent="0.25">
      <c r="A13" s="26" t="s">
        <v>37</v>
      </c>
      <c r="B13" s="27" t="s">
        <v>38</v>
      </c>
      <c r="C13" s="28">
        <v>22</v>
      </c>
      <c r="D13" s="28">
        <v>18</v>
      </c>
      <c r="E13" s="28">
        <v>56</v>
      </c>
      <c r="F13" s="28">
        <v>3</v>
      </c>
      <c r="G13" s="28">
        <v>2</v>
      </c>
      <c r="H13" s="28">
        <v>173</v>
      </c>
      <c r="I13" s="28">
        <v>2</v>
      </c>
      <c r="J13" s="28">
        <v>6</v>
      </c>
      <c r="K13" s="28">
        <v>22</v>
      </c>
      <c r="L13" s="28">
        <v>12</v>
      </c>
      <c r="M13" s="28">
        <v>12</v>
      </c>
      <c r="N13" s="28">
        <v>0</v>
      </c>
      <c r="O13" s="32">
        <f t="shared" si="0"/>
        <v>328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4">
        <v>0</v>
      </c>
      <c r="V13" s="32">
        <f t="shared" si="1"/>
        <v>0</v>
      </c>
      <c r="W13" s="35">
        <f t="shared" si="2"/>
        <v>328</v>
      </c>
    </row>
    <row r="14" spans="1:26" s="9" customFormat="1" ht="14.25" customHeight="1" x14ac:dyDescent="0.25">
      <c r="A14" s="26" t="s">
        <v>39</v>
      </c>
      <c r="B14" s="27" t="s">
        <v>40</v>
      </c>
      <c r="C14" s="28">
        <v>471</v>
      </c>
      <c r="D14" s="28">
        <v>404</v>
      </c>
      <c r="E14" s="28">
        <v>602</v>
      </c>
      <c r="F14" s="28">
        <v>421</v>
      </c>
      <c r="G14" s="28">
        <v>189</v>
      </c>
      <c r="H14" s="28">
        <v>85</v>
      </c>
      <c r="I14" s="28">
        <v>6</v>
      </c>
      <c r="J14" s="28">
        <v>123</v>
      </c>
      <c r="K14" s="28">
        <v>79</v>
      </c>
      <c r="L14" s="28">
        <v>78</v>
      </c>
      <c r="M14" s="28">
        <v>88</v>
      </c>
      <c r="N14" s="28">
        <v>0</v>
      </c>
      <c r="O14" s="32">
        <f t="shared" si="0"/>
        <v>2546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4">
        <v>0</v>
      </c>
      <c r="V14" s="32">
        <f t="shared" si="1"/>
        <v>0</v>
      </c>
      <c r="W14" s="35">
        <f t="shared" si="2"/>
        <v>2546</v>
      </c>
    </row>
    <row r="15" spans="1:26" s="9" customFormat="1" ht="14.25" customHeight="1" x14ac:dyDescent="0.25">
      <c r="A15" s="26" t="s">
        <v>41</v>
      </c>
      <c r="B15" s="27" t="s">
        <v>42</v>
      </c>
      <c r="C15" s="28">
        <v>493</v>
      </c>
      <c r="D15" s="28">
        <v>422</v>
      </c>
      <c r="E15" s="28">
        <v>658</v>
      </c>
      <c r="F15" s="28">
        <v>424</v>
      </c>
      <c r="G15" s="28">
        <v>191</v>
      </c>
      <c r="H15" s="28">
        <v>258</v>
      </c>
      <c r="I15" s="28">
        <v>8</v>
      </c>
      <c r="J15" s="28">
        <v>129</v>
      </c>
      <c r="K15" s="28">
        <v>101</v>
      </c>
      <c r="L15" s="28">
        <v>90</v>
      </c>
      <c r="M15" s="28">
        <v>100</v>
      </c>
      <c r="N15" s="28">
        <v>0</v>
      </c>
      <c r="O15" s="32">
        <f t="shared" si="0"/>
        <v>2874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4">
        <v>0</v>
      </c>
      <c r="V15" s="32">
        <f t="shared" si="1"/>
        <v>0</v>
      </c>
      <c r="W15" s="35">
        <f t="shared" si="2"/>
        <v>2874</v>
      </c>
    </row>
    <row r="16" spans="1:26" s="9" customFormat="1" ht="14.25" customHeight="1" x14ac:dyDescent="0.25">
      <c r="A16" s="36" t="s">
        <v>43</v>
      </c>
      <c r="B16" s="37" t="s">
        <v>44</v>
      </c>
      <c r="C16" s="38">
        <v>80</v>
      </c>
      <c r="D16" s="38">
        <v>220</v>
      </c>
      <c r="E16" s="38">
        <v>513</v>
      </c>
      <c r="F16" s="38">
        <v>246</v>
      </c>
      <c r="G16" s="38">
        <v>41</v>
      </c>
      <c r="H16" s="38">
        <v>187</v>
      </c>
      <c r="I16" s="38">
        <v>2</v>
      </c>
      <c r="J16" s="38">
        <v>24</v>
      </c>
      <c r="K16" s="38">
        <v>26</v>
      </c>
      <c r="L16" s="38">
        <v>24</v>
      </c>
      <c r="M16" s="38">
        <v>66</v>
      </c>
      <c r="N16" s="38">
        <v>0</v>
      </c>
      <c r="O16" s="39">
        <f t="shared" si="0"/>
        <v>1429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1">
        <v>0</v>
      </c>
      <c r="V16" s="39">
        <f t="shared" si="1"/>
        <v>0</v>
      </c>
      <c r="W16" s="42">
        <f t="shared" si="2"/>
        <v>1429</v>
      </c>
    </row>
    <row r="17" spans="1:26" s="10" customFormat="1" ht="14.25" customHeight="1" x14ac:dyDescent="0.25">
      <c r="A17" s="43" t="s">
        <v>45</v>
      </c>
      <c r="B17" s="44" t="s">
        <v>46</v>
      </c>
      <c r="C17" s="38">
        <v>413</v>
      </c>
      <c r="D17" s="38">
        <v>202</v>
      </c>
      <c r="E17" s="38">
        <v>145</v>
      </c>
      <c r="F17" s="38">
        <v>178</v>
      </c>
      <c r="G17" s="38">
        <v>150</v>
      </c>
      <c r="H17" s="38">
        <v>71</v>
      </c>
      <c r="I17" s="38">
        <v>6</v>
      </c>
      <c r="J17" s="38">
        <v>105</v>
      </c>
      <c r="K17" s="38">
        <v>75</v>
      </c>
      <c r="L17" s="38">
        <v>66</v>
      </c>
      <c r="M17" s="38">
        <v>34</v>
      </c>
      <c r="N17" s="38">
        <v>0</v>
      </c>
      <c r="O17" s="39">
        <f t="shared" si="0"/>
        <v>1445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1">
        <v>0</v>
      </c>
      <c r="V17" s="39">
        <f t="shared" si="1"/>
        <v>0</v>
      </c>
      <c r="W17" s="42">
        <f t="shared" si="2"/>
        <v>1445</v>
      </c>
      <c r="Z17" s="6"/>
    </row>
    <row r="18" spans="1:26" s="10" customFormat="1" ht="14.25" customHeight="1" x14ac:dyDescent="0.25">
      <c r="A18" s="45" t="s">
        <v>47</v>
      </c>
      <c r="B18" s="46" t="s">
        <v>48</v>
      </c>
      <c r="C18" s="28">
        <v>794</v>
      </c>
      <c r="D18" s="28">
        <v>1290</v>
      </c>
      <c r="E18" s="28">
        <v>1299</v>
      </c>
      <c r="F18" s="28">
        <v>1157</v>
      </c>
      <c r="G18" s="28">
        <v>1873</v>
      </c>
      <c r="H18" s="28">
        <v>1255</v>
      </c>
      <c r="I18" s="28">
        <v>1393</v>
      </c>
      <c r="J18" s="28">
        <v>2528</v>
      </c>
      <c r="K18" s="28">
        <v>1399</v>
      </c>
      <c r="L18" s="28">
        <v>1067</v>
      </c>
      <c r="M18" s="28">
        <v>1561</v>
      </c>
      <c r="N18" s="28">
        <v>0</v>
      </c>
      <c r="O18" s="32">
        <f t="shared" si="0"/>
        <v>15616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4">
        <v>0</v>
      </c>
      <c r="V18" s="32">
        <f t="shared" si="1"/>
        <v>0</v>
      </c>
      <c r="W18" s="35">
        <f t="shared" si="2"/>
        <v>15616</v>
      </c>
      <c r="Z18" s="6"/>
    </row>
    <row r="19" spans="1:26" s="10" customFormat="1" ht="14.25" customHeight="1" x14ac:dyDescent="0.25">
      <c r="A19" s="43" t="s">
        <v>49</v>
      </c>
      <c r="B19" s="44" t="s">
        <v>50</v>
      </c>
      <c r="C19" s="38">
        <v>745</v>
      </c>
      <c r="D19" s="38">
        <v>1146</v>
      </c>
      <c r="E19" s="38">
        <v>1180</v>
      </c>
      <c r="F19" s="38">
        <v>1111</v>
      </c>
      <c r="G19" s="38">
        <v>1797</v>
      </c>
      <c r="H19" s="38">
        <v>1221</v>
      </c>
      <c r="I19" s="38">
        <v>1338</v>
      </c>
      <c r="J19" s="38">
        <v>2438</v>
      </c>
      <c r="K19" s="38">
        <v>1356</v>
      </c>
      <c r="L19" s="38">
        <v>995</v>
      </c>
      <c r="M19" s="38">
        <v>1498</v>
      </c>
      <c r="N19" s="38">
        <v>0</v>
      </c>
      <c r="O19" s="39">
        <f t="shared" si="0"/>
        <v>14825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1">
        <v>0</v>
      </c>
      <c r="V19" s="39">
        <f t="shared" si="1"/>
        <v>0</v>
      </c>
      <c r="W19" s="42">
        <f t="shared" si="2"/>
        <v>14825</v>
      </c>
      <c r="Z19" s="6"/>
    </row>
    <row r="20" spans="1:26" s="10" customFormat="1" ht="14.25" customHeight="1" x14ac:dyDescent="0.25">
      <c r="A20" s="43" t="s">
        <v>51</v>
      </c>
      <c r="B20" s="44" t="s">
        <v>52</v>
      </c>
      <c r="C20" s="38">
        <v>41</v>
      </c>
      <c r="D20" s="38">
        <v>141</v>
      </c>
      <c r="E20" s="38">
        <v>85</v>
      </c>
      <c r="F20" s="38">
        <v>42</v>
      </c>
      <c r="G20" s="38">
        <v>72</v>
      </c>
      <c r="H20" s="38">
        <v>34</v>
      </c>
      <c r="I20" s="38">
        <v>55</v>
      </c>
      <c r="J20" s="38">
        <v>88</v>
      </c>
      <c r="K20" s="38">
        <v>40</v>
      </c>
      <c r="L20" s="38">
        <v>66</v>
      </c>
      <c r="M20" s="38">
        <v>60</v>
      </c>
      <c r="N20" s="38">
        <v>0</v>
      </c>
      <c r="O20" s="39">
        <f t="shared" si="0"/>
        <v>724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1">
        <v>0</v>
      </c>
      <c r="V20" s="39">
        <f t="shared" si="1"/>
        <v>0</v>
      </c>
      <c r="W20" s="42">
        <f t="shared" si="2"/>
        <v>724</v>
      </c>
      <c r="Z20" s="6"/>
    </row>
    <row r="21" spans="1:26" s="10" customFormat="1" ht="14.25" customHeight="1" x14ac:dyDescent="0.25">
      <c r="A21" s="43" t="s">
        <v>53</v>
      </c>
      <c r="B21" s="44" t="s">
        <v>54</v>
      </c>
      <c r="C21" s="38">
        <v>0</v>
      </c>
      <c r="D21" s="38">
        <v>0</v>
      </c>
      <c r="E21" s="38">
        <v>3</v>
      </c>
      <c r="F21" s="38">
        <v>3</v>
      </c>
      <c r="G21" s="38">
        <v>3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9">
        <f t="shared" si="0"/>
        <v>9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1">
        <v>0</v>
      </c>
      <c r="V21" s="39">
        <f t="shared" si="1"/>
        <v>0</v>
      </c>
      <c r="W21" s="42">
        <f t="shared" si="2"/>
        <v>9</v>
      </c>
      <c r="Z21" s="6"/>
    </row>
    <row r="22" spans="1:26" s="10" customFormat="1" ht="14.25" customHeight="1" x14ac:dyDescent="0.25">
      <c r="A22" s="45" t="s">
        <v>55</v>
      </c>
      <c r="B22" s="46" t="s">
        <v>56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32">
        <f t="shared" si="0"/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4">
        <v>0</v>
      </c>
      <c r="V22" s="32">
        <f t="shared" si="1"/>
        <v>0</v>
      </c>
      <c r="W22" s="35">
        <f t="shared" si="2"/>
        <v>0</v>
      </c>
      <c r="Z22" s="6"/>
    </row>
    <row r="23" spans="1:26" s="10" customFormat="1" ht="14.25" customHeight="1" x14ac:dyDescent="0.25">
      <c r="A23" s="45" t="s">
        <v>57</v>
      </c>
      <c r="B23" s="46" t="s">
        <v>58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32">
        <f t="shared" si="0"/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4">
        <v>0</v>
      </c>
      <c r="V23" s="32">
        <f t="shared" si="1"/>
        <v>0</v>
      </c>
      <c r="W23" s="35">
        <f t="shared" si="2"/>
        <v>0</v>
      </c>
      <c r="Z23" s="6"/>
    </row>
    <row r="24" spans="1:26" s="10" customFormat="1" ht="14.25" customHeight="1" x14ac:dyDescent="0.25">
      <c r="A24" s="45" t="s">
        <v>59</v>
      </c>
      <c r="B24" s="46" t="s">
        <v>60</v>
      </c>
      <c r="C24" s="28">
        <v>27</v>
      </c>
      <c r="D24" s="28">
        <v>7</v>
      </c>
      <c r="E24" s="28">
        <v>24</v>
      </c>
      <c r="F24" s="28">
        <v>13</v>
      </c>
      <c r="G24" s="28">
        <v>23</v>
      </c>
      <c r="H24" s="28">
        <v>21</v>
      </c>
      <c r="I24" s="28">
        <v>0</v>
      </c>
      <c r="J24" s="28">
        <v>6</v>
      </c>
      <c r="K24" s="28">
        <v>19</v>
      </c>
      <c r="L24" s="28">
        <v>7</v>
      </c>
      <c r="M24" s="28">
        <v>6</v>
      </c>
      <c r="N24" s="28">
        <v>0</v>
      </c>
      <c r="O24" s="32">
        <f t="shared" si="0"/>
        <v>153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4">
        <v>0</v>
      </c>
      <c r="V24" s="32">
        <f t="shared" si="1"/>
        <v>0</v>
      </c>
      <c r="W24" s="35">
        <f t="shared" si="2"/>
        <v>153</v>
      </c>
      <c r="Z24" s="6"/>
    </row>
    <row r="25" spans="1:26" s="10" customFormat="1" ht="14.25" customHeight="1" x14ac:dyDescent="0.25">
      <c r="A25" s="45" t="s">
        <v>61</v>
      </c>
      <c r="B25" s="46" t="s">
        <v>62</v>
      </c>
      <c r="C25" s="28">
        <v>0</v>
      </c>
      <c r="D25" s="28">
        <v>12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</v>
      </c>
      <c r="N25" s="28">
        <v>0</v>
      </c>
      <c r="O25" s="32">
        <f t="shared" si="0"/>
        <v>13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4">
        <v>0</v>
      </c>
      <c r="V25" s="32">
        <f t="shared" si="1"/>
        <v>0</v>
      </c>
      <c r="W25" s="35">
        <f t="shared" si="2"/>
        <v>13</v>
      </c>
      <c r="Z25" s="6"/>
    </row>
    <row r="26" spans="1:26" s="10" customFormat="1" ht="14.25" customHeight="1" x14ac:dyDescent="0.25">
      <c r="A26" s="45" t="s">
        <v>63</v>
      </c>
      <c r="B26" s="46" t="s">
        <v>64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32">
        <f t="shared" si="0"/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4">
        <v>0</v>
      </c>
      <c r="V26" s="32">
        <f t="shared" si="1"/>
        <v>0</v>
      </c>
      <c r="W26" s="35">
        <f t="shared" si="2"/>
        <v>0</v>
      </c>
      <c r="Z26" s="6"/>
    </row>
    <row r="27" spans="1:26" s="10" customFormat="1" ht="14.25" customHeight="1" x14ac:dyDescent="0.25">
      <c r="A27" s="45" t="s">
        <v>65</v>
      </c>
      <c r="B27" s="46" t="s">
        <v>66</v>
      </c>
      <c r="C27" s="28">
        <v>42</v>
      </c>
      <c r="D27" s="28">
        <v>0</v>
      </c>
      <c r="E27" s="28">
        <v>2</v>
      </c>
      <c r="F27" s="28">
        <v>0</v>
      </c>
      <c r="G27" s="28">
        <v>0</v>
      </c>
      <c r="H27" s="28">
        <v>1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32">
        <f t="shared" si="0"/>
        <v>45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4">
        <v>0</v>
      </c>
      <c r="V27" s="32">
        <f t="shared" si="1"/>
        <v>0</v>
      </c>
      <c r="W27" s="35">
        <f t="shared" si="2"/>
        <v>45</v>
      </c>
      <c r="Z27" s="6"/>
    </row>
    <row r="28" spans="1:26" s="10" customFormat="1" ht="14.25" customHeight="1" x14ac:dyDescent="0.25">
      <c r="A28" s="45" t="s">
        <v>67</v>
      </c>
      <c r="B28" s="46" t="s">
        <v>68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32">
        <f t="shared" si="0"/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4">
        <v>0</v>
      </c>
      <c r="V28" s="32">
        <f t="shared" si="1"/>
        <v>0</v>
      </c>
      <c r="W28" s="35">
        <f t="shared" si="2"/>
        <v>0</v>
      </c>
      <c r="Z28" s="6"/>
    </row>
    <row r="29" spans="1:26" s="10" customFormat="1" ht="14.25" customHeight="1" x14ac:dyDescent="0.25">
      <c r="A29" s="47" t="s">
        <v>69</v>
      </c>
      <c r="B29" s="48" t="s">
        <v>70</v>
      </c>
      <c r="C29" s="28">
        <v>29</v>
      </c>
      <c r="D29" s="28">
        <v>358</v>
      </c>
      <c r="E29" s="28">
        <v>334</v>
      </c>
      <c r="F29" s="28">
        <v>49</v>
      </c>
      <c r="G29" s="28">
        <v>12</v>
      </c>
      <c r="H29" s="28">
        <v>211</v>
      </c>
      <c r="I29" s="28">
        <v>43</v>
      </c>
      <c r="J29" s="28">
        <v>44</v>
      </c>
      <c r="K29" s="28">
        <v>169</v>
      </c>
      <c r="L29" s="28">
        <v>47</v>
      </c>
      <c r="M29" s="28">
        <v>141</v>
      </c>
      <c r="N29" s="28">
        <v>0</v>
      </c>
      <c r="O29" s="49">
        <f t="shared" si="0"/>
        <v>1437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1">
        <v>0</v>
      </c>
      <c r="V29" s="49">
        <f t="shared" si="1"/>
        <v>0</v>
      </c>
      <c r="W29" s="52">
        <f t="shared" si="2"/>
        <v>1437</v>
      </c>
      <c r="Z29" s="6"/>
    </row>
    <row r="30" spans="1:26" s="10" customFormat="1" ht="14.25" customHeight="1" x14ac:dyDescent="0.25">
      <c r="A30" s="53" t="s">
        <v>71</v>
      </c>
      <c r="B30" s="54" t="s">
        <v>72</v>
      </c>
      <c r="C30" s="55">
        <v>9756</v>
      </c>
      <c r="D30" s="55">
        <v>9821</v>
      </c>
      <c r="E30" s="55">
        <v>6711</v>
      </c>
      <c r="F30" s="55">
        <v>2918</v>
      </c>
      <c r="G30" s="55">
        <v>3317</v>
      </c>
      <c r="H30" s="55">
        <v>9110</v>
      </c>
      <c r="I30" s="55">
        <v>1644</v>
      </c>
      <c r="J30" s="55">
        <v>5837</v>
      </c>
      <c r="K30" s="55">
        <v>2219</v>
      </c>
      <c r="L30" s="55">
        <v>4075</v>
      </c>
      <c r="M30" s="55">
        <v>11672</v>
      </c>
      <c r="N30" s="55">
        <v>0</v>
      </c>
      <c r="O30" s="56">
        <f t="shared" si="0"/>
        <v>67080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6">
        <f t="shared" si="1"/>
        <v>0</v>
      </c>
      <c r="W30" s="57">
        <f t="shared" si="2"/>
        <v>67080</v>
      </c>
      <c r="Z30" s="6"/>
    </row>
    <row r="31" spans="1:26" s="10" customFormat="1" ht="14.25" customHeight="1" x14ac:dyDescent="0.25">
      <c r="A31" s="58" t="s">
        <v>73</v>
      </c>
      <c r="B31" s="59" t="s">
        <v>74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30">
        <v>0</v>
      </c>
      <c r="O31" s="29">
        <f t="shared" si="0"/>
        <v>0</v>
      </c>
      <c r="P31" s="28">
        <v>1092</v>
      </c>
      <c r="Q31" s="28">
        <v>512</v>
      </c>
      <c r="R31" s="28">
        <v>214</v>
      </c>
      <c r="S31" s="28">
        <v>197</v>
      </c>
      <c r="T31" s="28">
        <v>698</v>
      </c>
      <c r="U31" s="30">
        <v>0</v>
      </c>
      <c r="V31" s="29">
        <f t="shared" si="1"/>
        <v>2713</v>
      </c>
      <c r="W31" s="31">
        <f t="shared" si="2"/>
        <v>2713</v>
      </c>
      <c r="Z31" s="6"/>
    </row>
    <row r="32" spans="1:26" s="10" customFormat="1" ht="14.25" customHeight="1" x14ac:dyDescent="0.25">
      <c r="A32" s="43" t="s">
        <v>75</v>
      </c>
      <c r="B32" s="60" t="s">
        <v>76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41">
        <v>0</v>
      </c>
      <c r="O32" s="39">
        <f t="shared" si="0"/>
        <v>0</v>
      </c>
      <c r="P32" s="40">
        <v>944</v>
      </c>
      <c r="Q32" s="40">
        <v>449</v>
      </c>
      <c r="R32" s="40">
        <v>199</v>
      </c>
      <c r="S32" s="40">
        <v>159</v>
      </c>
      <c r="T32" s="40">
        <v>690</v>
      </c>
      <c r="U32" s="41">
        <v>0</v>
      </c>
      <c r="V32" s="39">
        <f t="shared" si="1"/>
        <v>2441</v>
      </c>
      <c r="W32" s="42">
        <f t="shared" si="2"/>
        <v>2441</v>
      </c>
      <c r="Z32" s="6"/>
    </row>
    <row r="33" spans="1:26" s="10" customFormat="1" ht="14.25" customHeight="1" x14ac:dyDescent="0.25">
      <c r="A33" s="43" t="s">
        <v>77</v>
      </c>
      <c r="B33" s="44" t="s">
        <v>78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41">
        <v>0</v>
      </c>
      <c r="O33" s="39">
        <f t="shared" si="0"/>
        <v>0</v>
      </c>
      <c r="P33" s="40">
        <v>148</v>
      </c>
      <c r="Q33" s="40">
        <v>63</v>
      </c>
      <c r="R33" s="40">
        <v>15</v>
      </c>
      <c r="S33" s="40">
        <v>38</v>
      </c>
      <c r="T33" s="40">
        <v>8</v>
      </c>
      <c r="U33" s="41">
        <v>0</v>
      </c>
      <c r="V33" s="39">
        <f t="shared" si="1"/>
        <v>272</v>
      </c>
      <c r="W33" s="42">
        <f t="shared" si="2"/>
        <v>272</v>
      </c>
      <c r="Z33" s="6"/>
    </row>
    <row r="34" spans="1:26" s="10" customFormat="1" ht="14.25" customHeight="1" x14ac:dyDescent="0.25">
      <c r="A34" s="43" t="s">
        <v>79</v>
      </c>
      <c r="B34" s="44" t="s">
        <v>80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41">
        <v>0</v>
      </c>
      <c r="O34" s="39">
        <f t="shared" si="0"/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1">
        <v>0</v>
      </c>
      <c r="V34" s="39">
        <f t="shared" si="1"/>
        <v>0</v>
      </c>
      <c r="W34" s="42">
        <f t="shared" si="2"/>
        <v>0</v>
      </c>
      <c r="Z34" s="6"/>
    </row>
    <row r="35" spans="1:26" s="10" customFormat="1" ht="14.25" customHeight="1" x14ac:dyDescent="0.25">
      <c r="A35" s="45" t="s">
        <v>81</v>
      </c>
      <c r="B35" s="61" t="s">
        <v>82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4">
        <v>0</v>
      </c>
      <c r="O35" s="32">
        <f t="shared" si="0"/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4">
        <v>0</v>
      </c>
      <c r="V35" s="32">
        <f t="shared" si="1"/>
        <v>0</v>
      </c>
      <c r="W35" s="35">
        <f t="shared" si="2"/>
        <v>0</v>
      </c>
      <c r="Z35" s="6"/>
    </row>
    <row r="36" spans="1:26" s="10" customFormat="1" ht="14.25" customHeight="1" x14ac:dyDescent="0.25">
      <c r="A36" s="45" t="s">
        <v>83</v>
      </c>
      <c r="B36" s="61" t="s">
        <v>84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4">
        <v>0</v>
      </c>
      <c r="O36" s="32">
        <f t="shared" si="0"/>
        <v>0</v>
      </c>
      <c r="P36" s="33">
        <v>60</v>
      </c>
      <c r="Q36" s="33">
        <v>9</v>
      </c>
      <c r="R36" s="33">
        <v>191</v>
      </c>
      <c r="S36" s="33">
        <v>44</v>
      </c>
      <c r="T36" s="33">
        <v>1</v>
      </c>
      <c r="U36" s="34">
        <v>0</v>
      </c>
      <c r="V36" s="32">
        <f t="shared" si="1"/>
        <v>305</v>
      </c>
      <c r="W36" s="35">
        <f t="shared" si="2"/>
        <v>305</v>
      </c>
      <c r="Z36" s="6"/>
    </row>
    <row r="37" spans="1:26" s="10" customFormat="1" ht="14.25" customHeight="1" x14ac:dyDescent="0.25">
      <c r="A37" s="45" t="s">
        <v>85</v>
      </c>
      <c r="B37" s="61" t="s">
        <v>86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4">
        <v>0</v>
      </c>
      <c r="O37" s="32">
        <f t="shared" si="0"/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4">
        <v>0</v>
      </c>
      <c r="V37" s="32">
        <f t="shared" si="1"/>
        <v>0</v>
      </c>
      <c r="W37" s="35">
        <f t="shared" si="2"/>
        <v>0</v>
      </c>
      <c r="Z37" s="6"/>
    </row>
    <row r="38" spans="1:26" s="10" customFormat="1" ht="14.25" customHeight="1" x14ac:dyDescent="0.25">
      <c r="A38" s="45" t="s">
        <v>87</v>
      </c>
      <c r="B38" s="61" t="s">
        <v>88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34">
        <v>0</v>
      </c>
      <c r="O38" s="32">
        <f t="shared" si="0"/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4">
        <v>0</v>
      </c>
      <c r="V38" s="32">
        <f t="shared" si="1"/>
        <v>0</v>
      </c>
      <c r="W38" s="35">
        <f t="shared" si="2"/>
        <v>0</v>
      </c>
      <c r="Z38" s="6"/>
    </row>
    <row r="39" spans="1:26" s="10" customFormat="1" ht="14.25" customHeight="1" x14ac:dyDescent="0.25">
      <c r="A39" s="45" t="s">
        <v>89</v>
      </c>
      <c r="B39" s="46" t="s">
        <v>90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34">
        <v>0</v>
      </c>
      <c r="O39" s="32">
        <f t="shared" si="0"/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4">
        <v>0</v>
      </c>
      <c r="V39" s="32">
        <f t="shared" si="1"/>
        <v>0</v>
      </c>
      <c r="W39" s="35">
        <f t="shared" si="2"/>
        <v>0</v>
      </c>
      <c r="Z39" s="6"/>
    </row>
    <row r="40" spans="1:26" s="10" customFormat="1" ht="14.25" customHeight="1" x14ac:dyDescent="0.25">
      <c r="A40" s="45" t="s">
        <v>91</v>
      </c>
      <c r="B40" s="61" t="s">
        <v>92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51">
        <v>0</v>
      </c>
      <c r="O40" s="32">
        <f t="shared" si="0"/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1">
        <v>0</v>
      </c>
      <c r="V40" s="49">
        <f t="shared" si="1"/>
        <v>0</v>
      </c>
      <c r="W40" s="52">
        <f t="shared" si="2"/>
        <v>0</v>
      </c>
      <c r="Z40" s="6"/>
    </row>
    <row r="41" spans="1:26" s="10" customFormat="1" ht="14.25" customHeight="1" x14ac:dyDescent="0.25">
      <c r="A41" s="62" t="s">
        <v>21</v>
      </c>
      <c r="B41" s="63" t="s">
        <v>93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6">
        <f t="shared" si="0"/>
        <v>0</v>
      </c>
      <c r="P41" s="55">
        <v>1152</v>
      </c>
      <c r="Q41" s="55">
        <v>521</v>
      </c>
      <c r="R41" s="55">
        <v>405</v>
      </c>
      <c r="S41" s="55">
        <v>241</v>
      </c>
      <c r="T41" s="55">
        <v>699</v>
      </c>
      <c r="U41" s="55">
        <v>0</v>
      </c>
      <c r="V41" s="56">
        <f t="shared" si="1"/>
        <v>3018</v>
      </c>
      <c r="W41" s="57">
        <f t="shared" si="2"/>
        <v>3018</v>
      </c>
      <c r="Z41" s="6"/>
    </row>
    <row r="42" spans="1:26" s="10" customFormat="1" ht="14.25" customHeight="1" thickBot="1" x14ac:dyDescent="0.3">
      <c r="A42" s="64" t="s">
        <v>22</v>
      </c>
      <c r="B42" s="65" t="s">
        <v>94</v>
      </c>
      <c r="C42" s="66">
        <f t="shared" ref="C42:W42" si="3">C30+C41</f>
        <v>9756</v>
      </c>
      <c r="D42" s="66">
        <f t="shared" si="3"/>
        <v>9821</v>
      </c>
      <c r="E42" s="66">
        <f t="shared" si="3"/>
        <v>6711</v>
      </c>
      <c r="F42" s="66">
        <f t="shared" si="3"/>
        <v>2918</v>
      </c>
      <c r="G42" s="66">
        <f t="shared" si="3"/>
        <v>3317</v>
      </c>
      <c r="H42" s="66">
        <f t="shared" si="3"/>
        <v>9110</v>
      </c>
      <c r="I42" s="66">
        <f t="shared" si="3"/>
        <v>1644</v>
      </c>
      <c r="J42" s="66">
        <f t="shared" si="3"/>
        <v>5837</v>
      </c>
      <c r="K42" s="66">
        <f t="shared" si="3"/>
        <v>2219</v>
      </c>
      <c r="L42" s="66">
        <f t="shared" si="3"/>
        <v>4075</v>
      </c>
      <c r="M42" s="66">
        <f t="shared" si="3"/>
        <v>11672</v>
      </c>
      <c r="N42" s="66">
        <f t="shared" si="3"/>
        <v>0</v>
      </c>
      <c r="O42" s="66">
        <f t="shared" si="3"/>
        <v>67080</v>
      </c>
      <c r="P42" s="66">
        <f t="shared" si="3"/>
        <v>1152</v>
      </c>
      <c r="Q42" s="66">
        <f t="shared" si="3"/>
        <v>521</v>
      </c>
      <c r="R42" s="66">
        <f t="shared" si="3"/>
        <v>405</v>
      </c>
      <c r="S42" s="66">
        <f t="shared" si="3"/>
        <v>241</v>
      </c>
      <c r="T42" s="66">
        <f t="shared" si="3"/>
        <v>699</v>
      </c>
      <c r="U42" s="66">
        <f t="shared" si="3"/>
        <v>0</v>
      </c>
      <c r="V42" s="66">
        <f t="shared" si="3"/>
        <v>3018</v>
      </c>
      <c r="W42" s="67">
        <f t="shared" si="3"/>
        <v>70098</v>
      </c>
      <c r="Z42" s="6"/>
    </row>
    <row r="43" spans="1:26" s="10" customFormat="1" ht="14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Z43" s="6"/>
    </row>
    <row r="44" spans="1:26" s="10" customFormat="1" ht="14.25" customHeight="1" thickBo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Z44" s="6"/>
    </row>
    <row r="45" spans="1:26" s="10" customFormat="1" ht="44.1" customHeight="1" x14ac:dyDescent="0.25">
      <c r="A45" s="126"/>
      <c r="B45" s="127"/>
      <c r="C45" s="68" t="str">
        <f t="shared" ref="C45:N45" si="4">C4</f>
        <v>MAКEDONIA</v>
      </c>
      <c r="D45" s="68" t="str">
        <f t="shared" si="4"/>
        <v>TRIGLAV</v>
      </c>
      <c r="E45" s="68" t="str">
        <f t="shared" si="4"/>
        <v>SAVA</v>
      </c>
      <c r="F45" s="68" t="str">
        <f t="shared" si="4"/>
        <v>EUROINS</v>
      </c>
      <c r="G45" s="68" t="str">
        <f t="shared" si="4"/>
        <v>VINER</v>
      </c>
      <c r="H45" s="68" t="str">
        <f t="shared" si="4"/>
        <v>EUROLINK</v>
      </c>
      <c r="I45" s="68" t="str">
        <f t="shared" si="4"/>
        <v>GRAWE JO-JETË</v>
      </c>
      <c r="J45" s="68" t="str">
        <f t="shared" si="4"/>
        <v>UNIKA</v>
      </c>
      <c r="K45" s="68" t="str">
        <f t="shared" si="4"/>
        <v>OSIGURITELNA POLISA</v>
      </c>
      <c r="L45" s="68" t="str">
        <f t="shared" si="4"/>
        <v>HALK OSIGURUVANJE</v>
      </c>
      <c r="M45" s="68" t="str">
        <f t="shared" si="4"/>
        <v>KROACIJA JO-JETË</v>
      </c>
      <c r="N45" s="68" t="str">
        <f t="shared" si="4"/>
        <v>ZOIL MAKEDONIJA, sh.a, Manastrir</v>
      </c>
      <c r="O45" s="69"/>
      <c r="P45" s="68" t="str">
        <f t="shared" ref="P45:U45" si="5">P4</f>
        <v>KROACIA JETË</v>
      </c>
      <c r="Q45" s="68" t="str">
        <f t="shared" si="5"/>
        <v>GRAVE</v>
      </c>
      <c r="R45" s="68" t="str">
        <f t="shared" si="5"/>
        <v>VINER JETË</v>
      </c>
      <c r="S45" s="68" t="str">
        <f t="shared" si="5"/>
        <v>UNIKA JETË</v>
      </c>
      <c r="T45" s="68" t="str">
        <f t="shared" si="5"/>
        <v>TRIGLAV JETË</v>
      </c>
      <c r="U45" s="68" t="str">
        <f t="shared" si="5"/>
        <v>PRVA JETË</v>
      </c>
      <c r="V45" s="70"/>
      <c r="W45" s="6"/>
      <c r="Z45" s="6"/>
    </row>
    <row r="46" spans="1:26" s="10" customFormat="1" ht="17.45" customHeight="1" thickBot="1" x14ac:dyDescent="0.3">
      <c r="A46" s="128" t="s">
        <v>95</v>
      </c>
      <c r="B46" s="129"/>
      <c r="C46" s="71">
        <f>C42/$O$42</f>
        <v>0.14543828264758496</v>
      </c>
      <c r="D46" s="71">
        <f t="shared" ref="D46:N46" si="6">D42/$O$42</f>
        <v>0.14640727489564698</v>
      </c>
      <c r="E46" s="71">
        <f t="shared" si="6"/>
        <v>0.10004472271914132</v>
      </c>
      <c r="F46" s="71">
        <f t="shared" si="6"/>
        <v>4.3500298151460941E-2</v>
      </c>
      <c r="G46" s="71">
        <f t="shared" si="6"/>
        <v>4.9448419797257004E-2</v>
      </c>
      <c r="H46" s="71">
        <f t="shared" si="6"/>
        <v>0.13580799045915326</v>
      </c>
      <c r="I46" s="71">
        <f t="shared" si="6"/>
        <v>2.4508050089445437E-2</v>
      </c>
      <c r="J46" s="71">
        <f t="shared" si="6"/>
        <v>8.7015503875968986E-2</v>
      </c>
      <c r="K46" s="71">
        <f t="shared" si="6"/>
        <v>3.3079904591532497E-2</v>
      </c>
      <c r="L46" s="71">
        <f t="shared" si="6"/>
        <v>6.0748360166964818E-2</v>
      </c>
      <c r="M46" s="71">
        <f t="shared" si="6"/>
        <v>0.17400119260584376</v>
      </c>
      <c r="N46" s="71">
        <f t="shared" si="6"/>
        <v>0</v>
      </c>
      <c r="O46" s="72"/>
      <c r="P46" s="71">
        <f>P42/$V$42</f>
        <v>0.38170974155069581</v>
      </c>
      <c r="Q46" s="71">
        <f t="shared" ref="Q46:U46" si="7">Q42/$V$42</f>
        <v>0.1726308813783963</v>
      </c>
      <c r="R46" s="71">
        <f t="shared" si="7"/>
        <v>0.13419483101391649</v>
      </c>
      <c r="S46" s="71">
        <f t="shared" si="7"/>
        <v>7.9854208084824393E-2</v>
      </c>
      <c r="T46" s="71">
        <f t="shared" si="7"/>
        <v>0.23161033797216699</v>
      </c>
      <c r="U46" s="71">
        <f t="shared" si="7"/>
        <v>0</v>
      </c>
      <c r="V46" s="70"/>
      <c r="W46" s="6"/>
      <c r="Z46" s="6"/>
    </row>
    <row r="47" spans="1:26" s="10" customFormat="1" ht="14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Z47" s="6"/>
    </row>
    <row r="48" spans="1:26" s="10" customFormat="1" ht="14.2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Z48" s="6"/>
    </row>
    <row r="49" spans="2:13" s="9" customFormat="1" ht="14.25" customHeigh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s="9" customFormat="1" ht="14.25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s="9" customFormat="1" ht="14.25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s="9" customFormat="1" ht="14.25" customHeigh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 s="9" customFormat="1" ht="14.25" customHeigh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 s="9" customFormat="1" ht="14.2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13" s="9" customFormat="1" ht="14.25" customHeigh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2:13" s="9" customFormat="1" ht="14.25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2:1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2:13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</sheetData>
  <mergeCells count="2">
    <mergeCell ref="A45:B45"/>
    <mergeCell ref="A46:B46"/>
  </mergeCells>
  <pageMargins left="0" right="0" top="0.75" bottom="0.75" header="0.3" footer="0.3"/>
  <pageSetup paperSize="9" scale="9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2B3C-7166-49E3-9A87-A081762A7C2B}">
  <dimension ref="A1:I35"/>
  <sheetViews>
    <sheetView showGridLines="0" zoomScaleNormal="100" workbookViewId="0"/>
  </sheetViews>
  <sheetFormatPr defaultColWidth="9.140625" defaultRowHeight="12" x14ac:dyDescent="0.2"/>
  <cols>
    <col min="1" max="1" width="25.7109375" style="106" customWidth="1"/>
    <col min="2" max="2" width="5.7109375" style="107" customWidth="1"/>
    <col min="3" max="3" width="18.28515625" style="106" customWidth="1"/>
    <col min="4" max="4" width="20.28515625" style="106" customWidth="1"/>
    <col min="5" max="9" width="18.28515625" style="106" customWidth="1"/>
    <col min="10" max="10" width="9.140625" style="106" customWidth="1"/>
    <col min="11" max="16384" width="9.140625" style="106"/>
  </cols>
  <sheetData>
    <row r="1" spans="1:9" s="9" customFormat="1" ht="15" customHeight="1" x14ac:dyDescent="0.25"/>
    <row r="2" spans="1:9" s="9" customFormat="1" ht="15" customHeight="1" x14ac:dyDescent="0.25">
      <c r="A2" s="76" t="s">
        <v>116</v>
      </c>
      <c r="B2" s="99"/>
      <c r="C2" s="99"/>
      <c r="D2" s="99"/>
      <c r="E2" s="99"/>
      <c r="F2" s="99"/>
      <c r="G2" s="99"/>
    </row>
    <row r="3" spans="1:9" s="9" customFormat="1" ht="15" customHeight="1" thickBot="1" x14ac:dyDescent="0.3"/>
    <row r="4" spans="1:9" s="108" customFormat="1" ht="87" customHeight="1" x14ac:dyDescent="0.2">
      <c r="A4" s="81" t="s">
        <v>117</v>
      </c>
      <c r="B4" s="82"/>
      <c r="C4" s="82" t="s">
        <v>118</v>
      </c>
      <c r="D4" s="82" t="s">
        <v>119</v>
      </c>
      <c r="E4" s="82" t="s">
        <v>120</v>
      </c>
      <c r="F4" s="82" t="s">
        <v>121</v>
      </c>
      <c r="G4" s="82" t="s">
        <v>122</v>
      </c>
      <c r="H4" s="82" t="s">
        <v>123</v>
      </c>
      <c r="I4" s="83" t="s">
        <v>124</v>
      </c>
    </row>
    <row r="5" spans="1:9" s="109" customFormat="1" ht="16.5" customHeight="1" x14ac:dyDescent="0.2">
      <c r="A5" s="84"/>
      <c r="B5" s="85"/>
      <c r="C5" s="86">
        <v>1</v>
      </c>
      <c r="D5" s="86">
        <v>2</v>
      </c>
      <c r="E5" s="86">
        <v>3</v>
      </c>
      <c r="F5" s="86">
        <v>4</v>
      </c>
      <c r="G5" s="86" t="s">
        <v>125</v>
      </c>
      <c r="H5" s="86" t="s">
        <v>126</v>
      </c>
      <c r="I5" s="87" t="s">
        <v>127</v>
      </c>
    </row>
    <row r="6" spans="1:9" s="9" customFormat="1" ht="13.5" customHeight="1" x14ac:dyDescent="0.25">
      <c r="A6" s="92" t="s">
        <v>2</v>
      </c>
      <c r="B6" s="89">
        <f t="shared" ref="B6:B17" si="0">ROW()-ROW($B$5)</f>
        <v>1</v>
      </c>
      <c r="C6" s="93">
        <v>848</v>
      </c>
      <c r="D6" s="93">
        <v>10740</v>
      </c>
      <c r="E6" s="93">
        <v>9756</v>
      </c>
      <c r="F6" s="93">
        <v>773</v>
      </c>
      <c r="G6" s="93">
        <v>1059</v>
      </c>
      <c r="H6" s="93">
        <v>141</v>
      </c>
      <c r="I6" s="110">
        <f t="shared" ref="I6:I26" si="1">IF(C6+D6&lt;&gt;0,(E6+F6)/(C6+D6),0)</f>
        <v>0.90861235761132209</v>
      </c>
    </row>
    <row r="7" spans="1:9" s="9" customFormat="1" ht="13.5" customHeight="1" x14ac:dyDescent="0.25">
      <c r="A7" s="92" t="s">
        <v>3</v>
      </c>
      <c r="B7" s="89">
        <f t="shared" si="0"/>
        <v>2</v>
      </c>
      <c r="C7" s="93">
        <v>2843</v>
      </c>
      <c r="D7" s="93">
        <v>12669</v>
      </c>
      <c r="E7" s="93">
        <v>9821</v>
      </c>
      <c r="F7" s="93">
        <v>2240</v>
      </c>
      <c r="G7" s="93">
        <v>3429</v>
      </c>
      <c r="H7" s="93">
        <v>305</v>
      </c>
      <c r="I7" s="110">
        <f t="shared" si="1"/>
        <v>0.77752707581227432</v>
      </c>
    </row>
    <row r="8" spans="1:9" s="9" customFormat="1" ht="13.5" customHeight="1" x14ac:dyDescent="0.25">
      <c r="A8" s="92" t="s">
        <v>4</v>
      </c>
      <c r="B8" s="89">
        <f t="shared" si="0"/>
        <v>3</v>
      </c>
      <c r="C8" s="93">
        <v>2366</v>
      </c>
      <c r="D8" s="93">
        <v>8713</v>
      </c>
      <c r="E8" s="93">
        <v>6711</v>
      </c>
      <c r="F8" s="93">
        <v>2011</v>
      </c>
      <c r="G8" s="93">
        <v>2358</v>
      </c>
      <c r="H8" s="93">
        <v>242</v>
      </c>
      <c r="I8" s="110">
        <f t="shared" si="1"/>
        <v>0.78725516743388391</v>
      </c>
    </row>
    <row r="9" spans="1:9" s="9" customFormat="1" ht="13.5" customHeight="1" x14ac:dyDescent="0.25">
      <c r="A9" s="92" t="s">
        <v>5</v>
      </c>
      <c r="B9" s="89">
        <f t="shared" si="0"/>
        <v>4</v>
      </c>
      <c r="C9" s="93">
        <v>1499</v>
      </c>
      <c r="D9" s="93">
        <v>3313</v>
      </c>
      <c r="E9" s="93">
        <v>2918</v>
      </c>
      <c r="F9" s="93">
        <v>498</v>
      </c>
      <c r="G9" s="93">
        <v>1396</v>
      </c>
      <c r="H9" s="93">
        <v>135</v>
      </c>
      <c r="I9" s="110">
        <f t="shared" si="1"/>
        <v>0.70989193682460516</v>
      </c>
    </row>
    <row r="10" spans="1:9" s="9" customFormat="1" ht="13.5" customHeight="1" x14ac:dyDescent="0.25">
      <c r="A10" s="92" t="s">
        <v>6</v>
      </c>
      <c r="B10" s="89">
        <f t="shared" si="0"/>
        <v>5</v>
      </c>
      <c r="C10" s="93">
        <v>1129</v>
      </c>
      <c r="D10" s="93">
        <v>4926</v>
      </c>
      <c r="E10" s="93">
        <v>3317</v>
      </c>
      <c r="F10" s="93">
        <v>653</v>
      </c>
      <c r="G10" s="93">
        <v>2085</v>
      </c>
      <c r="H10" s="93">
        <v>163</v>
      </c>
      <c r="I10" s="110">
        <f t="shared" si="1"/>
        <v>0.65565648224607764</v>
      </c>
    </row>
    <row r="11" spans="1:9" s="9" customFormat="1" ht="13.5" customHeight="1" x14ac:dyDescent="0.25">
      <c r="A11" s="92" t="s">
        <v>7</v>
      </c>
      <c r="B11" s="89">
        <f t="shared" si="0"/>
        <v>6</v>
      </c>
      <c r="C11" s="93">
        <v>3418</v>
      </c>
      <c r="D11" s="93">
        <v>10813</v>
      </c>
      <c r="E11" s="93">
        <v>9110</v>
      </c>
      <c r="F11" s="93">
        <v>880</v>
      </c>
      <c r="G11" s="93">
        <v>4242</v>
      </c>
      <c r="H11" s="93">
        <v>258</v>
      </c>
      <c r="I11" s="110">
        <f t="shared" si="1"/>
        <v>0.70198861640081511</v>
      </c>
    </row>
    <row r="12" spans="1:9" s="9" customFormat="1" ht="13.5" customHeight="1" x14ac:dyDescent="0.25">
      <c r="A12" s="92" t="s">
        <v>8</v>
      </c>
      <c r="B12" s="89">
        <f t="shared" si="0"/>
        <v>7</v>
      </c>
      <c r="C12" s="93">
        <v>2740</v>
      </c>
      <c r="D12" s="93">
        <v>3440</v>
      </c>
      <c r="E12" s="93">
        <v>1644</v>
      </c>
      <c r="F12" s="93">
        <v>75</v>
      </c>
      <c r="G12" s="93">
        <v>2765</v>
      </c>
      <c r="H12" s="93">
        <v>156</v>
      </c>
      <c r="I12" s="110">
        <f t="shared" si="1"/>
        <v>0.27815533980582524</v>
      </c>
    </row>
    <row r="13" spans="1:9" s="9" customFormat="1" ht="13.5" customHeight="1" x14ac:dyDescent="0.25">
      <c r="A13" s="92" t="s">
        <v>9</v>
      </c>
      <c r="B13" s="89">
        <f t="shared" si="0"/>
        <v>8</v>
      </c>
      <c r="C13" s="93">
        <v>1279</v>
      </c>
      <c r="D13" s="93">
        <v>6707</v>
      </c>
      <c r="E13" s="93">
        <v>5837</v>
      </c>
      <c r="F13" s="93">
        <v>776</v>
      </c>
      <c r="G13" s="93">
        <v>1377</v>
      </c>
      <c r="H13" s="93">
        <v>313</v>
      </c>
      <c r="I13" s="110">
        <f t="shared" si="1"/>
        <v>0.82807412972702232</v>
      </c>
    </row>
    <row r="14" spans="1:9" s="9" customFormat="1" ht="13.5" customHeight="1" x14ac:dyDescent="0.25">
      <c r="A14" s="92" t="s">
        <v>10</v>
      </c>
      <c r="B14" s="89">
        <f t="shared" si="0"/>
        <v>9</v>
      </c>
      <c r="C14" s="93">
        <v>1342</v>
      </c>
      <c r="D14" s="93">
        <v>2728</v>
      </c>
      <c r="E14" s="93">
        <v>2219</v>
      </c>
      <c r="F14" s="93">
        <v>503</v>
      </c>
      <c r="G14" s="93">
        <v>1348</v>
      </c>
      <c r="H14" s="93">
        <v>260</v>
      </c>
      <c r="I14" s="110">
        <f t="shared" si="1"/>
        <v>0.66879606879606879</v>
      </c>
    </row>
    <row r="15" spans="1:9" s="9" customFormat="1" ht="13.5" customHeight="1" x14ac:dyDescent="0.25">
      <c r="A15" s="92" t="s">
        <v>11</v>
      </c>
      <c r="B15" s="89">
        <f t="shared" si="0"/>
        <v>10</v>
      </c>
      <c r="C15" s="93">
        <v>1362</v>
      </c>
      <c r="D15" s="93">
        <v>4467</v>
      </c>
      <c r="E15" s="93">
        <v>4075</v>
      </c>
      <c r="F15" s="93">
        <v>395</v>
      </c>
      <c r="G15" s="93">
        <v>1359</v>
      </c>
      <c r="H15" s="93">
        <v>307</v>
      </c>
      <c r="I15" s="110">
        <f t="shared" si="1"/>
        <v>0.7668553782810088</v>
      </c>
    </row>
    <row r="16" spans="1:9" s="9" customFormat="1" ht="13.5" customHeight="1" x14ac:dyDescent="0.25">
      <c r="A16" s="92" t="s">
        <v>12</v>
      </c>
      <c r="B16" s="89">
        <f t="shared" si="0"/>
        <v>11</v>
      </c>
      <c r="C16" s="93">
        <v>3865</v>
      </c>
      <c r="D16" s="93">
        <v>13811</v>
      </c>
      <c r="E16" s="93">
        <v>11672</v>
      </c>
      <c r="F16" s="93">
        <v>1364</v>
      </c>
      <c r="G16" s="93">
        <v>4640</v>
      </c>
      <c r="H16" s="93">
        <v>225</v>
      </c>
      <c r="I16" s="110">
        <f t="shared" si="1"/>
        <v>0.73749717130572523</v>
      </c>
    </row>
    <row r="17" spans="1:9" s="9" customFormat="1" ht="13.5" customHeight="1" x14ac:dyDescent="0.25">
      <c r="A17" s="92" t="s">
        <v>13</v>
      </c>
      <c r="B17" s="89">
        <f t="shared" si="0"/>
        <v>12</v>
      </c>
      <c r="C17" s="93">
        <v>0</v>
      </c>
      <c r="D17" s="93">
        <v>0</v>
      </c>
      <c r="E17" s="93">
        <v>0</v>
      </c>
      <c r="F17" s="93">
        <v>0</v>
      </c>
      <c r="G17" s="93">
        <v>10</v>
      </c>
      <c r="H17" s="93">
        <v>0</v>
      </c>
      <c r="I17" s="110">
        <f t="shared" si="1"/>
        <v>0</v>
      </c>
    </row>
    <row r="18" spans="1:9" s="9" customFormat="1" ht="13.5" customHeight="1" x14ac:dyDescent="0.25">
      <c r="A18" s="88" t="s">
        <v>104</v>
      </c>
      <c r="B18" s="89">
        <v>100</v>
      </c>
      <c r="C18" s="90">
        <f t="shared" ref="C18:H18" si="2">SUM(C6:C17)</f>
        <v>22691</v>
      </c>
      <c r="D18" s="90">
        <f t="shared" si="2"/>
        <v>82327</v>
      </c>
      <c r="E18" s="90">
        <f t="shared" si="2"/>
        <v>67080</v>
      </c>
      <c r="F18" s="90">
        <f t="shared" si="2"/>
        <v>10168</v>
      </c>
      <c r="G18" s="90">
        <f t="shared" si="2"/>
        <v>26068</v>
      </c>
      <c r="H18" s="90">
        <f t="shared" si="2"/>
        <v>2505</v>
      </c>
      <c r="I18" s="111">
        <f t="shared" si="1"/>
        <v>0.73556914052829037</v>
      </c>
    </row>
    <row r="19" spans="1:9" s="9" customFormat="1" ht="13.5" customHeight="1" x14ac:dyDescent="0.25">
      <c r="A19" s="92" t="s">
        <v>15</v>
      </c>
      <c r="B19" s="89">
        <f>B18+1</f>
        <v>101</v>
      </c>
      <c r="C19" s="93">
        <v>322</v>
      </c>
      <c r="D19" s="93">
        <v>1235</v>
      </c>
      <c r="E19" s="93">
        <v>1152</v>
      </c>
      <c r="F19" s="93">
        <v>52</v>
      </c>
      <c r="G19" s="93">
        <v>353</v>
      </c>
      <c r="H19" s="93">
        <v>2</v>
      </c>
      <c r="I19" s="110">
        <f t="shared" si="1"/>
        <v>0.77328195247270393</v>
      </c>
    </row>
    <row r="20" spans="1:9" s="9" customFormat="1" ht="13.5" customHeight="1" x14ac:dyDescent="0.25">
      <c r="A20" s="92" t="s">
        <v>16</v>
      </c>
      <c r="B20" s="89">
        <f>B19+1</f>
        <v>102</v>
      </c>
      <c r="C20" s="93">
        <v>314</v>
      </c>
      <c r="D20" s="93">
        <v>536</v>
      </c>
      <c r="E20" s="93">
        <v>521</v>
      </c>
      <c r="F20" s="93">
        <v>15</v>
      </c>
      <c r="G20" s="93">
        <v>314</v>
      </c>
      <c r="H20" s="93">
        <v>5</v>
      </c>
      <c r="I20" s="110">
        <f t="shared" si="1"/>
        <v>0.63058823529411767</v>
      </c>
    </row>
    <row r="21" spans="1:9" s="9" customFormat="1" ht="13.5" customHeight="1" x14ac:dyDescent="0.25">
      <c r="A21" s="92" t="s">
        <v>17</v>
      </c>
      <c r="B21" s="89">
        <f>B20+1</f>
        <v>103</v>
      </c>
      <c r="C21" s="93">
        <v>33</v>
      </c>
      <c r="D21" s="93">
        <v>437</v>
      </c>
      <c r="E21" s="93">
        <v>405</v>
      </c>
      <c r="F21" s="93">
        <v>29</v>
      </c>
      <c r="G21" s="93">
        <v>36</v>
      </c>
      <c r="H21" s="93">
        <v>1</v>
      </c>
      <c r="I21" s="110">
        <f t="shared" si="1"/>
        <v>0.92340425531914894</v>
      </c>
    </row>
    <row r="22" spans="1:9" s="9" customFormat="1" ht="13.5" customHeight="1" x14ac:dyDescent="0.25">
      <c r="A22" s="92" t="s">
        <v>18</v>
      </c>
      <c r="B22" s="89">
        <f>B21+1</f>
        <v>104</v>
      </c>
      <c r="C22" s="93">
        <v>47</v>
      </c>
      <c r="D22" s="93">
        <v>253</v>
      </c>
      <c r="E22" s="93">
        <v>241</v>
      </c>
      <c r="F22" s="93">
        <v>14</v>
      </c>
      <c r="G22" s="93">
        <v>55</v>
      </c>
      <c r="H22" s="93">
        <v>2</v>
      </c>
      <c r="I22" s="110">
        <f t="shared" si="1"/>
        <v>0.85</v>
      </c>
    </row>
    <row r="23" spans="1:9" s="9" customFormat="1" ht="13.5" customHeight="1" x14ac:dyDescent="0.25">
      <c r="A23" s="92" t="s">
        <v>19</v>
      </c>
      <c r="B23" s="89">
        <f>B22+1</f>
        <v>105</v>
      </c>
      <c r="C23" s="93">
        <v>8</v>
      </c>
      <c r="D23" s="93">
        <v>676</v>
      </c>
      <c r="E23" s="93">
        <v>699</v>
      </c>
      <c r="F23" s="93">
        <v>8</v>
      </c>
      <c r="G23" s="93">
        <v>11</v>
      </c>
      <c r="H23" s="93">
        <v>3</v>
      </c>
      <c r="I23" s="110">
        <f t="shared" si="1"/>
        <v>1.0336257309941521</v>
      </c>
    </row>
    <row r="24" spans="1:9" s="9" customFormat="1" ht="13.5" customHeight="1" x14ac:dyDescent="0.25">
      <c r="A24" s="92" t="s">
        <v>20</v>
      </c>
      <c r="B24" s="89">
        <f>B19+1</f>
        <v>102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110">
        <f t="shared" si="1"/>
        <v>0</v>
      </c>
    </row>
    <row r="25" spans="1:9" s="9" customFormat="1" ht="13.5" customHeight="1" x14ac:dyDescent="0.25">
      <c r="A25" s="88" t="s">
        <v>105</v>
      </c>
      <c r="B25" s="89">
        <v>200</v>
      </c>
      <c r="C25" s="90">
        <f t="shared" ref="C25:H25" si="3">SUM(C19:C24)</f>
        <v>724</v>
      </c>
      <c r="D25" s="90">
        <f t="shared" si="3"/>
        <v>3137</v>
      </c>
      <c r="E25" s="90">
        <f t="shared" si="3"/>
        <v>3018</v>
      </c>
      <c r="F25" s="90">
        <f t="shared" si="3"/>
        <v>118</v>
      </c>
      <c r="G25" s="90">
        <f t="shared" si="3"/>
        <v>769</v>
      </c>
      <c r="H25" s="90">
        <f t="shared" si="3"/>
        <v>13</v>
      </c>
      <c r="I25" s="111">
        <f t="shared" si="1"/>
        <v>0.81222481222481224</v>
      </c>
    </row>
    <row r="26" spans="1:9" s="9" customFormat="1" ht="13.5" customHeight="1" thickBot="1" x14ac:dyDescent="0.3">
      <c r="A26" s="104" t="s">
        <v>106</v>
      </c>
      <c r="B26" s="95">
        <v>300</v>
      </c>
      <c r="C26" s="96">
        <f t="shared" ref="C26:H26" si="4">C18+C25</f>
        <v>23415</v>
      </c>
      <c r="D26" s="96">
        <f t="shared" si="4"/>
        <v>85464</v>
      </c>
      <c r="E26" s="96">
        <f t="shared" si="4"/>
        <v>70098</v>
      </c>
      <c r="F26" s="96">
        <f t="shared" si="4"/>
        <v>10286</v>
      </c>
      <c r="G26" s="96">
        <f t="shared" si="4"/>
        <v>26837</v>
      </c>
      <c r="H26" s="96">
        <f t="shared" si="4"/>
        <v>2518</v>
      </c>
      <c r="I26" s="112">
        <f t="shared" si="1"/>
        <v>0.73828745671800811</v>
      </c>
    </row>
    <row r="31" spans="1:9" x14ac:dyDescent="0.2">
      <c r="B31" s="106"/>
    </row>
    <row r="32" spans="1:9" x14ac:dyDescent="0.2">
      <c r="B32" s="106"/>
    </row>
    <row r="33" spans="2:2" x14ac:dyDescent="0.2">
      <c r="B33" s="106"/>
    </row>
    <row r="34" spans="2:2" x14ac:dyDescent="0.2">
      <c r="B34" s="106"/>
    </row>
    <row r="35" spans="2:2" x14ac:dyDescent="0.2">
      <c r="B35" s="106"/>
    </row>
  </sheetData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973FA-5A58-4451-9F5C-9DA986D934CC}">
  <dimension ref="A1:E41"/>
  <sheetViews>
    <sheetView showGridLines="0" zoomScale="80" zoomScaleNormal="80" workbookViewId="0"/>
  </sheetViews>
  <sheetFormatPr defaultColWidth="9.140625" defaultRowHeight="15" x14ac:dyDescent="0.25"/>
  <cols>
    <col min="1" max="1" width="31.42578125" style="73" customWidth="1"/>
    <col min="2" max="2" width="5.7109375" style="73" customWidth="1"/>
    <col min="3" max="5" width="23" style="73" customWidth="1"/>
    <col min="6" max="6" width="9.140625" style="73" customWidth="1"/>
    <col min="7" max="16384" width="9.140625" style="73"/>
  </cols>
  <sheetData>
    <row r="1" spans="1:5" s="106" customFormat="1" ht="15" customHeight="1" x14ac:dyDescent="0.2">
      <c r="B1" s="107"/>
    </row>
    <row r="2" spans="1:5" s="106" customFormat="1" ht="15" customHeight="1" x14ac:dyDescent="0.2">
      <c r="A2" s="76" t="s">
        <v>128</v>
      </c>
      <c r="B2" s="99"/>
      <c r="C2" s="99"/>
      <c r="D2" s="99"/>
      <c r="E2" s="99"/>
    </row>
    <row r="3" spans="1:5" s="106" customFormat="1" ht="15" customHeight="1" thickBot="1" x14ac:dyDescent="0.25">
      <c r="B3" s="107"/>
      <c r="E3" s="113" t="s">
        <v>129</v>
      </c>
    </row>
    <row r="4" spans="1:5" s="9" customFormat="1" ht="35.25" customHeight="1" x14ac:dyDescent="0.25">
      <c r="A4" s="81" t="s">
        <v>117</v>
      </c>
      <c r="B4" s="82" t="s">
        <v>99</v>
      </c>
      <c r="C4" s="82" t="s">
        <v>130</v>
      </c>
      <c r="D4" s="82" t="s">
        <v>131</v>
      </c>
      <c r="E4" s="83" t="s">
        <v>132</v>
      </c>
    </row>
    <row r="5" spans="1:5" x14ac:dyDescent="0.2">
      <c r="A5" s="84"/>
      <c r="B5" s="85"/>
      <c r="C5" s="86">
        <v>1</v>
      </c>
      <c r="D5" s="86">
        <v>2</v>
      </c>
      <c r="E5" s="87">
        <v>3</v>
      </c>
    </row>
    <row r="6" spans="1:5" s="9" customFormat="1" ht="18" customHeight="1" x14ac:dyDescent="0.25">
      <c r="A6" s="88" t="s">
        <v>104</v>
      </c>
      <c r="B6" s="89">
        <f t="shared" ref="B6:B26" si="0">ROW()-ROW($A$5)</f>
        <v>1</v>
      </c>
      <c r="C6" s="90">
        <f>SUM(C7:C18)</f>
        <v>939044.06499999994</v>
      </c>
      <c r="D6" s="90">
        <f>SUM(D7:D18)</f>
        <v>980720</v>
      </c>
      <c r="E6" s="91">
        <f>SUM(E7:E18)</f>
        <v>785470.60799999989</v>
      </c>
    </row>
    <row r="7" spans="1:5" s="9" customFormat="1" ht="18" customHeight="1" x14ac:dyDescent="0.25">
      <c r="A7" s="92" t="s">
        <v>2</v>
      </c>
      <c r="B7" s="89">
        <f t="shared" si="0"/>
        <v>2</v>
      </c>
      <c r="C7" s="93">
        <v>111043.70299999999</v>
      </c>
      <c r="D7" s="93">
        <v>142814</v>
      </c>
      <c r="E7" s="94">
        <v>59081.260999999999</v>
      </c>
    </row>
    <row r="8" spans="1:5" s="9" customFormat="1" ht="18" customHeight="1" x14ac:dyDescent="0.25">
      <c r="A8" s="92" t="s">
        <v>3</v>
      </c>
      <c r="B8" s="89">
        <f t="shared" si="0"/>
        <v>3</v>
      </c>
      <c r="C8" s="93">
        <v>145638.285</v>
      </c>
      <c r="D8" s="93">
        <v>48692</v>
      </c>
      <c r="E8" s="94">
        <v>96307.066999999995</v>
      </c>
    </row>
    <row r="9" spans="1:5" s="9" customFormat="1" ht="18" customHeight="1" x14ac:dyDescent="0.25">
      <c r="A9" s="92" t="s">
        <v>4</v>
      </c>
      <c r="B9" s="89">
        <f t="shared" si="0"/>
        <v>4</v>
      </c>
      <c r="C9" s="93">
        <v>110217.039</v>
      </c>
      <c r="D9" s="93">
        <v>55748</v>
      </c>
      <c r="E9" s="94">
        <v>117944.159</v>
      </c>
    </row>
    <row r="10" spans="1:5" s="9" customFormat="1" ht="18" customHeight="1" x14ac:dyDescent="0.25">
      <c r="A10" s="92" t="s">
        <v>5</v>
      </c>
      <c r="B10" s="89">
        <f t="shared" si="0"/>
        <v>5</v>
      </c>
      <c r="C10" s="93">
        <v>47802.616000000002</v>
      </c>
      <c r="D10" s="93">
        <v>99029</v>
      </c>
      <c r="E10" s="94">
        <v>45610.027999999998</v>
      </c>
    </row>
    <row r="11" spans="1:5" s="9" customFormat="1" ht="18" customHeight="1" x14ac:dyDescent="0.25">
      <c r="A11" s="92" t="s">
        <v>6</v>
      </c>
      <c r="B11" s="89">
        <f t="shared" si="0"/>
        <v>6</v>
      </c>
      <c r="C11" s="93">
        <v>85494.663</v>
      </c>
      <c r="D11" s="93">
        <v>140163</v>
      </c>
      <c r="E11" s="94">
        <v>41029.985000000001</v>
      </c>
    </row>
    <row r="12" spans="1:5" s="9" customFormat="1" ht="18" customHeight="1" x14ac:dyDescent="0.25">
      <c r="A12" s="92" t="s">
        <v>7</v>
      </c>
      <c r="B12" s="89">
        <f t="shared" si="0"/>
        <v>7</v>
      </c>
      <c r="C12" s="93">
        <v>102125.128</v>
      </c>
      <c r="D12" s="93">
        <v>44158</v>
      </c>
      <c r="E12" s="94">
        <v>91445.796000000002</v>
      </c>
    </row>
    <row r="13" spans="1:5" s="9" customFormat="1" ht="18" customHeight="1" x14ac:dyDescent="0.25">
      <c r="A13" s="92" t="s">
        <v>8</v>
      </c>
      <c r="B13" s="89">
        <f t="shared" si="0"/>
        <v>8</v>
      </c>
      <c r="C13" s="93">
        <v>29970.684000000001</v>
      </c>
      <c r="D13" s="93">
        <v>100875</v>
      </c>
      <c r="E13" s="94">
        <v>15631.447</v>
      </c>
    </row>
    <row r="14" spans="1:5" s="9" customFormat="1" ht="18" customHeight="1" x14ac:dyDescent="0.25">
      <c r="A14" s="92" t="s">
        <v>9</v>
      </c>
      <c r="B14" s="89">
        <f t="shared" si="0"/>
        <v>9</v>
      </c>
      <c r="C14" s="93">
        <v>81299.812000000005</v>
      </c>
      <c r="D14" s="93">
        <v>132563</v>
      </c>
      <c r="E14" s="94">
        <v>90912.126000000004</v>
      </c>
    </row>
    <row r="15" spans="1:5" s="9" customFormat="1" ht="18" customHeight="1" x14ac:dyDescent="0.25">
      <c r="A15" s="92" t="s">
        <v>10</v>
      </c>
      <c r="B15" s="89">
        <f t="shared" si="0"/>
        <v>10</v>
      </c>
      <c r="C15" s="93">
        <v>62664.71</v>
      </c>
      <c r="D15" s="93">
        <v>73659</v>
      </c>
      <c r="E15" s="94">
        <v>65304.65</v>
      </c>
    </row>
    <row r="16" spans="1:5" s="9" customFormat="1" ht="18" customHeight="1" x14ac:dyDescent="0.25">
      <c r="A16" s="92" t="s">
        <v>11</v>
      </c>
      <c r="B16" s="89">
        <f t="shared" si="0"/>
        <v>11</v>
      </c>
      <c r="C16" s="93">
        <v>84596.972999999998</v>
      </c>
      <c r="D16" s="93">
        <v>26896</v>
      </c>
      <c r="E16" s="94">
        <v>89237.187999999995</v>
      </c>
    </row>
    <row r="17" spans="1:5" s="9" customFormat="1" ht="18" customHeight="1" x14ac:dyDescent="0.25">
      <c r="A17" s="92" t="s">
        <v>12</v>
      </c>
      <c r="B17" s="89">
        <f t="shared" si="0"/>
        <v>12</v>
      </c>
      <c r="C17" s="93">
        <v>69516.410999999993</v>
      </c>
      <c r="D17" s="93">
        <v>107956</v>
      </c>
      <c r="E17" s="94">
        <v>70409.622000000003</v>
      </c>
    </row>
    <row r="18" spans="1:5" s="9" customFormat="1" ht="18" customHeight="1" x14ac:dyDescent="0.25">
      <c r="A18" s="92" t="s">
        <v>13</v>
      </c>
      <c r="B18" s="89">
        <f t="shared" si="0"/>
        <v>13</v>
      </c>
      <c r="C18" s="93">
        <v>8674.0409999999993</v>
      </c>
      <c r="D18" s="93">
        <v>8167</v>
      </c>
      <c r="E18" s="94">
        <v>2557.279</v>
      </c>
    </row>
    <row r="19" spans="1:5" s="9" customFormat="1" ht="18" customHeight="1" x14ac:dyDescent="0.25">
      <c r="A19" s="88" t="s">
        <v>105</v>
      </c>
      <c r="B19" s="89">
        <f t="shared" si="0"/>
        <v>14</v>
      </c>
      <c r="C19" s="90">
        <f>SUM(C20:C25)</f>
        <v>251383.29691999999</v>
      </c>
      <c r="D19" s="90">
        <f>SUM(D20:D25)</f>
        <v>240923</v>
      </c>
      <c r="E19" s="91">
        <f>SUM(E20:E25)</f>
        <v>67628.866999999998</v>
      </c>
    </row>
    <row r="20" spans="1:5" s="9" customFormat="1" ht="18" customHeight="1" x14ac:dyDescent="0.25">
      <c r="A20" s="92" t="s">
        <v>15</v>
      </c>
      <c r="B20" s="89">
        <f t="shared" si="0"/>
        <v>15</v>
      </c>
      <c r="C20" s="93">
        <v>65313.696464000001</v>
      </c>
      <c r="D20" s="93">
        <v>44234</v>
      </c>
      <c r="E20" s="94">
        <v>32308.214</v>
      </c>
    </row>
    <row r="21" spans="1:5" s="9" customFormat="1" ht="18" customHeight="1" x14ac:dyDescent="0.25">
      <c r="A21" s="92" t="s">
        <v>16</v>
      </c>
      <c r="B21" s="89">
        <f t="shared" si="0"/>
        <v>16</v>
      </c>
      <c r="C21" s="93">
        <v>32676.098514000001</v>
      </c>
      <c r="D21" s="93">
        <v>29959</v>
      </c>
      <c r="E21" s="94">
        <v>8948.0110000000004</v>
      </c>
    </row>
    <row r="22" spans="1:5" s="9" customFormat="1" ht="18" customHeight="1" x14ac:dyDescent="0.25">
      <c r="A22" s="92" t="s">
        <v>17</v>
      </c>
      <c r="B22" s="89">
        <f t="shared" si="0"/>
        <v>17</v>
      </c>
      <c r="C22" s="93">
        <v>67920.075284000006</v>
      </c>
      <c r="D22" s="93">
        <v>70920</v>
      </c>
      <c r="E22" s="94">
        <v>4159.3360000000002</v>
      </c>
    </row>
    <row r="23" spans="1:5" s="9" customFormat="1" ht="18" customHeight="1" x14ac:dyDescent="0.25">
      <c r="A23" s="92" t="s">
        <v>18</v>
      </c>
      <c r="B23" s="89">
        <f t="shared" si="0"/>
        <v>18</v>
      </c>
      <c r="C23" s="93">
        <v>25351.894397</v>
      </c>
      <c r="D23" s="93">
        <v>37449</v>
      </c>
      <c r="E23" s="94">
        <v>4076.1489999999999</v>
      </c>
    </row>
    <row r="24" spans="1:5" s="9" customFormat="1" ht="18" customHeight="1" x14ac:dyDescent="0.25">
      <c r="A24" s="92" t="s">
        <v>19</v>
      </c>
      <c r="B24" s="89">
        <f t="shared" si="0"/>
        <v>19</v>
      </c>
      <c r="C24" s="93">
        <v>37589.122924000003</v>
      </c>
      <c r="D24" s="93">
        <v>56631</v>
      </c>
      <c r="E24" s="94">
        <v>17048.598999999998</v>
      </c>
    </row>
    <row r="25" spans="1:5" s="9" customFormat="1" ht="18" customHeight="1" x14ac:dyDescent="0.25">
      <c r="A25" s="92" t="s">
        <v>20</v>
      </c>
      <c r="B25" s="89">
        <f t="shared" si="0"/>
        <v>20</v>
      </c>
      <c r="C25" s="93">
        <v>22532.409337000001</v>
      </c>
      <c r="D25" s="93">
        <v>1730</v>
      </c>
      <c r="E25" s="94">
        <v>1088.558</v>
      </c>
    </row>
    <row r="26" spans="1:5" s="9" customFormat="1" ht="18" customHeight="1" thickBot="1" x14ac:dyDescent="0.3">
      <c r="A26" s="88" t="s">
        <v>106</v>
      </c>
      <c r="B26" s="89">
        <f t="shared" si="0"/>
        <v>21</v>
      </c>
      <c r="C26" s="96">
        <f>C6+C19</f>
        <v>1190427.3619200001</v>
      </c>
      <c r="D26" s="96">
        <f>D6+D19</f>
        <v>1221643</v>
      </c>
      <c r="E26" s="97">
        <f>E6+E19</f>
        <v>853099.47499999986</v>
      </c>
    </row>
    <row r="28" spans="1:5" s="74" customFormat="1" ht="15" customHeight="1" x14ac:dyDescent="0.25">
      <c r="A28" s="73"/>
      <c r="B28" s="73"/>
      <c r="C28" s="73"/>
      <c r="D28" s="73"/>
      <c r="E28" s="73"/>
    </row>
    <row r="29" spans="1:5" s="74" customFormat="1" ht="15" customHeight="1" x14ac:dyDescent="0.25">
      <c r="A29" s="73"/>
      <c r="B29" s="73"/>
      <c r="C29" s="73"/>
      <c r="D29" s="73"/>
      <c r="E29" s="73"/>
    </row>
    <row r="30" spans="1:5" s="74" customFormat="1" ht="15" customHeight="1" x14ac:dyDescent="0.25">
      <c r="A30" s="73"/>
      <c r="B30" s="73"/>
      <c r="C30" s="73"/>
      <c r="D30" s="73"/>
      <c r="E30" s="73"/>
    </row>
    <row r="31" spans="1:5" s="74" customFormat="1" ht="15" customHeight="1" x14ac:dyDescent="0.25">
      <c r="A31" s="73"/>
      <c r="B31" s="73"/>
      <c r="C31" s="73"/>
      <c r="D31" s="73"/>
      <c r="E31" s="73"/>
    </row>
    <row r="32" spans="1:5" s="74" customFormat="1" ht="15" customHeight="1" x14ac:dyDescent="0.25">
      <c r="A32" s="73"/>
      <c r="B32" s="73"/>
      <c r="C32" s="73"/>
      <c r="D32" s="73"/>
      <c r="E32" s="73"/>
    </row>
    <row r="33" spans="1:5" s="74" customFormat="1" ht="15" customHeight="1" x14ac:dyDescent="0.25">
      <c r="A33" s="73"/>
      <c r="B33" s="73"/>
      <c r="C33" s="73"/>
      <c r="D33" s="73"/>
      <c r="E33" s="73"/>
    </row>
    <row r="34" spans="1:5" s="74" customFormat="1" ht="15" customHeight="1" x14ac:dyDescent="0.25">
      <c r="A34" s="73"/>
      <c r="B34" s="73"/>
      <c r="C34" s="73"/>
      <c r="D34" s="73"/>
      <c r="E34" s="73"/>
    </row>
    <row r="35" spans="1:5" s="74" customFormat="1" ht="15" customHeight="1" x14ac:dyDescent="0.25">
      <c r="A35" s="73"/>
      <c r="B35" s="73"/>
      <c r="C35" s="73"/>
      <c r="D35" s="73"/>
      <c r="E35" s="73"/>
    </row>
    <row r="36" spans="1:5" s="74" customFormat="1" ht="15" customHeight="1" x14ac:dyDescent="0.25">
      <c r="A36" s="73"/>
      <c r="B36" s="73"/>
      <c r="C36" s="73"/>
      <c r="D36" s="73"/>
      <c r="E36" s="73"/>
    </row>
    <row r="37" spans="1:5" s="74" customFormat="1" ht="15" customHeight="1" x14ac:dyDescent="0.25">
      <c r="A37" s="73"/>
      <c r="B37" s="73"/>
      <c r="C37" s="73"/>
      <c r="D37" s="73"/>
      <c r="E37" s="73"/>
    </row>
    <row r="38" spans="1:5" s="74" customFormat="1" ht="15" customHeight="1" x14ac:dyDescent="0.25">
      <c r="A38" s="73"/>
      <c r="B38" s="73"/>
      <c r="C38" s="73"/>
      <c r="D38" s="73"/>
      <c r="E38" s="73"/>
    </row>
    <row r="39" spans="1:5" s="74" customFormat="1" ht="15" customHeight="1" x14ac:dyDescent="0.25">
      <c r="A39" s="73"/>
      <c r="B39" s="73"/>
      <c r="C39" s="73"/>
      <c r="D39" s="73"/>
      <c r="E39" s="73"/>
    </row>
    <row r="40" spans="1:5" s="74" customFormat="1" ht="15" customHeight="1" x14ac:dyDescent="0.25">
      <c r="A40" s="73"/>
      <c r="B40" s="73"/>
      <c r="C40" s="73"/>
      <c r="D40" s="73"/>
      <c r="E40" s="73"/>
    </row>
    <row r="41" spans="1:5" s="74" customFormat="1" ht="15" customHeight="1" x14ac:dyDescent="0.25">
      <c r="A41" s="73"/>
      <c r="B41" s="73"/>
      <c r="C41" s="73"/>
      <c r="D41" s="73"/>
      <c r="E41" s="73"/>
    </row>
  </sheetData>
  <printOptions horizontalCentered="1"/>
  <pageMargins left="0" right="0" top="1.9685039370078741" bottom="0" header="0.31496062992125984" footer="0.31496062992125984"/>
  <pageSetup paperSize="9" orientation="portrait"/>
  <headerFooter>
    <oddHeader>&amp;L&amp;G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10 11</vt:lpstr>
      <vt:lpstr>Tabela 12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Kosta Spaseski</dc:creator>
  <cp:keywords/>
  <dc:description/>
  <cp:lastModifiedBy>Kosta Spaseski</cp:lastModifiedBy>
  <dcterms:created xsi:type="dcterms:W3CDTF">2024-08-12T11:56:29Z</dcterms:created>
  <dcterms:modified xsi:type="dcterms:W3CDTF">2024-08-20T12:39:19Z</dcterms:modified>
  <cp:category/>
</cp:coreProperties>
</file>