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sida.petrofski\Desktop\desktop\Veb materijali\"/>
    </mc:Choice>
  </mc:AlternateContent>
  <xr:revisionPtr revIDLastSave="0" documentId="13_ncr:1_{CC580D68-8268-4EB9-B4E4-420DFD7B1A61}" xr6:coauthVersionLast="47" xr6:coauthVersionMax="47" xr10:uidLastSave="{00000000-0000-0000-0000-000000000000}"/>
  <bookViews>
    <workbookView xWindow="-120" yWindow="-120" windowWidth="29040" windowHeight="15720" activeTab="7" xr2:uid="{610D6B7A-7C3C-4548-A9B4-CFB46EBE8720}"/>
  </bookViews>
  <sheets>
    <sheet name="BPP_xx" sheetId="1" r:id="rId1"/>
    <sheet name="BPP_xx-1" sheetId="2" r:id="rId2"/>
    <sheet name="Broj_dogovori_xx" sheetId="3" r:id="rId3"/>
    <sheet name="Broj_dogovori_xx-1" sheetId="4" r:id="rId4"/>
    <sheet name="BIS_xx" sheetId="5" r:id="rId5"/>
    <sheet name="BIS_xx-1" sheetId="9" r:id="rId6"/>
    <sheet name="Broj_steti_xx" sheetId="11" r:id="rId7"/>
    <sheet name="Broj_steti_xx-1" sheetId="10" r:id="rId8"/>
  </sheets>
  <definedNames>
    <definedName name="_xlnm.Print_Area" localSheetId="4">BIS_xx!$A$1:$P$45</definedName>
    <definedName name="_xlnm.Print_Area" localSheetId="5">'BIS_xx-1'!$A$1:$P$45</definedName>
    <definedName name="_xlnm.Print_Area" localSheetId="0">BPP_xx!$A$1:$I$44</definedName>
    <definedName name="_xlnm.Print_Area" localSheetId="1">'BPP_xx-1'!$A$1:$I$44</definedName>
    <definedName name="_xlnm.Print_Area" localSheetId="2">Broj_dogovori_xx!$A$1:$I$44</definedName>
    <definedName name="_xlnm.Print_Area" localSheetId="3">'Broj_dogovori_xx-1'!$A$1:$I$44</definedName>
    <definedName name="_xlnm.Print_Area" localSheetId="6">Broj_steti_xx!$A$1:$P$45</definedName>
    <definedName name="_xlnm.Print_Area" localSheetId="7">'Broj_steti_xx-1'!$A$1:$P$45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0" l="1"/>
  <c r="O4" i="10" s="1"/>
  <c r="D4" i="10"/>
  <c r="P4" i="10" s="1"/>
  <c r="E4" i="10"/>
  <c r="F4" i="10"/>
  <c r="K4" i="10"/>
  <c r="K23" i="10"/>
  <c r="K22" i="10" s="1"/>
  <c r="K12" i="10"/>
  <c r="K6" i="10"/>
  <c r="K5" i="10"/>
  <c r="D45" i="10"/>
  <c r="E29" i="10"/>
  <c r="C29" i="10"/>
  <c r="C22" i="10" s="1"/>
  <c r="F23" i="10"/>
  <c r="F22" i="10" s="1"/>
  <c r="E23" i="10"/>
  <c r="E22" i="10" s="1"/>
  <c r="C23" i="10"/>
  <c r="F18" i="10"/>
  <c r="E18" i="10"/>
  <c r="D18" i="10"/>
  <c r="E12" i="10"/>
  <c r="E5" i="10" s="1"/>
  <c r="C12" i="10"/>
  <c r="F6" i="10"/>
  <c r="E6" i="10"/>
  <c r="C6" i="10"/>
  <c r="F5" i="10"/>
  <c r="F45" i="10" s="1"/>
  <c r="D5" i="10"/>
  <c r="C5" i="10"/>
  <c r="K23" i="9"/>
  <c r="K22" i="9" s="1"/>
  <c r="K4" i="9" s="1"/>
  <c r="K45" i="9" s="1"/>
  <c r="K12" i="9"/>
  <c r="K6" i="9"/>
  <c r="K5" i="9"/>
  <c r="D45" i="9"/>
  <c r="E29" i="9"/>
  <c r="C29" i="9"/>
  <c r="C22" i="9" s="1"/>
  <c r="F23" i="9"/>
  <c r="F22" i="9" s="1"/>
  <c r="E23" i="9"/>
  <c r="E22" i="9" s="1"/>
  <c r="C23" i="9"/>
  <c r="F18" i="9"/>
  <c r="E18" i="9"/>
  <c r="D18" i="9"/>
  <c r="E12" i="9"/>
  <c r="E5" i="9" s="1"/>
  <c r="C12" i="9"/>
  <c r="F6" i="9"/>
  <c r="E6" i="9"/>
  <c r="C6" i="9"/>
  <c r="C45" i="9" s="1"/>
  <c r="F5" i="9"/>
  <c r="F4" i="9" s="1"/>
  <c r="F45" i="9" s="1"/>
  <c r="D5" i="9"/>
  <c r="D4" i="9" s="1"/>
  <c r="C5" i="9"/>
  <c r="H34" i="4"/>
  <c r="H22" i="4"/>
  <c r="G22" i="4"/>
  <c r="H21" i="4"/>
  <c r="G21" i="4"/>
  <c r="H17" i="4"/>
  <c r="H4" i="4" s="1"/>
  <c r="H3" i="4" s="1"/>
  <c r="H44" i="4" s="1"/>
  <c r="G11" i="4"/>
  <c r="H5" i="4"/>
  <c r="G5" i="4"/>
  <c r="G4" i="4"/>
  <c r="G3" i="4"/>
  <c r="G44" i="4" s="1"/>
  <c r="D22" i="4"/>
  <c r="C22" i="4"/>
  <c r="D21" i="4"/>
  <c r="C21" i="4"/>
  <c r="D17" i="4"/>
  <c r="C17" i="4"/>
  <c r="C4" i="4" s="1"/>
  <c r="C3" i="4" s="1"/>
  <c r="C44" i="4" s="1"/>
  <c r="D11" i="4"/>
  <c r="D5" i="4"/>
  <c r="D4" i="4" s="1"/>
  <c r="D3" i="4" s="1"/>
  <c r="D44" i="4" s="1"/>
  <c r="C5" i="4"/>
  <c r="H34" i="2"/>
  <c r="H28" i="2"/>
  <c r="G28" i="2"/>
  <c r="H22" i="2"/>
  <c r="G22" i="2"/>
  <c r="G21" i="2" s="1"/>
  <c r="H21" i="2"/>
  <c r="H17" i="2"/>
  <c r="H11" i="2"/>
  <c r="G11" i="2"/>
  <c r="H5" i="2"/>
  <c r="H44" i="2" s="1"/>
  <c r="G5" i="2"/>
  <c r="H4" i="2"/>
  <c r="H3" i="2" s="1"/>
  <c r="G4" i="2"/>
  <c r="G3" i="2" s="1"/>
  <c r="G44" i="2" s="1"/>
  <c r="D28" i="2"/>
  <c r="C28" i="2"/>
  <c r="D22" i="2"/>
  <c r="C22" i="2"/>
  <c r="D21" i="2"/>
  <c r="C21" i="2"/>
  <c r="D17" i="2"/>
  <c r="D4" i="2" s="1"/>
  <c r="D3" i="2" s="1"/>
  <c r="D44" i="2" s="1"/>
  <c r="D11" i="2"/>
  <c r="C11" i="2"/>
  <c r="D5" i="2"/>
  <c r="C5" i="2"/>
  <c r="C44" i="2" s="1"/>
  <c r="C4" i="2"/>
  <c r="C3" i="2"/>
  <c r="K45" i="10" l="1"/>
  <c r="E45" i="10"/>
  <c r="C45" i="10"/>
  <c r="E4" i="9"/>
  <c r="E45" i="9" s="1"/>
  <c r="C4" i="9"/>
  <c r="M29" i="11" l="1"/>
  <c r="M23" i="11"/>
  <c r="M22" i="11"/>
  <c r="M18" i="11"/>
  <c r="M12" i="11"/>
  <c r="M6" i="11"/>
  <c r="M45" i="11" s="1"/>
  <c r="M5" i="11"/>
  <c r="M4" i="11" s="1"/>
  <c r="M29" i="5"/>
  <c r="M22" i="5" s="1"/>
  <c r="M4" i="5" s="1"/>
  <c r="M23" i="5"/>
  <c r="M18" i="5"/>
  <c r="M12" i="5"/>
  <c r="M6" i="5"/>
  <c r="M5" i="5"/>
  <c r="H34" i="3"/>
  <c r="H21" i="3" s="1"/>
  <c r="H22" i="3"/>
  <c r="H17" i="3"/>
  <c r="H5" i="3"/>
  <c r="H4" i="3"/>
  <c r="H44" i="1"/>
  <c r="H34" i="1"/>
  <c r="H28" i="1"/>
  <c r="H22" i="1"/>
  <c r="H21" i="1"/>
  <c r="H17" i="1"/>
  <c r="H11" i="1"/>
  <c r="H5" i="1"/>
  <c r="H4" i="1"/>
  <c r="H3" i="1"/>
  <c r="M45" i="5" l="1"/>
  <c r="H3" i="3"/>
  <c r="H44" i="3" s="1"/>
  <c r="K35" i="11" l="1"/>
  <c r="K29" i="11"/>
  <c r="K23" i="11"/>
  <c r="K22" i="11"/>
  <c r="K12" i="11"/>
  <c r="K5" i="11" s="1"/>
  <c r="K4" i="11" s="1"/>
  <c r="K45" i="11" s="1"/>
  <c r="K6" i="11"/>
  <c r="K35" i="5"/>
  <c r="K29" i="5"/>
  <c r="K23" i="5"/>
  <c r="K22" i="5"/>
  <c r="K12" i="5"/>
  <c r="K5" i="5" s="1"/>
  <c r="K4" i="5" s="1"/>
  <c r="K45" i="5" s="1"/>
  <c r="K6" i="5"/>
  <c r="G34" i="3"/>
  <c r="G28" i="3"/>
  <c r="G22" i="3"/>
  <c r="G21" i="3"/>
  <c r="G11" i="3"/>
  <c r="G5" i="3"/>
  <c r="G4" i="3"/>
  <c r="G3" i="3"/>
  <c r="G44" i="3" s="1"/>
  <c r="G44" i="1"/>
  <c r="G34" i="1"/>
  <c r="G28" i="1"/>
  <c r="G22" i="1"/>
  <c r="G21" i="1"/>
  <c r="G11" i="1"/>
  <c r="G5" i="1"/>
  <c r="G4" i="1"/>
  <c r="G3" i="1"/>
  <c r="H45" i="11" l="1"/>
  <c r="G29" i="11"/>
  <c r="G22" i="11" s="1"/>
  <c r="G4" i="11" s="1"/>
  <c r="G45" i="11" s="1"/>
  <c r="G23" i="11"/>
  <c r="G6" i="11"/>
  <c r="G5" i="11"/>
  <c r="H45" i="5"/>
  <c r="G29" i="5"/>
  <c r="G23" i="5"/>
  <c r="G22" i="5"/>
  <c r="G6" i="5"/>
  <c r="G5" i="5"/>
  <c r="G4" i="5"/>
  <c r="G45" i="5" s="1"/>
  <c r="E34" i="3"/>
  <c r="E21" i="3" s="1"/>
  <c r="E3" i="3" s="1"/>
  <c r="E44" i="3" s="1"/>
  <c r="E22" i="3"/>
  <c r="E17" i="3"/>
  <c r="E5" i="3"/>
  <c r="E4" i="3"/>
  <c r="E34" i="1"/>
  <c r="E28" i="1"/>
  <c r="E22" i="1"/>
  <c r="E21" i="1"/>
  <c r="E17" i="1"/>
  <c r="E11" i="1"/>
  <c r="E5" i="1"/>
  <c r="E4" i="1"/>
  <c r="E3" i="1" s="1"/>
  <c r="E44" i="1" s="1"/>
  <c r="I29" i="11" l="1"/>
  <c r="I23" i="11"/>
  <c r="I22" i="11"/>
  <c r="I12" i="11"/>
  <c r="I6" i="11"/>
  <c r="I5" i="11"/>
  <c r="I4" i="11"/>
  <c r="I45" i="11" s="1"/>
  <c r="I29" i="5"/>
  <c r="I4" i="5" s="1"/>
  <c r="I45" i="5" s="1"/>
  <c r="I23" i="5"/>
  <c r="I22" i="5"/>
  <c r="I12" i="5"/>
  <c r="I6" i="5"/>
  <c r="I5" i="5"/>
  <c r="F44" i="3"/>
  <c r="F28" i="3"/>
  <c r="F22" i="3"/>
  <c r="F21" i="3"/>
  <c r="F11" i="3"/>
  <c r="F5" i="3"/>
  <c r="F4" i="3"/>
  <c r="F3" i="3"/>
  <c r="F28" i="1"/>
  <c r="F3" i="1" s="1"/>
  <c r="F44" i="1" s="1"/>
  <c r="F22" i="1"/>
  <c r="F21" i="1"/>
  <c r="F11" i="1"/>
  <c r="F5" i="1"/>
  <c r="F4" i="1"/>
  <c r="F23" i="11" l="1"/>
  <c r="F22" i="11" s="1"/>
  <c r="F4" i="11" s="1"/>
  <c r="F45" i="11" s="1"/>
  <c r="F18" i="11"/>
  <c r="F6" i="11"/>
  <c r="F5" i="11"/>
  <c r="E29" i="11"/>
  <c r="E22" i="11" s="1"/>
  <c r="E23" i="11"/>
  <c r="E18" i="11"/>
  <c r="E12" i="11"/>
  <c r="E6" i="11"/>
  <c r="E5" i="11"/>
  <c r="F23" i="5"/>
  <c r="F22" i="5" s="1"/>
  <c r="F4" i="5" s="1"/>
  <c r="F45" i="5" s="1"/>
  <c r="F18" i="5"/>
  <c r="F6" i="5"/>
  <c r="F5" i="5"/>
  <c r="E29" i="5"/>
  <c r="E23" i="5"/>
  <c r="E22" i="5"/>
  <c r="E18" i="5"/>
  <c r="E12" i="5"/>
  <c r="E6" i="5"/>
  <c r="E5" i="5"/>
  <c r="E4" i="5"/>
  <c r="E45" i="5" s="1"/>
  <c r="D22" i="3"/>
  <c r="D21" i="3" s="1"/>
  <c r="D3" i="3" s="1"/>
  <c r="D44" i="3" s="1"/>
  <c r="D17" i="3"/>
  <c r="D11" i="3"/>
  <c r="D5" i="3"/>
  <c r="D4" i="3"/>
  <c r="D28" i="1"/>
  <c r="D22" i="1"/>
  <c r="D21" i="1"/>
  <c r="D17" i="1"/>
  <c r="D11" i="1"/>
  <c r="D5" i="1"/>
  <c r="D4" i="1"/>
  <c r="D3" i="1" s="1"/>
  <c r="D44" i="1" s="1"/>
  <c r="E4" i="11" l="1"/>
  <c r="E45" i="11" s="1"/>
  <c r="D45" i="11" l="1"/>
  <c r="D18" i="11"/>
  <c r="D5" i="11"/>
  <c r="D4" i="11"/>
  <c r="C29" i="11"/>
  <c r="C23" i="11"/>
  <c r="C22" i="11"/>
  <c r="C18" i="11"/>
  <c r="C12" i="11"/>
  <c r="C6" i="11"/>
  <c r="C5" i="11"/>
  <c r="C4" i="11"/>
  <c r="C45" i="11" s="1"/>
  <c r="D45" i="5"/>
  <c r="D18" i="5"/>
  <c r="D5" i="5" s="1"/>
  <c r="D4" i="5" s="1"/>
  <c r="C29" i="5"/>
  <c r="C22" i="5" s="1"/>
  <c r="C4" i="5" s="1"/>
  <c r="C45" i="5" s="1"/>
  <c r="C23" i="5"/>
  <c r="C18" i="5"/>
  <c r="C12" i="5"/>
  <c r="C6" i="5"/>
  <c r="C5" i="5"/>
  <c r="C22" i="3"/>
  <c r="C21" i="3" s="1"/>
  <c r="C3" i="3" s="1"/>
  <c r="C44" i="3" s="1"/>
  <c r="C17" i="3"/>
  <c r="C5" i="3"/>
  <c r="C4" i="3"/>
  <c r="C28" i="1"/>
  <c r="C22" i="1"/>
  <c r="C21" i="1"/>
  <c r="C11" i="1"/>
  <c r="C5" i="1"/>
  <c r="C44" i="1" s="1"/>
  <c r="C4" i="1"/>
  <c r="C3" i="1"/>
  <c r="O5" i="10" l="1"/>
  <c r="P5" i="10"/>
  <c r="O6" i="10"/>
  <c r="P6" i="10"/>
  <c r="O7" i="10"/>
  <c r="P7" i="10"/>
  <c r="O8" i="10"/>
  <c r="P8" i="10"/>
  <c r="O9" i="10"/>
  <c r="P9" i="10"/>
  <c r="O10" i="10"/>
  <c r="P10" i="10"/>
  <c r="O11" i="10"/>
  <c r="P11" i="10"/>
  <c r="O12" i="10"/>
  <c r="P12" i="10"/>
  <c r="O13" i="10"/>
  <c r="P13" i="10"/>
  <c r="O14" i="10"/>
  <c r="P14" i="10"/>
  <c r="O15" i="10"/>
  <c r="P15" i="10"/>
  <c r="O16" i="10"/>
  <c r="P16" i="10"/>
  <c r="O17" i="10"/>
  <c r="P17" i="10"/>
  <c r="O18" i="10"/>
  <c r="P18" i="10"/>
  <c r="O19" i="10"/>
  <c r="P19" i="10"/>
  <c r="O20" i="10"/>
  <c r="P20" i="10"/>
  <c r="O21" i="10"/>
  <c r="P21" i="10"/>
  <c r="O22" i="10"/>
  <c r="P22" i="10"/>
  <c r="O23" i="10"/>
  <c r="P23" i="10"/>
  <c r="O24" i="10"/>
  <c r="P24" i="10"/>
  <c r="O25" i="10"/>
  <c r="P25" i="10"/>
  <c r="O26" i="10"/>
  <c r="P26" i="10"/>
  <c r="O27" i="10"/>
  <c r="P27" i="10"/>
  <c r="O28" i="10"/>
  <c r="P28" i="10"/>
  <c r="O29" i="10"/>
  <c r="P29" i="10"/>
  <c r="O30" i="10"/>
  <c r="P30" i="10"/>
  <c r="O31" i="10"/>
  <c r="P31" i="10"/>
  <c r="O32" i="10"/>
  <c r="P32" i="10"/>
  <c r="O33" i="10"/>
  <c r="P33" i="10"/>
  <c r="O34" i="10"/>
  <c r="P34" i="10"/>
  <c r="O35" i="10"/>
  <c r="P35" i="10"/>
  <c r="O36" i="10"/>
  <c r="P36" i="10"/>
  <c r="O37" i="10"/>
  <c r="P37" i="10"/>
  <c r="O38" i="10"/>
  <c r="P38" i="10"/>
  <c r="O39" i="10"/>
  <c r="P39" i="10"/>
  <c r="O40" i="10"/>
  <c r="P40" i="10"/>
  <c r="O41" i="10"/>
  <c r="P41" i="10"/>
  <c r="O42" i="10"/>
  <c r="P42" i="10"/>
  <c r="O43" i="10"/>
  <c r="P43" i="10"/>
  <c r="O44" i="10"/>
  <c r="P44" i="10"/>
  <c r="O45" i="10"/>
  <c r="P45" i="10"/>
  <c r="O5" i="11"/>
  <c r="P5" i="11"/>
  <c r="O6" i="11"/>
  <c r="P6" i="11"/>
  <c r="O7" i="11"/>
  <c r="P7" i="11"/>
  <c r="O8" i="11"/>
  <c r="P8" i="11"/>
  <c r="O9" i="11"/>
  <c r="P9" i="11"/>
  <c r="O10" i="11"/>
  <c r="P10" i="11"/>
  <c r="O11" i="11"/>
  <c r="P11" i="11"/>
  <c r="O12" i="11"/>
  <c r="P12" i="11"/>
  <c r="O13" i="11"/>
  <c r="P13" i="11"/>
  <c r="O14" i="11"/>
  <c r="P14" i="11"/>
  <c r="O15" i="11"/>
  <c r="P15" i="11"/>
  <c r="O16" i="11"/>
  <c r="P16" i="11"/>
  <c r="O17" i="11"/>
  <c r="P17" i="11"/>
  <c r="O18" i="11"/>
  <c r="P18" i="11"/>
  <c r="O19" i="11"/>
  <c r="P19" i="11"/>
  <c r="O20" i="11"/>
  <c r="P20" i="11"/>
  <c r="O21" i="11"/>
  <c r="P21" i="11"/>
  <c r="O22" i="11"/>
  <c r="P22" i="11"/>
  <c r="O23" i="11"/>
  <c r="P23" i="11"/>
  <c r="O24" i="11"/>
  <c r="P24" i="11"/>
  <c r="O25" i="11"/>
  <c r="P25" i="11"/>
  <c r="O26" i="11"/>
  <c r="P26" i="11"/>
  <c r="O27" i="11"/>
  <c r="P27" i="11"/>
  <c r="O28" i="11"/>
  <c r="P28" i="11"/>
  <c r="O29" i="11"/>
  <c r="P29" i="11"/>
  <c r="O30" i="11"/>
  <c r="P30" i="11"/>
  <c r="O31" i="11"/>
  <c r="P31" i="11"/>
  <c r="O32" i="11"/>
  <c r="P32" i="11"/>
  <c r="O33" i="11"/>
  <c r="P33" i="11"/>
  <c r="O34" i="11"/>
  <c r="P34" i="11"/>
  <c r="O35" i="11"/>
  <c r="P35" i="11"/>
  <c r="O36" i="11"/>
  <c r="P36" i="11"/>
  <c r="O37" i="11"/>
  <c r="P37" i="11"/>
  <c r="O38" i="11"/>
  <c r="P38" i="11"/>
  <c r="O39" i="11"/>
  <c r="P39" i="11"/>
  <c r="O40" i="11"/>
  <c r="P40" i="11"/>
  <c r="O41" i="11"/>
  <c r="P41" i="11"/>
  <c r="O42" i="11"/>
  <c r="P42" i="11"/>
  <c r="O43" i="11"/>
  <c r="P43" i="11"/>
  <c r="O44" i="11"/>
  <c r="P44" i="11"/>
  <c r="O45" i="11"/>
  <c r="P45" i="11"/>
  <c r="P4" i="11"/>
  <c r="O4" i="11"/>
  <c r="O5" i="9"/>
  <c r="P5" i="9"/>
  <c r="O6" i="9"/>
  <c r="P6" i="9"/>
  <c r="O7" i="9"/>
  <c r="P7" i="9"/>
  <c r="O8" i="9"/>
  <c r="P8" i="9"/>
  <c r="O9" i="9"/>
  <c r="P9" i="9"/>
  <c r="O10" i="9"/>
  <c r="P10" i="9"/>
  <c r="O11" i="9"/>
  <c r="P11" i="9"/>
  <c r="O12" i="9"/>
  <c r="P12" i="9"/>
  <c r="O13" i="9"/>
  <c r="P13" i="9"/>
  <c r="O14" i="9"/>
  <c r="P14" i="9"/>
  <c r="O15" i="9"/>
  <c r="P15" i="9"/>
  <c r="O16" i="9"/>
  <c r="P16" i="9"/>
  <c r="O17" i="9"/>
  <c r="P17" i="9"/>
  <c r="O18" i="9"/>
  <c r="P18" i="9"/>
  <c r="O19" i="9"/>
  <c r="P19" i="9"/>
  <c r="O20" i="9"/>
  <c r="P20" i="9"/>
  <c r="O21" i="9"/>
  <c r="P21" i="9"/>
  <c r="O22" i="9"/>
  <c r="P22" i="9"/>
  <c r="O23" i="9"/>
  <c r="P23" i="9"/>
  <c r="O24" i="9"/>
  <c r="P24" i="9"/>
  <c r="O25" i="9"/>
  <c r="P25" i="9"/>
  <c r="O26" i="9"/>
  <c r="P26" i="9"/>
  <c r="O27" i="9"/>
  <c r="P27" i="9"/>
  <c r="O28" i="9"/>
  <c r="P28" i="9"/>
  <c r="O29" i="9"/>
  <c r="P29" i="9"/>
  <c r="O30" i="9"/>
  <c r="P30" i="9"/>
  <c r="O31" i="9"/>
  <c r="P31" i="9"/>
  <c r="O32" i="9"/>
  <c r="P32" i="9"/>
  <c r="O33" i="9"/>
  <c r="P33" i="9"/>
  <c r="O34" i="9"/>
  <c r="P34" i="9"/>
  <c r="O35" i="9"/>
  <c r="P35" i="9"/>
  <c r="O36" i="9"/>
  <c r="P36" i="9"/>
  <c r="O37" i="9"/>
  <c r="P37" i="9"/>
  <c r="O38" i="9"/>
  <c r="P38" i="9"/>
  <c r="O39" i="9"/>
  <c r="P39" i="9"/>
  <c r="O40" i="9"/>
  <c r="P40" i="9"/>
  <c r="O41" i="9"/>
  <c r="P41" i="9"/>
  <c r="O42" i="9"/>
  <c r="P42" i="9"/>
  <c r="O43" i="9"/>
  <c r="P43" i="9"/>
  <c r="O44" i="9"/>
  <c r="P44" i="9"/>
  <c r="O45" i="9"/>
  <c r="P45" i="9"/>
  <c r="P4" i="9"/>
  <c r="O4" i="9"/>
  <c r="O5" i="5"/>
  <c r="P5" i="5"/>
  <c r="O6" i="5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28" i="5"/>
  <c r="P28" i="5"/>
  <c r="O29" i="5"/>
  <c r="P29" i="5"/>
  <c r="O30" i="5"/>
  <c r="P30" i="5"/>
  <c r="O31" i="5"/>
  <c r="P31" i="5"/>
  <c r="O32" i="5"/>
  <c r="P32" i="5"/>
  <c r="O33" i="5"/>
  <c r="P33" i="5"/>
  <c r="O34" i="5"/>
  <c r="P34" i="5"/>
  <c r="O35" i="5"/>
  <c r="P35" i="5"/>
  <c r="O36" i="5"/>
  <c r="P36" i="5"/>
  <c r="O37" i="5"/>
  <c r="P37" i="5"/>
  <c r="O38" i="5"/>
  <c r="P38" i="5"/>
  <c r="O39" i="5"/>
  <c r="P39" i="5"/>
  <c r="O40" i="5"/>
  <c r="P40" i="5"/>
  <c r="O41" i="5"/>
  <c r="P41" i="5"/>
  <c r="O42" i="5"/>
  <c r="P42" i="5"/>
  <c r="O43" i="5"/>
  <c r="P43" i="5"/>
  <c r="O44" i="5"/>
  <c r="P44" i="5"/>
  <c r="O45" i="5"/>
  <c r="P45" i="5"/>
  <c r="P4" i="5"/>
  <c r="O4" i="5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3" i="4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3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3" i="2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3" i="1"/>
</calcChain>
</file>

<file path=xl/sharedStrings.xml><?xml version="1.0" encoding="utf-8"?>
<sst xmlns="http://schemas.openxmlformats.org/spreadsheetml/2006/main" count="916" uniqueCount="108">
  <si>
    <t>април</t>
  </si>
  <si>
    <t>19</t>
  </si>
  <si>
    <t>1901</t>
  </si>
  <si>
    <t>190101</t>
  </si>
  <si>
    <t>19010101</t>
  </si>
  <si>
    <t>19010102</t>
  </si>
  <si>
    <t>19010103</t>
  </si>
  <si>
    <t>19010104</t>
  </si>
  <si>
    <t>19010105</t>
  </si>
  <si>
    <t>190102</t>
  </si>
  <si>
    <t>19010201</t>
  </si>
  <si>
    <t>19010202</t>
  </si>
  <si>
    <t>19010203</t>
  </si>
  <si>
    <t>19010204</t>
  </si>
  <si>
    <t>19010205</t>
  </si>
  <si>
    <t>190103</t>
  </si>
  <si>
    <t>19010301</t>
  </si>
  <si>
    <t>19010302</t>
  </si>
  <si>
    <t>19010399</t>
  </si>
  <si>
    <t>1902</t>
  </si>
  <si>
    <t>190201</t>
  </si>
  <si>
    <t>19020101</t>
  </si>
  <si>
    <t>19020102</t>
  </si>
  <si>
    <t>19020103</t>
  </si>
  <si>
    <t>19020104</t>
  </si>
  <si>
    <t>19020105</t>
  </si>
  <si>
    <t>190202</t>
  </si>
  <si>
    <t>19020201</t>
  </si>
  <si>
    <t>19020202</t>
  </si>
  <si>
    <t>19020203</t>
  </si>
  <si>
    <t>19020204</t>
  </si>
  <si>
    <t>19020205</t>
  </si>
  <si>
    <t>190203</t>
  </si>
  <si>
    <t>19020301</t>
  </si>
  <si>
    <t>19020302</t>
  </si>
  <si>
    <t>19020399</t>
  </si>
  <si>
    <t>20</t>
  </si>
  <si>
    <t>21</t>
  </si>
  <si>
    <t>22</t>
  </si>
  <si>
    <t>23</t>
  </si>
  <si>
    <t>24</t>
  </si>
  <si>
    <t>25</t>
  </si>
  <si>
    <t>0000</t>
  </si>
  <si>
    <t>Кроација живот</t>
  </si>
  <si>
    <t>Граве</t>
  </si>
  <si>
    <t>Винер живот</t>
  </si>
  <si>
    <t>Уника живот</t>
  </si>
  <si>
    <t>Триглав живот</t>
  </si>
  <si>
    <t>јануари</t>
  </si>
  <si>
    <t>февруари</t>
  </si>
  <si>
    <t>март</t>
  </si>
  <si>
    <t>мај</t>
  </si>
  <si>
    <t>јуни</t>
  </si>
  <si>
    <t>јули</t>
  </si>
  <si>
    <t>август</t>
  </si>
  <si>
    <t>септември</t>
  </si>
  <si>
    <t>октомври</t>
  </si>
  <si>
    <t>ноември</t>
  </si>
  <si>
    <t>декември</t>
  </si>
  <si>
    <t>Вкупно живот</t>
  </si>
  <si>
    <t>Прва Живот</t>
  </si>
  <si>
    <t>Сигал живот</t>
  </si>
  <si>
    <t>Sigurimi total i jetës</t>
  </si>
  <si>
    <t>(me pjesëmarrje në fitim)</t>
  </si>
  <si>
    <t>Sigurimi i jetës</t>
  </si>
  <si>
    <t>Sigurimi themelor total i jetës</t>
  </si>
  <si>
    <t>Sigurimi i përzier</t>
  </si>
  <si>
    <t>Vdekje (me një kohëzgjatje të caktuar)</t>
  </si>
  <si>
    <t>Mbijetesa</t>
  </si>
  <si>
    <t>Sigurimi i përzier me TBS</t>
  </si>
  <si>
    <t>Vdekje (përjetësisht)</t>
  </si>
  <si>
    <t xml:space="preserve"> Sigurim të përgjithshme shtesë</t>
  </si>
  <si>
    <t>Sigurimi i fatkeqësisë (vdekje)</t>
  </si>
  <si>
    <t>Sigurimi i fatkeqësisë (invaliditet)</t>
  </si>
  <si>
    <t>Sigurimi shëndetësor (suplementar ZDZO)</t>
  </si>
  <si>
    <t>Sigurimi shëndetësor (privat  ZDZO)</t>
  </si>
  <si>
    <t>Sigurimi shëndetësor (tjetër)</t>
  </si>
  <si>
    <t>Sigurimi i përgjithshëm i aunitetit</t>
  </si>
  <si>
    <t>Anuitet personal me një kohëzgjatje të caktuar</t>
  </si>
  <si>
    <t>Aunitete të tjera</t>
  </si>
  <si>
    <t>Aunitet i përjetshëm</t>
  </si>
  <si>
    <t>Martesë dhe lindje</t>
  </si>
  <si>
    <t>Sigurimi i jetës kur rrezikun e investimeve e merr përsipër i siguruari</t>
  </si>
  <si>
    <t>Tontinë</t>
  </si>
  <si>
    <t>Fonde për kapital</t>
  </si>
  <si>
    <t>Pensione nga shtylla e dytë</t>
  </si>
  <si>
    <t>Pensione nga shtylla e  tretë</t>
  </si>
  <si>
    <t>GHITHSEJ</t>
  </si>
  <si>
    <t>Kroacija Jetë</t>
  </si>
  <si>
    <t>Grave</t>
  </si>
  <si>
    <t>Viner Jetë</t>
  </si>
  <si>
    <t>Sigal Jetë</t>
  </si>
  <si>
    <t>Triglav Jetë</t>
  </si>
  <si>
    <t>Prva Zhivot</t>
  </si>
  <si>
    <t>Totali jetë</t>
  </si>
  <si>
    <t>Viner jetë</t>
  </si>
  <si>
    <t>Sigal  Jetë</t>
  </si>
  <si>
    <t xml:space="preserve">shuma individuale </t>
  </si>
  <si>
    <t>anuitet</t>
  </si>
  <si>
    <t>shuma individuale</t>
  </si>
  <si>
    <t>Primi i shkruar bruto, në mijëra denarë, të shoqërive të sigurimeve jetë, për muajin korrik të vitit 2026</t>
  </si>
  <si>
    <t>Primi i shkruar bruto, në mijëra denarë, të shoqërive të sigurimeve jetë, për muajin korrik të vitit 2025</t>
  </si>
  <si>
    <t>Numri i kontratave të lidhura të shoqërive të jetës, për muajin korrik të vitit 2026</t>
  </si>
  <si>
    <t>Numri i kontratave të lidhura të shoqërive të jetës, për muajin korrik të vitit 2025</t>
  </si>
  <si>
    <t>Dëme të paguara bruto, në mijëra denarë,  për shoqëritë e sigurimeve jetë, për muajin korrik të vitit 2026</t>
  </si>
  <si>
    <t>Dëme të paguara bruto, në mijëra denarë,  për shoqëritë e sigurimeve jetë, për muajin korrik të vitit 2025</t>
  </si>
  <si>
    <t>Numri i dëmeve të paguara të shoqërive të sigurimeve jetë, për muajin korrik të vitit 2026</t>
  </si>
  <si>
    <t>Numri i dëmeve të paguara të shoqërive të sigurimeve jetë, për muajin korrik të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</si>
</sst>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yyyy\-mm\-dd"/>
    <numFmt numFmtId="166" formatCode="_-* #,##0.00_-;\-* #,##0.00_-;_-* &quot;-&quot;??_-;_-@_-"/>
  </numFmts>
  <fonts count="17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theme="0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  <font>
      <sz val="10"/>
      <color rgb="FFFF0000"/>
      <name val="Calibri"/>
      <family val="2"/>
    </font>
    <font>
      <sz val="8"/>
      <name val="MS Sans Serif"/>
    </font>
    <font>
      <sz val="11"/>
      <color theme="1"/>
      <name val="Calibri"/>
      <family val="2"/>
      <charset val="204"/>
      <scheme val="minor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charset val="204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5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16">
    <xf numFmtId="0" fontId="0" fillId="0" borderId="0"/>
    <xf numFmtId="43" fontId="6" fillId="0" borderId="0" applyFont="0" applyFill="0" applyBorder="0" applyAlignment="0" applyProtection="0"/>
    <xf numFmtId="49" fontId="10" fillId="0" borderId="0"/>
    <xf numFmtId="49" fontId="10" fillId="0" borderId="0"/>
    <xf numFmtId="165" fontId="10" fillId="0" borderId="0"/>
    <xf numFmtId="49" fontId="10" fillId="0" borderId="0"/>
    <xf numFmtId="49" fontId="10" fillId="0" borderId="0"/>
    <xf numFmtId="0" fontId="10" fillId="0" borderId="0"/>
    <xf numFmtId="0" fontId="2" fillId="0" borderId="0"/>
    <xf numFmtId="0" fontId="12" fillId="0" borderId="0"/>
    <xf numFmtId="0" fontId="11" fillId="0" borderId="0"/>
    <xf numFmtId="166" fontId="11" fillId="0" borderId="0" applyFont="0" applyFill="0" applyBorder="0" applyAlignment="0" applyProtection="0"/>
    <xf numFmtId="0" fontId="13" fillId="0" borderId="0" applyNumberFormat="0" applyFont="0" applyFill="0" applyBorder="0" applyAlignment="0" applyProtection="0"/>
    <xf numFmtId="0" fontId="11" fillId="0" borderId="0"/>
    <xf numFmtId="0" fontId="14" fillId="0" borderId="0" applyNumberFormat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3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center" wrapText="1"/>
    </xf>
    <xf numFmtId="164" fontId="6" fillId="0" borderId="12" xfId="1" applyNumberFormat="1" applyFont="1" applyBorder="1"/>
    <xf numFmtId="164" fontId="3" fillId="0" borderId="1" xfId="1" applyNumberFormat="1" applyFont="1" applyBorder="1" applyAlignment="1">
      <alignment vertical="center" wrapText="1"/>
    </xf>
    <xf numFmtId="3" fontId="3" fillId="4" borderId="1" xfId="0" applyNumberFormat="1" applyFont="1" applyFill="1" applyBorder="1" applyAlignment="1">
      <alignment vertical="center" wrapText="1"/>
    </xf>
    <xf numFmtId="164" fontId="6" fillId="0" borderId="0" xfId="1" applyNumberFormat="1" applyFont="1"/>
    <xf numFmtId="164" fontId="3" fillId="3" borderId="1" xfId="1" applyNumberFormat="1" applyFont="1" applyFill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164" fontId="3" fillId="4" borderId="1" xfId="1" applyNumberFormat="1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vertical="center" wrapText="1"/>
    </xf>
    <xf numFmtId="3" fontId="3" fillId="6" borderId="1" xfId="0" applyNumberFormat="1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3" fontId="9" fillId="3" borderId="1" xfId="0" applyNumberFormat="1" applyFont="1" applyFill="1" applyBorder="1" applyAlignment="1">
      <alignment vertical="center" wrapText="1"/>
    </xf>
    <xf numFmtId="3" fontId="9" fillId="4" borderId="1" xfId="0" applyNumberFormat="1" applyFont="1" applyFill="1" applyBorder="1" applyAlignment="1">
      <alignment vertical="center" wrapText="1"/>
    </xf>
    <xf numFmtId="3" fontId="9" fillId="5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3" fillId="5" borderId="1" xfId="0" applyNumberFormat="1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3" fontId="3" fillId="3" borderId="13" xfId="0" applyNumberFormat="1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8" fillId="5" borderId="1" xfId="0" applyNumberFormat="1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3" fillId="3" borderId="14" xfId="0" applyNumberFormat="1" applyFont="1" applyFill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3" fontId="3" fillId="4" borderId="14" xfId="0" applyNumberFormat="1" applyFont="1" applyFill="1" applyBorder="1" applyAlignment="1">
      <alignment vertical="center" wrapText="1"/>
    </xf>
    <xf numFmtId="3" fontId="3" fillId="3" borderId="15" xfId="0" applyNumberFormat="1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6">
    <cellStyle name="aqt13" xfId="6" xr:uid="{9D37F215-7D2A-495F-B19A-F21E315B2C52}"/>
    <cellStyle name="aqt21" xfId="7" xr:uid="{75151404-1347-42AD-B379-9FB109A66502}"/>
    <cellStyle name="aqt32" xfId="5" xr:uid="{26206420-3058-4954-B4BD-9C24D2DDDA79}"/>
    <cellStyle name="aqt33" xfId="2" xr:uid="{5D01778D-1107-481C-AB08-AEEF61A94398}"/>
    <cellStyle name="aqt34" xfId="3" xr:uid="{8EDD8BA0-D699-4FD9-B64B-A3EB0EBBB137}"/>
    <cellStyle name="aqt8" xfId="4" xr:uid="{3D6EE69C-E9CA-4637-A1E0-65C0574D0F3E}"/>
    <cellStyle name="Comma" xfId="1" builtinId="3"/>
    <cellStyle name="Comma 2" xfId="11" xr:uid="{DB017A56-56CF-4CAB-86AC-1021FDD612D9}"/>
    <cellStyle name="Normal" xfId="0" builtinId="0"/>
    <cellStyle name="Normal 2" xfId="8" xr:uid="{705DD599-A5E1-4F4A-8B41-C0DB9386D762}"/>
    <cellStyle name="Normal 2 2" xfId="10" xr:uid="{7418FE0F-2A63-41C0-86A9-674AC302A354}"/>
    <cellStyle name="Normal 2 3" xfId="15" xr:uid="{0B5A407B-7F87-45AF-B712-826108EE40B7}"/>
    <cellStyle name="Normal 3" xfId="9" xr:uid="{AB323FF0-1830-4973-BF4F-1804EFF2309C}"/>
    <cellStyle name="Normal 4" xfId="12" xr:uid="{8E2BAB27-B9DB-4351-88A1-611CD96A37FE}"/>
    <cellStyle name="Normal 5" xfId="13" xr:uid="{68187342-E119-430A-B3B3-AFA50BF69387}"/>
    <cellStyle name="Normal 6" xfId="14" xr:uid="{3757F1BF-B6B6-47C7-AE47-52E57DC44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F1E7-638A-41C9-B920-2CD5B6CA5C08}">
  <dimension ref="A1:AR126"/>
  <sheetViews>
    <sheetView zoomScale="90" zoomScaleNormal="90" workbookViewId="0">
      <selection activeCell="A3" sqref="A3:A44"/>
    </sheetView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3" width="15.42578125" style="3" customWidth="1"/>
    <col min="4" max="9" width="15.42578125" style="5" customWidth="1"/>
    <col min="10" max="16384" width="9.140625" style="5"/>
  </cols>
  <sheetData>
    <row r="1" spans="1:39" x14ac:dyDescent="0.2">
      <c r="A1" s="18" t="s">
        <v>100</v>
      </c>
    </row>
    <row r="2" spans="1:39" s="7" customFormat="1" x14ac:dyDescent="0.25">
      <c r="A2" s="8"/>
      <c r="B2" s="9"/>
      <c r="C2" s="9" t="s">
        <v>43</v>
      </c>
      <c r="D2" s="9" t="s">
        <v>44</v>
      </c>
      <c r="E2" s="9" t="s">
        <v>45</v>
      </c>
      <c r="F2" s="9" t="s">
        <v>61</v>
      </c>
      <c r="G2" s="9" t="s">
        <v>47</v>
      </c>
      <c r="H2" s="27" t="s">
        <v>60</v>
      </c>
      <c r="I2" s="17" t="s">
        <v>59</v>
      </c>
    </row>
    <row r="3" spans="1:39" s="1" customFormat="1" x14ac:dyDescent="0.2">
      <c r="A3" s="105" t="s">
        <v>62</v>
      </c>
      <c r="B3" s="11" t="s">
        <v>1</v>
      </c>
      <c r="C3" s="28">
        <f t="shared" ref="C3" si="0">C4+C21</f>
        <v>34124</v>
      </c>
      <c r="D3" s="28">
        <f>D4+D21</f>
        <v>4147</v>
      </c>
      <c r="E3" s="28">
        <f t="shared" ref="E3" si="1">E4+E21</f>
        <v>2090</v>
      </c>
      <c r="F3" s="51">
        <f>SUM(F4,F21,F28)</f>
        <v>18708</v>
      </c>
      <c r="G3" s="45">
        <f>G4+G21</f>
        <v>36217.72</v>
      </c>
      <c r="H3" s="45">
        <f>H4+H21</f>
        <v>3830.9100000000008</v>
      </c>
      <c r="I3" s="20">
        <f>SUM(C3:H3)</f>
        <v>99117.63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2">
      <c r="A4" s="105" t="s">
        <v>63</v>
      </c>
      <c r="B4" s="11" t="s">
        <v>2</v>
      </c>
      <c r="C4" s="28">
        <f>C5+C11</f>
        <v>2266</v>
      </c>
      <c r="D4" s="28">
        <f>D5+D11+D17</f>
        <v>4030</v>
      </c>
      <c r="E4" s="28">
        <f t="shared" ref="E4" si="2">SUM(E5,E17,E11)</f>
        <v>1062</v>
      </c>
      <c r="F4" s="51">
        <f>SUM(F11,F5)</f>
        <v>57</v>
      </c>
      <c r="G4" s="45">
        <f>G5+G11</f>
        <v>19668.23</v>
      </c>
      <c r="H4" s="45">
        <f>H5+H11</f>
        <v>0</v>
      </c>
      <c r="I4" s="20">
        <f t="shared" ref="I4:I44" si="3">SUM(C4:H4)</f>
        <v>27083.23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2">
      <c r="A5" s="107" t="s">
        <v>64</v>
      </c>
      <c r="B5" s="16" t="s">
        <v>3</v>
      </c>
      <c r="C5" s="28">
        <f>SUM(C6:C10)</f>
        <v>2250</v>
      </c>
      <c r="D5" s="28">
        <f t="shared" ref="D5:E5" si="4">SUM(D6:D10)</f>
        <v>3580</v>
      </c>
      <c r="E5" s="28">
        <f t="shared" si="4"/>
        <v>1025</v>
      </c>
      <c r="F5" s="51">
        <f>SUM(F6:F10)</f>
        <v>43</v>
      </c>
      <c r="G5" s="45">
        <f>G6+G8</f>
        <v>19199.489999999998</v>
      </c>
      <c r="H5" s="45">
        <f>SUM(H6:H10)</f>
        <v>0</v>
      </c>
      <c r="I5" s="22">
        <f t="shared" si="3"/>
        <v>26097.489999999998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5" x14ac:dyDescent="0.25">
      <c r="A6" s="107" t="s">
        <v>65</v>
      </c>
      <c r="B6" s="16" t="s">
        <v>4</v>
      </c>
      <c r="C6" s="29">
        <v>1831</v>
      </c>
      <c r="D6" s="12">
        <v>164</v>
      </c>
      <c r="E6" s="12">
        <v>965</v>
      </c>
      <c r="F6" s="12">
        <v>43</v>
      </c>
      <c r="G6" s="46">
        <v>19022.379999999997</v>
      </c>
      <c r="H6" s="47"/>
      <c r="I6" s="22">
        <f t="shared" si="3"/>
        <v>22025.379999999997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2">
      <c r="A7" s="107" t="s">
        <v>66</v>
      </c>
      <c r="B7" s="16" t="s">
        <v>5</v>
      </c>
      <c r="C7" s="30">
        <v>0</v>
      </c>
      <c r="D7" s="12">
        <v>11</v>
      </c>
      <c r="E7" s="12"/>
      <c r="F7" s="52">
        <v>0</v>
      </c>
      <c r="G7" s="46"/>
      <c r="H7" s="47"/>
      <c r="I7" s="22">
        <f t="shared" si="3"/>
        <v>11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5" x14ac:dyDescent="0.25">
      <c r="A8" s="107" t="s">
        <v>67</v>
      </c>
      <c r="B8" s="16" t="s">
        <v>6</v>
      </c>
      <c r="C8" s="29">
        <v>145</v>
      </c>
      <c r="D8" s="12">
        <v>1332</v>
      </c>
      <c r="E8" s="12"/>
      <c r="F8" s="12"/>
      <c r="G8" s="46">
        <v>177.11</v>
      </c>
      <c r="H8" s="47"/>
      <c r="I8" s="22">
        <f t="shared" si="3"/>
        <v>1654.1100000000001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2">
      <c r="A9" s="107" t="s">
        <v>68</v>
      </c>
      <c r="B9" s="16" t="s">
        <v>7</v>
      </c>
      <c r="C9" s="30">
        <v>0</v>
      </c>
      <c r="D9" s="12">
        <v>2073</v>
      </c>
      <c r="E9" s="12">
        <v>60</v>
      </c>
      <c r="F9" s="12">
        <v>0</v>
      </c>
      <c r="G9" s="47"/>
      <c r="H9" s="47"/>
      <c r="I9" s="22">
        <f t="shared" si="3"/>
        <v>2133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2">
      <c r="A10" s="107" t="s">
        <v>69</v>
      </c>
      <c r="B10" s="16" t="s">
        <v>8</v>
      </c>
      <c r="C10" s="30">
        <v>274</v>
      </c>
      <c r="D10" s="12">
        <v>0</v>
      </c>
      <c r="E10" s="12"/>
      <c r="F10" s="52">
        <v>0</v>
      </c>
      <c r="G10" s="47"/>
      <c r="H10" s="47"/>
      <c r="I10" s="22">
        <f t="shared" si="3"/>
        <v>274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2">
      <c r="A11" s="107" t="s">
        <v>70</v>
      </c>
      <c r="B11" s="16" t="s">
        <v>9</v>
      </c>
      <c r="C11" s="31">
        <f>SUM(C12:C16)</f>
        <v>16</v>
      </c>
      <c r="D11" s="28">
        <f>SUM(D12:D16)</f>
        <v>450</v>
      </c>
      <c r="E11" s="37">
        <f>SUM(E12:E16)</f>
        <v>37</v>
      </c>
      <c r="F11" s="53">
        <f>SUM(F16,F13)</f>
        <v>14</v>
      </c>
      <c r="G11" s="45">
        <f>SUM(G12:G16)</f>
        <v>468.74</v>
      </c>
      <c r="H11" s="45">
        <f>SUM(H12:H16)</f>
        <v>0</v>
      </c>
      <c r="I11" s="22">
        <f t="shared" si="3"/>
        <v>985.74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5" x14ac:dyDescent="0.25">
      <c r="A12" s="107" t="s">
        <v>71</v>
      </c>
      <c r="B12" s="16" t="s">
        <v>10</v>
      </c>
      <c r="C12" s="32">
        <v>6</v>
      </c>
      <c r="D12" s="12">
        <v>121</v>
      </c>
      <c r="E12" s="12">
        <v>10</v>
      </c>
      <c r="F12" s="52">
        <v>0</v>
      </c>
      <c r="G12" s="46">
        <v>41.25</v>
      </c>
      <c r="H12" s="47"/>
      <c r="I12" s="22">
        <f t="shared" si="3"/>
        <v>178.25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5" x14ac:dyDescent="0.25">
      <c r="A13" s="107" t="s">
        <v>72</v>
      </c>
      <c r="B13" s="16" t="s">
        <v>11</v>
      </c>
      <c r="C13" s="32">
        <v>5</v>
      </c>
      <c r="D13" s="12">
        <v>319</v>
      </c>
      <c r="E13" s="12">
        <v>24</v>
      </c>
      <c r="F13" s="12">
        <v>2</v>
      </c>
      <c r="G13" s="46">
        <v>416.48</v>
      </c>
      <c r="H13" s="47"/>
      <c r="I13" s="22">
        <f t="shared" si="3"/>
        <v>766.48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2">
      <c r="A14" s="107" t="s">
        <v>73</v>
      </c>
      <c r="B14" s="16" t="s">
        <v>12</v>
      </c>
      <c r="C14" s="30">
        <v>0</v>
      </c>
      <c r="D14" s="12">
        <v>0</v>
      </c>
      <c r="E14" s="12"/>
      <c r="F14" s="52">
        <v>0</v>
      </c>
      <c r="G14" s="50"/>
      <c r="H14" s="47"/>
      <c r="I14" s="22">
        <f t="shared" si="3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2">
      <c r="A15" s="107" t="s">
        <v>74</v>
      </c>
      <c r="B15" s="16" t="s">
        <v>13</v>
      </c>
      <c r="C15" s="30">
        <v>0</v>
      </c>
      <c r="D15" s="12">
        <v>0</v>
      </c>
      <c r="E15" s="12"/>
      <c r="F15" s="52">
        <v>0</v>
      </c>
      <c r="G15" s="50"/>
      <c r="H15" s="47"/>
      <c r="I15" s="22">
        <f t="shared" si="3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2">
      <c r="A16" s="107" t="s">
        <v>75</v>
      </c>
      <c r="B16" s="16" t="s">
        <v>14</v>
      </c>
      <c r="C16" s="30">
        <v>5</v>
      </c>
      <c r="D16" s="12">
        <v>10</v>
      </c>
      <c r="E16" s="12">
        <v>3</v>
      </c>
      <c r="F16" s="52">
        <v>12</v>
      </c>
      <c r="G16" s="46">
        <v>11.01</v>
      </c>
      <c r="H16" s="47"/>
      <c r="I16" s="22">
        <f t="shared" si="3"/>
        <v>41.01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2">
      <c r="A17" s="107" t="s">
        <v>76</v>
      </c>
      <c r="B17" s="16" t="s">
        <v>15</v>
      </c>
      <c r="C17" s="33">
        <v>0</v>
      </c>
      <c r="D17" s="28">
        <f t="shared" ref="D17:E17" si="5">SUM(D18:D20)</f>
        <v>0</v>
      </c>
      <c r="E17" s="28">
        <f t="shared" si="5"/>
        <v>0</v>
      </c>
      <c r="F17" s="53">
        <v>3</v>
      </c>
      <c r="G17" s="45"/>
      <c r="H17" s="45">
        <f>SUM(H18:H20)</f>
        <v>0</v>
      </c>
      <c r="I17" s="22">
        <f t="shared" si="3"/>
        <v>3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2">
      <c r="A18" s="107" t="s">
        <v>77</v>
      </c>
      <c r="B18" s="16" t="s">
        <v>16</v>
      </c>
      <c r="C18" s="30">
        <v>0</v>
      </c>
      <c r="D18" s="12">
        <v>0</v>
      </c>
      <c r="E18" s="12"/>
      <c r="F18" s="52">
        <v>0</v>
      </c>
      <c r="G18" s="47"/>
      <c r="H18" s="47"/>
      <c r="I18" s="22">
        <f t="shared" si="3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2">
      <c r="A19" s="107" t="s">
        <v>78</v>
      </c>
      <c r="B19" s="16" t="s">
        <v>17</v>
      </c>
      <c r="C19" s="30"/>
      <c r="D19" s="12">
        <v>0</v>
      </c>
      <c r="E19" s="12"/>
      <c r="F19" s="52">
        <v>0</v>
      </c>
      <c r="G19" s="47"/>
      <c r="H19" s="47"/>
      <c r="I19" s="22">
        <f t="shared" si="3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2">
      <c r="A20" s="107" t="s">
        <v>79</v>
      </c>
      <c r="B20" s="16" t="s">
        <v>18</v>
      </c>
      <c r="C20" s="30">
        <v>0</v>
      </c>
      <c r="D20" s="12">
        <v>0</v>
      </c>
      <c r="E20" s="12"/>
      <c r="F20" s="52">
        <v>0</v>
      </c>
      <c r="G20" s="47"/>
      <c r="H20" s="47"/>
      <c r="I20" s="22">
        <f t="shared" si="3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2">
      <c r="A21" s="105" t="s">
        <v>63</v>
      </c>
      <c r="B21" s="11" t="s">
        <v>19</v>
      </c>
      <c r="C21" s="33">
        <f>C22+C28</f>
        <v>31858</v>
      </c>
      <c r="D21" s="28">
        <f>D22+D28</f>
        <v>117</v>
      </c>
      <c r="E21" s="28">
        <f t="shared" ref="E21" si="6">SUM(E22,E28,E34)</f>
        <v>1028</v>
      </c>
      <c r="F21" s="31">
        <f>SUM(F22,F34)</f>
        <v>8824</v>
      </c>
      <c r="G21" s="45">
        <f>G22+G28</f>
        <v>16549.490000000002</v>
      </c>
      <c r="H21" s="45">
        <f>H22+H28</f>
        <v>3830.9100000000008</v>
      </c>
      <c r="I21" s="20">
        <f t="shared" si="3"/>
        <v>62207.400000000009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2">
      <c r="A22" s="107" t="s">
        <v>65</v>
      </c>
      <c r="B22" s="16" t="s">
        <v>20</v>
      </c>
      <c r="C22" s="31">
        <f>SUM(C23:C27)</f>
        <v>28204</v>
      </c>
      <c r="D22" s="28">
        <f>D24</f>
        <v>117</v>
      </c>
      <c r="E22" s="28">
        <f t="shared" ref="E22" si="7">SUM(E23:E27)</f>
        <v>1028</v>
      </c>
      <c r="F22" s="31">
        <f t="shared" ref="F22" si="8">SUM(F23:F27)</f>
        <v>8824</v>
      </c>
      <c r="G22" s="45">
        <f>G24</f>
        <v>16532.68</v>
      </c>
      <c r="H22" s="28">
        <f>SUM(H23:H27)</f>
        <v>3128.4200000000005</v>
      </c>
      <c r="I22" s="22">
        <f t="shared" si="3"/>
        <v>57834.1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2">
      <c r="A23" s="107" t="s">
        <v>66</v>
      </c>
      <c r="B23" s="16" t="s">
        <v>21</v>
      </c>
      <c r="C23" s="30">
        <v>0</v>
      </c>
      <c r="D23" s="12">
        <v>0</v>
      </c>
      <c r="E23" s="12"/>
      <c r="F23" s="52">
        <v>0</v>
      </c>
      <c r="G23" s="47"/>
      <c r="H23" s="47"/>
      <c r="I23" s="22">
        <f t="shared" si="3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2">
      <c r="A24" s="107" t="s">
        <v>67</v>
      </c>
      <c r="B24" s="16" t="s">
        <v>22</v>
      </c>
      <c r="C24" s="34">
        <v>28204</v>
      </c>
      <c r="D24" s="12">
        <v>117</v>
      </c>
      <c r="E24" s="12">
        <v>1028</v>
      </c>
      <c r="F24" s="12">
        <v>8824</v>
      </c>
      <c r="G24" s="47">
        <v>16532.68</v>
      </c>
      <c r="H24" s="47">
        <v>3128.4200000000005</v>
      </c>
      <c r="I24" s="22">
        <f t="shared" si="3"/>
        <v>57834.1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2">
      <c r="A25" s="107" t="s">
        <v>68</v>
      </c>
      <c r="B25" s="16" t="s">
        <v>23</v>
      </c>
      <c r="C25" s="30">
        <v>0</v>
      </c>
      <c r="D25" s="12">
        <v>0</v>
      </c>
      <c r="E25" s="12"/>
      <c r="F25" s="52">
        <v>0</v>
      </c>
      <c r="G25" s="47"/>
      <c r="H25" s="47"/>
      <c r="I25" s="22">
        <f t="shared" si="3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2">
      <c r="A26" s="107" t="s">
        <v>69</v>
      </c>
      <c r="B26" s="16" t="s">
        <v>24</v>
      </c>
      <c r="C26" s="30">
        <v>0</v>
      </c>
      <c r="D26" s="12">
        <v>0</v>
      </c>
      <c r="E26" s="12"/>
      <c r="F26" s="52">
        <v>0</v>
      </c>
      <c r="G26" s="47"/>
      <c r="H26" s="47"/>
      <c r="I26" s="22">
        <f t="shared" si="3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2">
      <c r="A27" s="107" t="s">
        <v>70</v>
      </c>
      <c r="B27" s="16" t="s">
        <v>25</v>
      </c>
      <c r="C27" s="30">
        <v>0</v>
      </c>
      <c r="D27" s="12">
        <v>0</v>
      </c>
      <c r="E27" s="12"/>
      <c r="F27" s="52">
        <v>0</v>
      </c>
      <c r="G27" s="47"/>
      <c r="H27" s="47"/>
      <c r="I27" s="22">
        <f t="shared" si="3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2">
      <c r="A28" s="107" t="s">
        <v>71</v>
      </c>
      <c r="B28" s="16" t="s">
        <v>26</v>
      </c>
      <c r="C28" s="31">
        <f>SUM(C29:C33)</f>
        <v>3654</v>
      </c>
      <c r="D28" s="28">
        <f>D29+D30</f>
        <v>0</v>
      </c>
      <c r="E28" s="28">
        <f>SUM(E29:E33)</f>
        <v>0</v>
      </c>
      <c r="F28" s="31">
        <f>SUM(F29:F33)</f>
        <v>9827</v>
      </c>
      <c r="G28" s="45">
        <f>SUM(G29:G33)</f>
        <v>16.810000000000002</v>
      </c>
      <c r="H28" s="45">
        <f>SUM(H29:H33)</f>
        <v>702.49</v>
      </c>
      <c r="I28" s="22">
        <f t="shared" si="3"/>
        <v>14200.3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5" x14ac:dyDescent="0.25">
      <c r="A29" s="107" t="s">
        <v>72</v>
      </c>
      <c r="B29" s="16" t="s">
        <v>27</v>
      </c>
      <c r="C29" s="32">
        <v>104</v>
      </c>
      <c r="D29" s="12">
        <v>0</v>
      </c>
      <c r="E29" s="12"/>
      <c r="F29" s="12">
        <v>3341</v>
      </c>
      <c r="G29" s="47">
        <v>1.37</v>
      </c>
      <c r="H29" s="47">
        <v>151.79000000000002</v>
      </c>
      <c r="I29" s="22">
        <f t="shared" si="3"/>
        <v>3598.16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5" x14ac:dyDescent="0.25">
      <c r="A30" s="107" t="s">
        <v>73</v>
      </c>
      <c r="B30" s="16" t="s">
        <v>28</v>
      </c>
      <c r="C30" s="32">
        <v>3076</v>
      </c>
      <c r="D30" s="12">
        <v>0</v>
      </c>
      <c r="E30" s="12"/>
      <c r="F30" s="12">
        <v>486</v>
      </c>
      <c r="G30" s="47">
        <v>15.440000000000001</v>
      </c>
      <c r="H30" s="47">
        <v>317.28000000000003</v>
      </c>
      <c r="I30" s="22">
        <f t="shared" si="3"/>
        <v>3894.7200000000003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2">
      <c r="A31" s="107" t="s">
        <v>74</v>
      </c>
      <c r="B31" s="16" t="s">
        <v>29</v>
      </c>
      <c r="C31" s="30">
        <v>0</v>
      </c>
      <c r="D31" s="12">
        <v>0</v>
      </c>
      <c r="E31" s="12"/>
      <c r="F31" s="52">
        <v>0</v>
      </c>
      <c r="G31" s="47"/>
      <c r="H31" s="47"/>
      <c r="I31" s="22">
        <f t="shared" si="3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2">
      <c r="A32" s="107" t="s">
        <v>75</v>
      </c>
      <c r="B32" s="16" t="s">
        <v>30</v>
      </c>
      <c r="C32" s="30">
        <v>0</v>
      </c>
      <c r="D32" s="12">
        <v>0</v>
      </c>
      <c r="E32" s="12"/>
      <c r="F32" s="52">
        <v>0</v>
      </c>
      <c r="G32" s="47"/>
      <c r="H32" s="47"/>
      <c r="I32" s="22">
        <f t="shared" si="3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2">
      <c r="A33" s="107" t="s">
        <v>76</v>
      </c>
      <c r="B33" s="16" t="s">
        <v>31</v>
      </c>
      <c r="C33" s="30">
        <v>474</v>
      </c>
      <c r="D33" s="12">
        <v>0</v>
      </c>
      <c r="E33" s="12"/>
      <c r="F33" s="12">
        <v>6000</v>
      </c>
      <c r="G33" s="47"/>
      <c r="H33" s="47">
        <v>233.42</v>
      </c>
      <c r="I33" s="22">
        <f t="shared" si="3"/>
        <v>6707.42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2">
      <c r="A34" s="107" t="s">
        <v>77</v>
      </c>
      <c r="B34" s="16" t="s">
        <v>32</v>
      </c>
      <c r="C34" s="35">
        <v>0</v>
      </c>
      <c r="D34" s="28">
        <v>0</v>
      </c>
      <c r="E34" s="28">
        <f t="shared" ref="E34" si="9">SUM(E35:E37)</f>
        <v>0</v>
      </c>
      <c r="F34" s="53">
        <v>0</v>
      </c>
      <c r="G34" s="45">
        <f>G35+G36+G37</f>
        <v>0</v>
      </c>
      <c r="H34" s="45">
        <f>SUM(H35:H37)</f>
        <v>0</v>
      </c>
      <c r="I34" s="22">
        <f t="shared" si="3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2">
      <c r="A35" s="107" t="s">
        <v>80</v>
      </c>
      <c r="B35" s="16" t="s">
        <v>33</v>
      </c>
      <c r="C35" s="30">
        <v>0</v>
      </c>
      <c r="D35" s="12">
        <v>0</v>
      </c>
      <c r="E35" s="12"/>
      <c r="F35" s="52">
        <v>0</v>
      </c>
      <c r="G35" s="47"/>
      <c r="H35" s="47"/>
      <c r="I35" s="22">
        <f t="shared" si="3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2">
      <c r="A36" s="107" t="s">
        <v>78</v>
      </c>
      <c r="B36" s="16" t="s">
        <v>34</v>
      </c>
      <c r="C36" s="30">
        <v>0</v>
      </c>
      <c r="D36" s="12">
        <v>0</v>
      </c>
      <c r="E36" s="12"/>
      <c r="F36" s="52">
        <v>0</v>
      </c>
      <c r="G36" s="47"/>
      <c r="H36" s="47"/>
      <c r="I36" s="22">
        <f t="shared" si="3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2">
      <c r="A37" s="107" t="s">
        <v>79</v>
      </c>
      <c r="B37" s="16" t="s">
        <v>35</v>
      </c>
      <c r="C37" s="30">
        <v>0</v>
      </c>
      <c r="D37" s="12">
        <v>0</v>
      </c>
      <c r="E37" s="12"/>
      <c r="F37" s="52">
        <v>0</v>
      </c>
      <c r="G37" s="47"/>
      <c r="H37" s="47"/>
      <c r="I37" s="22">
        <f t="shared" si="3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2">
      <c r="A38" s="105" t="s">
        <v>81</v>
      </c>
      <c r="B38" s="11" t="s">
        <v>36</v>
      </c>
      <c r="C38" s="30">
        <v>0</v>
      </c>
      <c r="D38" s="12">
        <v>0</v>
      </c>
      <c r="E38" s="12"/>
      <c r="F38" s="52">
        <v>0</v>
      </c>
      <c r="G38" s="47"/>
      <c r="H38" s="47"/>
      <c r="I38" s="20">
        <f t="shared" si="3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5.5" x14ac:dyDescent="0.25">
      <c r="A39" s="105" t="s">
        <v>82</v>
      </c>
      <c r="B39" s="11" t="s">
        <v>37</v>
      </c>
      <c r="C39" s="29">
        <v>8180</v>
      </c>
      <c r="D39" s="28">
        <v>4295</v>
      </c>
      <c r="E39" s="12">
        <v>7778</v>
      </c>
      <c r="F39" s="12">
        <v>1702</v>
      </c>
      <c r="G39" s="47">
        <v>21621.51</v>
      </c>
      <c r="H39" s="47">
        <v>1508.6000000000001</v>
      </c>
      <c r="I39" s="20">
        <f t="shared" si="3"/>
        <v>45085.109999999993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2">
      <c r="A40" s="105" t="s">
        <v>83</v>
      </c>
      <c r="B40" s="11" t="s">
        <v>38</v>
      </c>
      <c r="C40" s="30">
        <v>0</v>
      </c>
      <c r="D40" s="12">
        <v>0</v>
      </c>
      <c r="E40" s="12"/>
      <c r="F40" s="52">
        <v>0</v>
      </c>
      <c r="G40" s="47"/>
      <c r="H40" s="47"/>
      <c r="I40" s="20">
        <f t="shared" si="3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2">
      <c r="A41" s="105" t="s">
        <v>84</v>
      </c>
      <c r="B41" s="11" t="s">
        <v>39</v>
      </c>
      <c r="C41" s="30">
        <v>0</v>
      </c>
      <c r="D41" s="12">
        <v>0</v>
      </c>
      <c r="E41" s="12"/>
      <c r="F41" s="12">
        <v>0</v>
      </c>
      <c r="G41" s="47"/>
      <c r="H41" s="47"/>
      <c r="I41" s="20">
        <f t="shared" si="3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2">
      <c r="A42" s="105" t="s">
        <v>85</v>
      </c>
      <c r="B42" s="11" t="s">
        <v>40</v>
      </c>
      <c r="C42" s="30">
        <v>0</v>
      </c>
      <c r="D42" s="12">
        <v>0</v>
      </c>
      <c r="E42" s="12"/>
      <c r="F42" s="12">
        <v>0</v>
      </c>
      <c r="G42" s="47"/>
      <c r="H42" s="47"/>
      <c r="I42" s="20">
        <f t="shared" si="3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2">
      <c r="A43" s="105" t="s">
        <v>86</v>
      </c>
      <c r="B43" s="11" t="s">
        <v>41</v>
      </c>
      <c r="C43" s="30">
        <v>0</v>
      </c>
      <c r="D43" s="12">
        <v>0</v>
      </c>
      <c r="E43" s="12"/>
      <c r="F43" s="12">
        <v>0</v>
      </c>
      <c r="G43" s="47"/>
      <c r="H43" s="47"/>
      <c r="I43" s="20">
        <f t="shared" si="3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3.5" thickBot="1" x14ac:dyDescent="0.25">
      <c r="A44" s="106" t="s">
        <v>87</v>
      </c>
      <c r="B44" s="14" t="s">
        <v>42</v>
      </c>
      <c r="C44" s="28">
        <f>C5+C11+C22+C28+C39</f>
        <v>42304</v>
      </c>
      <c r="D44" s="28">
        <f>D39+D3</f>
        <v>8442</v>
      </c>
      <c r="E44" s="28">
        <f t="shared" ref="E44" si="10">SUM(E3,E38:E43)</f>
        <v>9868</v>
      </c>
      <c r="F44" s="54">
        <f>SUM(F3,F39)</f>
        <v>20410</v>
      </c>
      <c r="G44" s="48">
        <f>G3+G39</f>
        <v>57839.229999999996</v>
      </c>
      <c r="H44" s="45">
        <f>H5+H11+H22+H28+H39</f>
        <v>5339.5100000000011</v>
      </c>
      <c r="I44" s="24">
        <f t="shared" si="3"/>
        <v>144202.74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2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2">
      <c r="C48" s="4"/>
    </row>
    <row r="73" spans="1:44" s="3" customFormat="1" x14ac:dyDescent="0.2">
      <c r="A73" s="6" t="s">
        <v>43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2">
      <c r="A74" s="6" t="s">
        <v>44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2">
      <c r="A75" s="6" t="s">
        <v>45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2">
      <c r="A76" s="6" t="s">
        <v>46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2">
      <c r="A77" s="6" t="s">
        <v>47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2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2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2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2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2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2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2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2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2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2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2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2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2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2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2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2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2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2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2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2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2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2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2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2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2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2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2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2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2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2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2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2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2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2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2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2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2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2">
      <c r="A115" s="6" t="s">
        <v>48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2">
      <c r="A116" s="6" t="s">
        <v>49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2">
      <c r="A117" s="6" t="s">
        <v>50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2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2">
      <c r="A119" s="6" t="s">
        <v>51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2">
      <c r="A120" s="6" t="s">
        <v>52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2">
      <c r="A121" s="6" t="s">
        <v>53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2">
      <c r="A122" s="6" t="s">
        <v>54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2">
      <c r="A123" s="6" t="s">
        <v>55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2">
      <c r="A124" s="6" t="s">
        <v>56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2">
      <c r="A125" s="6" t="s">
        <v>57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2">
      <c r="A126" s="6" t="s">
        <v>58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08B8-C460-472D-90C3-C87C531AB9D9}">
  <dimension ref="A1:AR126"/>
  <sheetViews>
    <sheetView zoomScale="90" zoomScaleNormal="90" workbookViewId="0">
      <selection activeCell="A3" sqref="A3:A44"/>
    </sheetView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3" width="15.42578125" style="3" customWidth="1"/>
    <col min="4" max="9" width="15.42578125" style="5" customWidth="1"/>
    <col min="10" max="16384" width="9.140625" style="5"/>
  </cols>
  <sheetData>
    <row r="1" spans="1:39" x14ac:dyDescent="0.2">
      <c r="A1" s="18" t="s">
        <v>101</v>
      </c>
    </row>
    <row r="2" spans="1:39" s="7" customFormat="1" ht="15" x14ac:dyDescent="0.25">
      <c r="A2" s="8"/>
      <c r="B2" s="9"/>
      <c r="C2" s="71" t="s">
        <v>88</v>
      </c>
      <c r="D2" s="71" t="s">
        <v>89</v>
      </c>
      <c r="E2" s="71" t="s">
        <v>90</v>
      </c>
      <c r="F2" s="71" t="s">
        <v>91</v>
      </c>
      <c r="G2" s="71" t="s">
        <v>92</v>
      </c>
      <c r="H2" s="72" t="s">
        <v>93</v>
      </c>
      <c r="I2" s="72" t="s">
        <v>94</v>
      </c>
    </row>
    <row r="3" spans="1:39" s="1" customFormat="1" x14ac:dyDescent="0.2">
      <c r="A3" s="90" t="s">
        <v>62</v>
      </c>
      <c r="B3" s="11" t="s">
        <v>1</v>
      </c>
      <c r="C3" s="28">
        <f t="shared" ref="C3" si="0">C4+C21</f>
        <v>28734</v>
      </c>
      <c r="D3" s="28">
        <f>D4+D21</f>
        <v>3957</v>
      </c>
      <c r="E3" s="28">
        <v>4321</v>
      </c>
      <c r="F3" s="51">
        <v>16565</v>
      </c>
      <c r="G3" s="45">
        <f>G4+G21</f>
        <v>27699.280182500133</v>
      </c>
      <c r="H3" s="45">
        <f>H4+H21</f>
        <v>1098.9100000000001</v>
      </c>
      <c r="I3" s="20">
        <f>SUM(C3:H3)</f>
        <v>82375.190182500141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2">
      <c r="A4" s="90" t="s">
        <v>63</v>
      </c>
      <c r="B4" s="11" t="s">
        <v>2</v>
      </c>
      <c r="C4" s="28">
        <f>C5+C11</f>
        <v>1690</v>
      </c>
      <c r="D4" s="28">
        <f>D5+D11+D17</f>
        <v>3957</v>
      </c>
      <c r="E4" s="28">
        <v>804</v>
      </c>
      <c r="F4" s="51">
        <v>1312</v>
      </c>
      <c r="G4" s="45">
        <f>G5+G11</f>
        <v>14025.488261250001</v>
      </c>
      <c r="H4" s="45">
        <f>H5+H11</f>
        <v>0</v>
      </c>
      <c r="I4" s="20">
        <f t="shared" ref="I4:I44" si="1">SUM(C4:H4)</f>
        <v>21788.488261250001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2">
      <c r="A5" s="92" t="s">
        <v>64</v>
      </c>
      <c r="B5" s="16" t="s">
        <v>3</v>
      </c>
      <c r="C5" s="28">
        <f>SUM(C6:C10)</f>
        <v>1673</v>
      </c>
      <c r="D5" s="28">
        <f t="shared" ref="D5" si="2">SUM(D6:D10)</f>
        <v>3655</v>
      </c>
      <c r="E5" s="28">
        <v>777</v>
      </c>
      <c r="F5" s="51">
        <v>1151</v>
      </c>
      <c r="G5" s="45">
        <f>G6+G8</f>
        <v>13992.003085</v>
      </c>
      <c r="H5" s="45">
        <f>SUM(H6:H10)</f>
        <v>0</v>
      </c>
      <c r="I5" s="22">
        <f t="shared" si="1"/>
        <v>21248.003085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5" x14ac:dyDescent="0.25">
      <c r="A6" s="92" t="s">
        <v>65</v>
      </c>
      <c r="B6" s="16" t="s">
        <v>4</v>
      </c>
      <c r="C6" s="29">
        <v>1112</v>
      </c>
      <c r="D6" s="12">
        <v>85</v>
      </c>
      <c r="E6" s="12">
        <v>582</v>
      </c>
      <c r="F6" s="12">
        <v>1151</v>
      </c>
      <c r="G6" s="46">
        <v>13840.14676</v>
      </c>
      <c r="H6" s="47"/>
      <c r="I6" s="22">
        <f t="shared" si="1"/>
        <v>16770.14676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2">
      <c r="A7" s="92" t="s">
        <v>66</v>
      </c>
      <c r="B7" s="16" t="s">
        <v>5</v>
      </c>
      <c r="C7" s="30">
        <v>0</v>
      </c>
      <c r="D7" s="12">
        <v>0</v>
      </c>
      <c r="E7" s="12"/>
      <c r="F7" s="52">
        <v>0</v>
      </c>
      <c r="G7" s="46"/>
      <c r="H7" s="47"/>
      <c r="I7" s="22">
        <f t="shared" si="1"/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5" x14ac:dyDescent="0.25">
      <c r="A8" s="92" t="s">
        <v>67</v>
      </c>
      <c r="B8" s="16" t="s">
        <v>6</v>
      </c>
      <c r="C8" s="29">
        <v>260</v>
      </c>
      <c r="D8" s="12">
        <v>1922</v>
      </c>
      <c r="E8" s="12"/>
      <c r="F8" s="12">
        <v>0</v>
      </c>
      <c r="G8" s="46">
        <v>151.85632499999997</v>
      </c>
      <c r="H8" s="47"/>
      <c r="I8" s="22">
        <f t="shared" si="1"/>
        <v>2333.8563249999997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2">
      <c r="A9" s="92" t="s">
        <v>68</v>
      </c>
      <c r="B9" s="16" t="s">
        <v>7</v>
      </c>
      <c r="C9" s="30">
        <v>0</v>
      </c>
      <c r="D9" s="12">
        <v>1648</v>
      </c>
      <c r="E9" s="12">
        <v>195</v>
      </c>
      <c r="F9" s="12">
        <v>0</v>
      </c>
      <c r="G9" s="47"/>
      <c r="H9" s="47"/>
      <c r="I9" s="22">
        <f t="shared" si="1"/>
        <v>1843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2">
      <c r="A10" s="92" t="s">
        <v>69</v>
      </c>
      <c r="B10" s="16" t="s">
        <v>8</v>
      </c>
      <c r="C10" s="30">
        <v>301</v>
      </c>
      <c r="D10" s="12">
        <v>0</v>
      </c>
      <c r="E10" s="12"/>
      <c r="F10" s="52">
        <v>0</v>
      </c>
      <c r="G10" s="47"/>
      <c r="H10" s="47"/>
      <c r="I10" s="22">
        <f t="shared" si="1"/>
        <v>301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2">
      <c r="A11" s="92" t="s">
        <v>70</v>
      </c>
      <c r="B11" s="16" t="s">
        <v>9</v>
      </c>
      <c r="C11" s="31">
        <f>SUM(C12:C16)</f>
        <v>17</v>
      </c>
      <c r="D11" s="28">
        <f>SUM(D12:D16)</f>
        <v>302</v>
      </c>
      <c r="E11" s="37">
        <v>27</v>
      </c>
      <c r="F11" s="53">
        <v>161</v>
      </c>
      <c r="G11" s="45">
        <f>SUM(G12:G16)</f>
        <v>33.485176250000009</v>
      </c>
      <c r="H11" s="45">
        <f>SUM(H12:H16)</f>
        <v>0</v>
      </c>
      <c r="I11" s="22">
        <f t="shared" si="1"/>
        <v>540.48517624999999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5" x14ac:dyDescent="0.25">
      <c r="A12" s="92" t="s">
        <v>71</v>
      </c>
      <c r="B12" s="16" t="s">
        <v>10</v>
      </c>
      <c r="C12" s="32">
        <v>4</v>
      </c>
      <c r="D12" s="12">
        <v>104</v>
      </c>
      <c r="E12" s="12">
        <v>6</v>
      </c>
      <c r="F12" s="52">
        <v>0</v>
      </c>
      <c r="G12" s="46">
        <v>1.8758650000000001</v>
      </c>
      <c r="H12" s="47"/>
      <c r="I12" s="22">
        <f t="shared" si="1"/>
        <v>115.875865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5" x14ac:dyDescent="0.25">
      <c r="A13" s="92" t="s">
        <v>72</v>
      </c>
      <c r="B13" s="16" t="s">
        <v>11</v>
      </c>
      <c r="C13" s="32">
        <v>8</v>
      </c>
      <c r="D13" s="12">
        <v>191</v>
      </c>
      <c r="E13" s="12">
        <v>18</v>
      </c>
      <c r="F13" s="12">
        <v>6</v>
      </c>
      <c r="G13" s="46">
        <v>19.658991250000003</v>
      </c>
      <c r="H13" s="47"/>
      <c r="I13" s="22">
        <f t="shared" si="1"/>
        <v>242.65899125000001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2">
      <c r="A14" s="92" t="s">
        <v>73</v>
      </c>
      <c r="B14" s="16" t="s">
        <v>12</v>
      </c>
      <c r="C14" s="30">
        <v>0</v>
      </c>
      <c r="D14" s="12">
        <v>0</v>
      </c>
      <c r="E14" s="12"/>
      <c r="F14" s="52">
        <v>0</v>
      </c>
      <c r="G14" s="50"/>
      <c r="H14" s="47"/>
      <c r="I14" s="22">
        <f t="shared" si="1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2">
      <c r="A15" s="92" t="s">
        <v>74</v>
      </c>
      <c r="B15" s="16" t="s">
        <v>13</v>
      </c>
      <c r="C15" s="30">
        <v>0</v>
      </c>
      <c r="D15" s="12">
        <v>0</v>
      </c>
      <c r="E15" s="12"/>
      <c r="F15" s="52">
        <v>0</v>
      </c>
      <c r="G15" s="50"/>
      <c r="H15" s="47"/>
      <c r="I15" s="22">
        <f t="shared" si="1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2">
      <c r="A16" s="92" t="s">
        <v>75</v>
      </c>
      <c r="B16" s="16" t="s">
        <v>14</v>
      </c>
      <c r="C16" s="30">
        <v>5</v>
      </c>
      <c r="D16" s="12">
        <v>7</v>
      </c>
      <c r="E16" s="12">
        <v>3</v>
      </c>
      <c r="F16" s="52">
        <v>155</v>
      </c>
      <c r="G16" s="46">
        <v>11.950320000000001</v>
      </c>
      <c r="H16" s="47"/>
      <c r="I16" s="22">
        <f t="shared" si="1"/>
        <v>181.95032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2">
      <c r="A17" s="92" t="s">
        <v>76</v>
      </c>
      <c r="B17" s="16" t="s">
        <v>15</v>
      </c>
      <c r="C17" s="33">
        <v>0</v>
      </c>
      <c r="D17" s="28">
        <f t="shared" ref="D17" si="3">SUM(D18:D20)</f>
        <v>0</v>
      </c>
      <c r="E17" s="28">
        <v>0</v>
      </c>
      <c r="F17" s="53">
        <v>0</v>
      </c>
      <c r="G17" s="45"/>
      <c r="H17" s="45">
        <f>SUM(H18:H20)</f>
        <v>0</v>
      </c>
      <c r="I17" s="22">
        <f t="shared" si="1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2">
      <c r="A18" s="92" t="s">
        <v>77</v>
      </c>
      <c r="B18" s="16" t="s">
        <v>16</v>
      </c>
      <c r="C18" s="30">
        <v>0</v>
      </c>
      <c r="D18" s="12">
        <v>0</v>
      </c>
      <c r="E18" s="12"/>
      <c r="F18" s="52">
        <v>0</v>
      </c>
      <c r="G18" s="47"/>
      <c r="H18" s="47"/>
      <c r="I18" s="22">
        <f t="shared" si="1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2">
      <c r="A19" s="92" t="s">
        <v>78</v>
      </c>
      <c r="B19" s="16" t="s">
        <v>17</v>
      </c>
      <c r="C19" s="30"/>
      <c r="D19" s="12">
        <v>0</v>
      </c>
      <c r="E19" s="12"/>
      <c r="F19" s="52">
        <v>0</v>
      </c>
      <c r="G19" s="47"/>
      <c r="H19" s="47"/>
      <c r="I19" s="22">
        <f t="shared" si="1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2">
      <c r="A20" s="92" t="s">
        <v>79</v>
      </c>
      <c r="B20" s="16" t="s">
        <v>18</v>
      </c>
      <c r="C20" s="30">
        <v>0</v>
      </c>
      <c r="D20" s="12">
        <v>0</v>
      </c>
      <c r="E20" s="12"/>
      <c r="F20" s="52">
        <v>0</v>
      </c>
      <c r="G20" s="47"/>
      <c r="H20" s="47"/>
      <c r="I20" s="22">
        <f t="shared" si="1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2">
      <c r="A21" s="90" t="s">
        <v>63</v>
      </c>
      <c r="B21" s="11" t="s">
        <v>19</v>
      </c>
      <c r="C21" s="33">
        <f>C22+C28</f>
        <v>27044</v>
      </c>
      <c r="D21" s="28">
        <f>D22+D28</f>
        <v>0</v>
      </c>
      <c r="E21" s="28">
        <v>3517</v>
      </c>
      <c r="F21" s="31">
        <v>9464</v>
      </c>
      <c r="G21" s="45">
        <f>G22+G28</f>
        <v>13673.791921250133</v>
      </c>
      <c r="H21" s="45">
        <f>H22+H28</f>
        <v>1098.9100000000001</v>
      </c>
      <c r="I21" s="20">
        <f t="shared" si="1"/>
        <v>54797.701921250133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2">
      <c r="A22" s="92" t="s">
        <v>65</v>
      </c>
      <c r="B22" s="16" t="s">
        <v>20</v>
      </c>
      <c r="C22" s="31">
        <f>SUM(C23:C27)</f>
        <v>23749</v>
      </c>
      <c r="D22" s="28">
        <f>D24</f>
        <v>0</v>
      </c>
      <c r="E22" s="28">
        <v>3517</v>
      </c>
      <c r="F22" s="31">
        <v>9464</v>
      </c>
      <c r="G22" s="45">
        <f>G24</f>
        <v>13673.791921250133</v>
      </c>
      <c r="H22" s="28">
        <f>SUM(H23:H27)</f>
        <v>497.45000000000005</v>
      </c>
      <c r="I22" s="22">
        <f t="shared" si="1"/>
        <v>50901.241921250126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2">
      <c r="A23" s="92" t="s">
        <v>66</v>
      </c>
      <c r="B23" s="16" t="s">
        <v>21</v>
      </c>
      <c r="C23" s="30">
        <v>0</v>
      </c>
      <c r="D23" s="12">
        <v>0</v>
      </c>
      <c r="E23" s="12"/>
      <c r="F23" s="52">
        <v>0</v>
      </c>
      <c r="G23" s="47"/>
      <c r="H23" s="47"/>
      <c r="I23" s="22">
        <f t="shared" si="1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2">
      <c r="A24" s="92" t="s">
        <v>67</v>
      </c>
      <c r="B24" s="16" t="s">
        <v>22</v>
      </c>
      <c r="C24" s="34">
        <v>23749</v>
      </c>
      <c r="D24" s="12">
        <v>0</v>
      </c>
      <c r="E24" s="12">
        <v>3517</v>
      </c>
      <c r="F24" s="12">
        <v>9464</v>
      </c>
      <c r="G24" s="47">
        <v>13673.791921250133</v>
      </c>
      <c r="H24" s="47">
        <v>497.45000000000005</v>
      </c>
      <c r="I24" s="22">
        <f t="shared" si="1"/>
        <v>50901.241921250126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2">
      <c r="A25" s="92" t="s">
        <v>68</v>
      </c>
      <c r="B25" s="16" t="s">
        <v>23</v>
      </c>
      <c r="C25" s="30">
        <v>0</v>
      </c>
      <c r="D25" s="12">
        <v>0</v>
      </c>
      <c r="E25" s="12"/>
      <c r="F25" s="52">
        <v>0</v>
      </c>
      <c r="G25" s="47"/>
      <c r="H25" s="47"/>
      <c r="I25" s="22">
        <f t="shared" si="1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2">
      <c r="A26" s="92" t="s">
        <v>69</v>
      </c>
      <c r="B26" s="16" t="s">
        <v>24</v>
      </c>
      <c r="C26" s="30">
        <v>0</v>
      </c>
      <c r="D26" s="12">
        <v>0</v>
      </c>
      <c r="E26" s="12"/>
      <c r="F26" s="52">
        <v>0</v>
      </c>
      <c r="G26" s="47"/>
      <c r="H26" s="47"/>
      <c r="I26" s="22">
        <f t="shared" si="1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2">
      <c r="A27" s="92" t="s">
        <v>70</v>
      </c>
      <c r="B27" s="16" t="s">
        <v>25</v>
      </c>
      <c r="C27" s="30">
        <v>0</v>
      </c>
      <c r="D27" s="12">
        <v>0</v>
      </c>
      <c r="E27" s="12"/>
      <c r="F27" s="52">
        <v>0</v>
      </c>
      <c r="G27" s="47"/>
      <c r="H27" s="47"/>
      <c r="I27" s="22">
        <f t="shared" si="1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2">
      <c r="A28" s="92" t="s">
        <v>71</v>
      </c>
      <c r="B28" s="16" t="s">
        <v>26</v>
      </c>
      <c r="C28" s="31">
        <f>SUM(C29:C33)</f>
        <v>3295</v>
      </c>
      <c r="D28" s="28">
        <f>D29+D30</f>
        <v>0</v>
      </c>
      <c r="E28" s="28">
        <v>0</v>
      </c>
      <c r="F28" s="31">
        <v>5789</v>
      </c>
      <c r="G28" s="45">
        <f>SUM(G29:G33)</f>
        <v>0</v>
      </c>
      <c r="H28" s="45">
        <f>SUM(H29:H33)</f>
        <v>601.46</v>
      </c>
      <c r="I28" s="22">
        <f t="shared" si="1"/>
        <v>9685.4599999999991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5" x14ac:dyDescent="0.25">
      <c r="A29" s="92" t="s">
        <v>72</v>
      </c>
      <c r="B29" s="16" t="s">
        <v>27</v>
      </c>
      <c r="C29" s="32">
        <v>18</v>
      </c>
      <c r="D29" s="12">
        <v>0</v>
      </c>
      <c r="E29" s="12"/>
      <c r="F29" s="12">
        <v>2341</v>
      </c>
      <c r="G29" s="47"/>
      <c r="H29" s="47">
        <v>108.88</v>
      </c>
      <c r="I29" s="22">
        <f t="shared" si="1"/>
        <v>2467.88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5" x14ac:dyDescent="0.25">
      <c r="A30" s="92" t="s">
        <v>73</v>
      </c>
      <c r="B30" s="16" t="s">
        <v>28</v>
      </c>
      <c r="C30" s="32">
        <v>2845</v>
      </c>
      <c r="D30" s="12">
        <v>0</v>
      </c>
      <c r="E30" s="12"/>
      <c r="F30" s="12">
        <v>493</v>
      </c>
      <c r="G30" s="47"/>
      <c r="H30" s="47">
        <v>264.12</v>
      </c>
      <c r="I30" s="22">
        <f t="shared" si="1"/>
        <v>3602.12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2">
      <c r="A31" s="92" t="s">
        <v>74</v>
      </c>
      <c r="B31" s="16" t="s">
        <v>29</v>
      </c>
      <c r="C31" s="30">
        <v>0</v>
      </c>
      <c r="D31" s="12">
        <v>0</v>
      </c>
      <c r="E31" s="12"/>
      <c r="F31" s="52">
        <v>0</v>
      </c>
      <c r="G31" s="47"/>
      <c r="H31" s="47"/>
      <c r="I31" s="22">
        <f t="shared" si="1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2">
      <c r="A32" s="92" t="s">
        <v>75</v>
      </c>
      <c r="B32" s="16" t="s">
        <v>30</v>
      </c>
      <c r="C32" s="30">
        <v>0</v>
      </c>
      <c r="D32" s="12">
        <v>0</v>
      </c>
      <c r="E32" s="12"/>
      <c r="F32" s="52">
        <v>0</v>
      </c>
      <c r="G32" s="47"/>
      <c r="H32" s="47"/>
      <c r="I32" s="22">
        <f t="shared" si="1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2">
      <c r="A33" s="92" t="s">
        <v>76</v>
      </c>
      <c r="B33" s="16" t="s">
        <v>31</v>
      </c>
      <c r="C33" s="30">
        <v>432</v>
      </c>
      <c r="D33" s="12">
        <v>0</v>
      </c>
      <c r="E33" s="12"/>
      <c r="F33" s="12">
        <v>2955</v>
      </c>
      <c r="G33" s="47"/>
      <c r="H33" s="47">
        <v>228.45999999999998</v>
      </c>
      <c r="I33" s="22">
        <f t="shared" si="1"/>
        <v>3615.46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2">
      <c r="A34" s="92" t="s">
        <v>77</v>
      </c>
      <c r="B34" s="16" t="s">
        <v>32</v>
      </c>
      <c r="C34" s="35">
        <v>0</v>
      </c>
      <c r="D34" s="28">
        <v>0</v>
      </c>
      <c r="E34" s="28">
        <v>0</v>
      </c>
      <c r="F34" s="53">
        <v>0</v>
      </c>
      <c r="G34" s="45"/>
      <c r="H34" s="45">
        <f>SUM(H35:H37)</f>
        <v>0</v>
      </c>
      <c r="I34" s="22">
        <f t="shared" si="1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2">
      <c r="A35" s="92" t="s">
        <v>80</v>
      </c>
      <c r="B35" s="16" t="s">
        <v>33</v>
      </c>
      <c r="C35" s="30">
        <v>0</v>
      </c>
      <c r="D35" s="12">
        <v>0</v>
      </c>
      <c r="E35" s="12"/>
      <c r="F35" s="52">
        <v>0</v>
      </c>
      <c r="G35" s="47"/>
      <c r="H35" s="47"/>
      <c r="I35" s="22">
        <f t="shared" si="1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2">
      <c r="A36" s="92" t="s">
        <v>78</v>
      </c>
      <c r="B36" s="16" t="s">
        <v>34</v>
      </c>
      <c r="C36" s="30">
        <v>0</v>
      </c>
      <c r="D36" s="12">
        <v>0</v>
      </c>
      <c r="E36" s="12"/>
      <c r="F36" s="52">
        <v>0</v>
      </c>
      <c r="G36" s="47"/>
      <c r="H36" s="47"/>
      <c r="I36" s="22">
        <f t="shared" si="1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2">
      <c r="A37" s="92" t="s">
        <v>79</v>
      </c>
      <c r="B37" s="16" t="s">
        <v>35</v>
      </c>
      <c r="C37" s="30">
        <v>0</v>
      </c>
      <c r="D37" s="12">
        <v>0</v>
      </c>
      <c r="E37" s="12"/>
      <c r="F37" s="52">
        <v>0</v>
      </c>
      <c r="G37" s="47"/>
      <c r="H37" s="47"/>
      <c r="I37" s="22">
        <f t="shared" si="1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2">
      <c r="A38" s="90" t="s">
        <v>81</v>
      </c>
      <c r="B38" s="11" t="s">
        <v>36</v>
      </c>
      <c r="C38" s="30">
        <v>0</v>
      </c>
      <c r="D38" s="12">
        <v>0</v>
      </c>
      <c r="E38" s="12"/>
      <c r="F38" s="52">
        <v>0</v>
      </c>
      <c r="G38" s="47"/>
      <c r="H38" s="47"/>
      <c r="I38" s="20">
        <f t="shared" si="1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5.5" x14ac:dyDescent="0.25">
      <c r="A39" s="90" t="s">
        <v>82</v>
      </c>
      <c r="B39" s="11" t="s">
        <v>37</v>
      </c>
      <c r="C39" s="29">
        <v>7791</v>
      </c>
      <c r="D39" s="28">
        <v>2889</v>
      </c>
      <c r="E39" s="12">
        <v>10745</v>
      </c>
      <c r="F39" s="12">
        <v>944</v>
      </c>
      <c r="G39" s="47">
        <v>5015.5527550000006</v>
      </c>
      <c r="H39" s="47">
        <v>1718.1299999999999</v>
      </c>
      <c r="I39" s="20">
        <f t="shared" si="1"/>
        <v>29102.682755000002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2">
      <c r="A40" s="90" t="s">
        <v>83</v>
      </c>
      <c r="B40" s="11" t="s">
        <v>38</v>
      </c>
      <c r="C40" s="30">
        <v>0</v>
      </c>
      <c r="D40" s="12">
        <v>0</v>
      </c>
      <c r="E40" s="12"/>
      <c r="F40" s="52">
        <v>0</v>
      </c>
      <c r="G40" s="47"/>
      <c r="H40" s="47"/>
      <c r="I40" s="20">
        <f t="shared" si="1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2">
      <c r="A41" s="90" t="s">
        <v>84</v>
      </c>
      <c r="B41" s="11" t="s">
        <v>39</v>
      </c>
      <c r="C41" s="30">
        <v>0</v>
      </c>
      <c r="D41" s="12">
        <v>0</v>
      </c>
      <c r="E41" s="12"/>
      <c r="F41" s="12">
        <v>0</v>
      </c>
      <c r="G41" s="47"/>
      <c r="H41" s="47"/>
      <c r="I41" s="20">
        <f t="shared" si="1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2">
      <c r="A42" s="90" t="s">
        <v>85</v>
      </c>
      <c r="B42" s="11" t="s">
        <v>40</v>
      </c>
      <c r="C42" s="30">
        <v>0</v>
      </c>
      <c r="D42" s="12">
        <v>0</v>
      </c>
      <c r="E42" s="12"/>
      <c r="F42" s="12">
        <v>0</v>
      </c>
      <c r="G42" s="47"/>
      <c r="H42" s="47"/>
      <c r="I42" s="20">
        <f t="shared" si="1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2">
      <c r="A43" s="90" t="s">
        <v>86</v>
      </c>
      <c r="B43" s="11" t="s">
        <v>41</v>
      </c>
      <c r="C43" s="30">
        <v>0</v>
      </c>
      <c r="D43" s="12">
        <v>0</v>
      </c>
      <c r="E43" s="12"/>
      <c r="F43" s="12">
        <v>0</v>
      </c>
      <c r="G43" s="47"/>
      <c r="H43" s="47"/>
      <c r="I43" s="20">
        <f t="shared" si="1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3.5" thickBot="1" x14ac:dyDescent="0.25">
      <c r="A44" s="91" t="s">
        <v>87</v>
      </c>
      <c r="B44" s="14" t="s">
        <v>42</v>
      </c>
      <c r="C44" s="28">
        <f>C5+C11+C22+C28+C39</f>
        <v>36525</v>
      </c>
      <c r="D44" s="28">
        <f>D39+D3</f>
        <v>6846</v>
      </c>
      <c r="E44" s="28">
        <v>15066</v>
      </c>
      <c r="F44" s="54">
        <v>17509</v>
      </c>
      <c r="G44" s="48">
        <f>G3+G39</f>
        <v>32714.832937500134</v>
      </c>
      <c r="H44" s="45">
        <f>H5+H11+H22+H28+H39</f>
        <v>2817.04</v>
      </c>
      <c r="I44" s="24">
        <f t="shared" si="1"/>
        <v>111477.87293750013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2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2">
      <c r="C48" s="4"/>
    </row>
    <row r="73" spans="1:44" s="3" customFormat="1" x14ac:dyDescent="0.2">
      <c r="A73" s="6" t="s">
        <v>43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2">
      <c r="A74" s="6" t="s">
        <v>44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2">
      <c r="A75" s="6" t="s">
        <v>45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2">
      <c r="A76" s="6" t="s">
        <v>46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2">
      <c r="A77" s="6" t="s">
        <v>47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2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2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2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2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2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2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2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2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2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2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2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2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2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2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2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2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2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2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2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2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2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2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2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2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2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2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2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2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2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2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2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2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2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2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2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2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2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2">
      <c r="A115" s="6" t="s">
        <v>48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2">
      <c r="A116" s="6" t="s">
        <v>49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2">
      <c r="A117" s="6" t="s">
        <v>50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2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2">
      <c r="A119" s="6" t="s">
        <v>51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2">
      <c r="A120" s="6" t="s">
        <v>52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2">
      <c r="A121" s="6" t="s">
        <v>53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2">
      <c r="A122" s="6" t="s">
        <v>54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2">
      <c r="A123" s="6" t="s">
        <v>55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2">
      <c r="A124" s="6" t="s">
        <v>56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2">
      <c r="A125" s="6" t="s">
        <v>57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2">
      <c r="A126" s="6" t="s">
        <v>58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9FCA-A4C1-48AA-9F55-C7655278AB48}">
  <dimension ref="A1:AR126"/>
  <sheetViews>
    <sheetView zoomScale="80" zoomScaleNormal="80" workbookViewId="0"/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3" width="15.42578125" style="3" customWidth="1"/>
    <col min="4" max="9" width="15.42578125" style="5" customWidth="1"/>
    <col min="10" max="16384" width="9.140625" style="5"/>
  </cols>
  <sheetData>
    <row r="1" spans="1:39" x14ac:dyDescent="0.2">
      <c r="A1" s="18" t="s">
        <v>102</v>
      </c>
    </row>
    <row r="2" spans="1:39" s="7" customFormat="1" ht="15" x14ac:dyDescent="0.25">
      <c r="A2" s="8"/>
      <c r="B2" s="9"/>
      <c r="C2" s="73" t="s">
        <v>88</v>
      </c>
      <c r="D2" s="73" t="s">
        <v>89</v>
      </c>
      <c r="E2" s="73" t="s">
        <v>90</v>
      </c>
      <c r="F2" s="73" t="s">
        <v>91</v>
      </c>
      <c r="G2" s="73" t="s">
        <v>92</v>
      </c>
      <c r="H2" s="74" t="s">
        <v>93</v>
      </c>
      <c r="I2" s="74" t="s">
        <v>94</v>
      </c>
    </row>
    <row r="3" spans="1:39" s="1" customFormat="1" x14ac:dyDescent="0.2">
      <c r="A3" s="93" t="s">
        <v>62</v>
      </c>
      <c r="B3" s="11" t="s">
        <v>1</v>
      </c>
      <c r="C3" s="33">
        <f>C4+C21</f>
        <v>423</v>
      </c>
      <c r="D3" s="28">
        <f>D4+D21</f>
        <v>84</v>
      </c>
      <c r="E3" s="28">
        <f>E4+E21</f>
        <v>36</v>
      </c>
      <c r="F3" s="28">
        <f>SUM(F4,F21)</f>
        <v>2220</v>
      </c>
      <c r="G3" s="28">
        <f>G4+G21</f>
        <v>911</v>
      </c>
      <c r="H3" s="28">
        <f>H4+H21</f>
        <v>98</v>
      </c>
      <c r="I3" s="20">
        <f>SUM(C3:H3)</f>
        <v>3772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2">
      <c r="A4" s="93" t="s">
        <v>63</v>
      </c>
      <c r="B4" s="11" t="s">
        <v>2</v>
      </c>
      <c r="C4" s="33">
        <f>C5+C17</f>
        <v>71</v>
      </c>
      <c r="D4" s="28">
        <f>D5+D17</f>
        <v>80</v>
      </c>
      <c r="E4" s="28">
        <f>SUM(E5,E17)</f>
        <v>7</v>
      </c>
      <c r="F4" s="28">
        <f>SUM(F5)</f>
        <v>2</v>
      </c>
      <c r="G4" s="28">
        <f>G5</f>
        <v>479</v>
      </c>
      <c r="H4" s="28">
        <f>H5+H17</f>
        <v>0</v>
      </c>
      <c r="I4" s="20">
        <f t="shared" ref="I4:I44" si="0">SUM(C4:H4)</f>
        <v>639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2">
      <c r="A5" s="95" t="s">
        <v>64</v>
      </c>
      <c r="B5" s="16" t="s">
        <v>3</v>
      </c>
      <c r="C5" s="33">
        <f t="shared" ref="C5" si="1">C6+C7+C8+C9+C10</f>
        <v>71</v>
      </c>
      <c r="D5" s="28">
        <f>SUM(D6:D10)</f>
        <v>80</v>
      </c>
      <c r="E5" s="28">
        <f>SUM(E6:E10)</f>
        <v>7</v>
      </c>
      <c r="F5" s="28">
        <f>SUM(F6:F10)</f>
        <v>2</v>
      </c>
      <c r="G5" s="28">
        <f>G6+G8</f>
        <v>479</v>
      </c>
      <c r="H5" s="28">
        <f>SUM(H6:H10)</f>
        <v>0</v>
      </c>
      <c r="I5" s="22">
        <f t="shared" si="0"/>
        <v>639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5" x14ac:dyDescent="0.25">
      <c r="A6" s="95" t="s">
        <v>65</v>
      </c>
      <c r="B6" s="16" t="s">
        <v>4</v>
      </c>
      <c r="C6" s="29">
        <v>47</v>
      </c>
      <c r="D6" s="12">
        <v>5</v>
      </c>
      <c r="E6" s="12">
        <v>5</v>
      </c>
      <c r="F6" s="12">
        <v>2</v>
      </c>
      <c r="G6" s="36">
        <v>473</v>
      </c>
      <c r="H6" s="12"/>
      <c r="I6" s="22">
        <f t="shared" si="0"/>
        <v>532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2">
      <c r="A7" s="95" t="s">
        <v>66</v>
      </c>
      <c r="B7" s="16" t="s">
        <v>5</v>
      </c>
      <c r="C7" s="30">
        <v>0</v>
      </c>
      <c r="D7" s="12">
        <v>2</v>
      </c>
      <c r="E7" s="12"/>
      <c r="F7" s="12">
        <v>0</v>
      </c>
      <c r="G7" s="36"/>
      <c r="H7" s="12"/>
      <c r="I7" s="22">
        <f t="shared" si="0"/>
        <v>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5" x14ac:dyDescent="0.25">
      <c r="A8" s="95" t="s">
        <v>67</v>
      </c>
      <c r="B8" s="16" t="s">
        <v>6</v>
      </c>
      <c r="C8" s="29">
        <v>4</v>
      </c>
      <c r="D8" s="12">
        <v>20</v>
      </c>
      <c r="E8" s="12"/>
      <c r="F8" s="12"/>
      <c r="G8" s="36">
        <v>6</v>
      </c>
      <c r="H8" s="12"/>
      <c r="I8" s="22">
        <f t="shared" si="0"/>
        <v>30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2">
      <c r="A9" s="95" t="s">
        <v>68</v>
      </c>
      <c r="B9" s="16" t="s">
        <v>7</v>
      </c>
      <c r="C9" s="30">
        <v>0</v>
      </c>
      <c r="D9" s="12">
        <v>53</v>
      </c>
      <c r="E9" s="12">
        <v>2</v>
      </c>
      <c r="F9" s="12">
        <v>0</v>
      </c>
      <c r="G9" s="12"/>
      <c r="H9" s="12"/>
      <c r="I9" s="22">
        <f t="shared" si="0"/>
        <v>55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2">
      <c r="A10" s="95" t="s">
        <v>69</v>
      </c>
      <c r="B10" s="16" t="s">
        <v>8</v>
      </c>
      <c r="C10" s="30">
        <v>20</v>
      </c>
      <c r="D10" s="12">
        <v>0</v>
      </c>
      <c r="E10" s="12"/>
      <c r="F10" s="12">
        <v>0</v>
      </c>
      <c r="G10" s="12"/>
      <c r="H10" s="12"/>
      <c r="I10" s="22">
        <f t="shared" si="0"/>
        <v>20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2">
      <c r="A11" s="95" t="s">
        <v>70</v>
      </c>
      <c r="B11" s="16" t="s">
        <v>9</v>
      </c>
      <c r="C11" s="35">
        <v>63</v>
      </c>
      <c r="D11" s="28">
        <f>MAX(D12:D16)</f>
        <v>124</v>
      </c>
      <c r="E11" s="12">
        <v>19</v>
      </c>
      <c r="F11" s="31">
        <f>SUM(F16,F13)</f>
        <v>3</v>
      </c>
      <c r="G11" s="28">
        <f>G13</f>
        <v>455</v>
      </c>
      <c r="H11" s="28"/>
      <c r="I11" s="22">
        <f t="shared" si="0"/>
        <v>664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5" x14ac:dyDescent="0.25">
      <c r="A12" s="95" t="s">
        <v>71</v>
      </c>
      <c r="B12" s="16" t="s">
        <v>10</v>
      </c>
      <c r="C12" s="32">
        <v>25</v>
      </c>
      <c r="D12" s="12">
        <v>90</v>
      </c>
      <c r="E12" s="12">
        <v>7</v>
      </c>
      <c r="F12" s="12">
        <v>0</v>
      </c>
      <c r="G12" s="36">
        <v>455</v>
      </c>
      <c r="H12" s="12"/>
      <c r="I12" s="22">
        <f t="shared" si="0"/>
        <v>577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5" x14ac:dyDescent="0.25">
      <c r="A13" s="95" t="s">
        <v>72</v>
      </c>
      <c r="B13" s="16" t="s">
        <v>11</v>
      </c>
      <c r="C13" s="32">
        <v>30</v>
      </c>
      <c r="D13" s="12">
        <v>124</v>
      </c>
      <c r="E13" s="12">
        <v>7</v>
      </c>
      <c r="F13" s="12">
        <v>2</v>
      </c>
      <c r="G13" s="36">
        <v>455</v>
      </c>
      <c r="H13" s="12"/>
      <c r="I13" s="22">
        <f t="shared" si="0"/>
        <v>618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2">
      <c r="A14" s="95" t="s">
        <v>73</v>
      </c>
      <c r="B14" s="16" t="s">
        <v>12</v>
      </c>
      <c r="C14" s="30">
        <v>0</v>
      </c>
      <c r="D14" s="12">
        <v>0</v>
      </c>
      <c r="E14" s="12"/>
      <c r="F14" s="12">
        <v>0</v>
      </c>
      <c r="G14" s="36"/>
      <c r="H14" s="12"/>
      <c r="I14" s="22">
        <f t="shared" si="0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2">
      <c r="A15" s="95" t="s">
        <v>74</v>
      </c>
      <c r="B15" s="16" t="s">
        <v>13</v>
      </c>
      <c r="C15" s="30">
        <v>0</v>
      </c>
      <c r="D15" s="12">
        <v>0</v>
      </c>
      <c r="E15" s="12"/>
      <c r="F15" s="12">
        <v>0</v>
      </c>
      <c r="G15" s="36"/>
      <c r="H15" s="12"/>
      <c r="I15" s="22">
        <f t="shared" si="0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2">
      <c r="A16" s="95" t="s">
        <v>75</v>
      </c>
      <c r="B16" s="16" t="s">
        <v>14</v>
      </c>
      <c r="C16" s="30">
        <v>10</v>
      </c>
      <c r="D16" s="12">
        <v>4</v>
      </c>
      <c r="E16" s="12">
        <v>2</v>
      </c>
      <c r="F16" s="12">
        <v>1</v>
      </c>
      <c r="G16" s="36">
        <v>7</v>
      </c>
      <c r="H16" s="12"/>
      <c r="I16" s="22">
        <f t="shared" si="0"/>
        <v>24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2">
      <c r="A17" s="95" t="s">
        <v>76</v>
      </c>
      <c r="B17" s="16" t="s">
        <v>15</v>
      </c>
      <c r="C17" s="33">
        <f>SUM(C18:C20)</f>
        <v>0</v>
      </c>
      <c r="D17" s="28">
        <f>SUM(D18:D20)</f>
        <v>0</v>
      </c>
      <c r="E17" s="28">
        <f>SUM(E18:E20)</f>
        <v>0</v>
      </c>
      <c r="F17" s="31">
        <v>0</v>
      </c>
      <c r="G17" s="28"/>
      <c r="H17" s="31">
        <f>SUM(H18:H20)</f>
        <v>0</v>
      </c>
      <c r="I17" s="22">
        <f t="shared" si="0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2">
      <c r="A18" s="95" t="s">
        <v>77</v>
      </c>
      <c r="B18" s="16" t="s">
        <v>16</v>
      </c>
      <c r="C18" s="30"/>
      <c r="D18" s="12">
        <v>0</v>
      </c>
      <c r="E18" s="12"/>
      <c r="F18" s="12">
        <v>0</v>
      </c>
      <c r="G18" s="12"/>
      <c r="H18" s="12"/>
      <c r="I18" s="22">
        <f t="shared" si="0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2">
      <c r="A19" s="95" t="s">
        <v>78</v>
      </c>
      <c r="B19" s="16" t="s">
        <v>17</v>
      </c>
      <c r="C19" s="30"/>
      <c r="D19" s="12">
        <v>0</v>
      </c>
      <c r="E19" s="12"/>
      <c r="F19" s="12">
        <v>0</v>
      </c>
      <c r="G19" s="12"/>
      <c r="H19" s="12"/>
      <c r="I19" s="22">
        <f t="shared" si="0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2">
      <c r="A20" s="95" t="s">
        <v>79</v>
      </c>
      <c r="B20" s="16" t="s">
        <v>18</v>
      </c>
      <c r="C20" s="30"/>
      <c r="D20" s="12">
        <v>0</v>
      </c>
      <c r="E20" s="12"/>
      <c r="F20" s="12">
        <v>0</v>
      </c>
      <c r="G20" s="12"/>
      <c r="H20" s="12"/>
      <c r="I20" s="22">
        <f t="shared" si="0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2">
      <c r="A21" s="93" t="s">
        <v>63</v>
      </c>
      <c r="B21" s="11" t="s">
        <v>19</v>
      </c>
      <c r="C21" s="33">
        <f>C22</f>
        <v>352</v>
      </c>
      <c r="D21" s="28">
        <f>D22</f>
        <v>4</v>
      </c>
      <c r="E21" s="28">
        <f>SUM(E22,E28,E34)</f>
        <v>29</v>
      </c>
      <c r="F21" s="31">
        <f>SUM(F22,F34)</f>
        <v>2218</v>
      </c>
      <c r="G21" s="28">
        <f>G22</f>
        <v>432</v>
      </c>
      <c r="H21" s="28">
        <f>H22+H34</f>
        <v>98</v>
      </c>
      <c r="I21" s="20">
        <f t="shared" si="0"/>
        <v>3133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2">
      <c r="A22" s="95" t="s">
        <v>65</v>
      </c>
      <c r="B22" s="16" t="s">
        <v>20</v>
      </c>
      <c r="C22" s="35">
        <f>C23+C24+C25+C26+C27</f>
        <v>352</v>
      </c>
      <c r="D22" s="28">
        <f>D24</f>
        <v>4</v>
      </c>
      <c r="E22" s="28">
        <f>SUM(E23:E27)</f>
        <v>29</v>
      </c>
      <c r="F22" s="31">
        <f>SUM(F23:F27)</f>
        <v>2218</v>
      </c>
      <c r="G22" s="28">
        <f>SUM(G23:G27)</f>
        <v>432</v>
      </c>
      <c r="H22" s="28">
        <f>SUM(H23:H27)</f>
        <v>98</v>
      </c>
      <c r="I22" s="22">
        <f t="shared" si="0"/>
        <v>3133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2">
      <c r="A23" s="95" t="s">
        <v>66</v>
      </c>
      <c r="B23" s="16" t="s">
        <v>21</v>
      </c>
      <c r="C23" s="30">
        <v>0</v>
      </c>
      <c r="D23" s="12">
        <v>0</v>
      </c>
      <c r="E23" s="12"/>
      <c r="F23" s="12">
        <v>0</v>
      </c>
      <c r="G23" s="12"/>
      <c r="H23" s="12"/>
      <c r="I23" s="22">
        <f t="shared" si="0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2">
      <c r="A24" s="95" t="s">
        <v>67</v>
      </c>
      <c r="B24" s="16" t="s">
        <v>22</v>
      </c>
      <c r="C24" s="34">
        <v>352</v>
      </c>
      <c r="D24" s="12">
        <v>4</v>
      </c>
      <c r="E24" s="12">
        <v>29</v>
      </c>
      <c r="F24" s="12">
        <v>2218</v>
      </c>
      <c r="G24" s="36">
        <v>432</v>
      </c>
      <c r="H24" s="12">
        <v>98</v>
      </c>
      <c r="I24" s="22">
        <f t="shared" si="0"/>
        <v>3133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2">
      <c r="A25" s="95" t="s">
        <v>68</v>
      </c>
      <c r="B25" s="16" t="s">
        <v>23</v>
      </c>
      <c r="C25" s="30">
        <v>0</v>
      </c>
      <c r="D25" s="12">
        <v>0</v>
      </c>
      <c r="E25" s="12"/>
      <c r="F25" s="12">
        <v>0</v>
      </c>
      <c r="G25" s="12"/>
      <c r="H25" s="12"/>
      <c r="I25" s="22">
        <f t="shared" si="0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2">
      <c r="A26" s="95" t="s">
        <v>69</v>
      </c>
      <c r="B26" s="16" t="s">
        <v>24</v>
      </c>
      <c r="C26" s="30">
        <v>0</v>
      </c>
      <c r="D26" s="12">
        <v>0</v>
      </c>
      <c r="E26" s="12"/>
      <c r="F26" s="12">
        <v>0</v>
      </c>
      <c r="G26" s="12"/>
      <c r="H26" s="12"/>
      <c r="I26" s="22">
        <f t="shared" si="0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2">
      <c r="A27" s="95" t="s">
        <v>70</v>
      </c>
      <c r="B27" s="16" t="s">
        <v>25</v>
      </c>
      <c r="C27" s="30">
        <v>0</v>
      </c>
      <c r="D27" s="12">
        <v>0</v>
      </c>
      <c r="E27" s="12"/>
      <c r="F27" s="12">
        <v>0</v>
      </c>
      <c r="G27" s="12"/>
      <c r="H27" s="12"/>
      <c r="I27" s="22">
        <f t="shared" si="0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2">
      <c r="A28" s="95" t="s">
        <v>71</v>
      </c>
      <c r="B28" s="16" t="s">
        <v>26</v>
      </c>
      <c r="C28" s="35">
        <v>58</v>
      </c>
      <c r="D28" s="28">
        <v>0</v>
      </c>
      <c r="E28" s="12"/>
      <c r="F28" s="31">
        <f>SUM(F29:F33)</f>
        <v>8961</v>
      </c>
      <c r="G28" s="28">
        <f>G30</f>
        <v>11</v>
      </c>
      <c r="H28" s="28">
        <v>32</v>
      </c>
      <c r="I28" s="22">
        <f t="shared" si="0"/>
        <v>9062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5" x14ac:dyDescent="0.25">
      <c r="A29" s="95" t="s">
        <v>72</v>
      </c>
      <c r="B29" s="16" t="s">
        <v>27</v>
      </c>
      <c r="C29" s="32">
        <v>52</v>
      </c>
      <c r="D29" s="12">
        <v>0</v>
      </c>
      <c r="E29" s="12"/>
      <c r="F29" s="12">
        <v>1630</v>
      </c>
      <c r="G29" s="12">
        <v>11</v>
      </c>
      <c r="H29" s="1">
        <v>27</v>
      </c>
      <c r="I29" s="22">
        <f t="shared" si="0"/>
        <v>1720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5" x14ac:dyDescent="0.25">
      <c r="A30" s="95" t="s">
        <v>73</v>
      </c>
      <c r="B30" s="16" t="s">
        <v>28</v>
      </c>
      <c r="C30" s="32">
        <v>3</v>
      </c>
      <c r="D30" s="12">
        <v>0</v>
      </c>
      <c r="E30" s="12"/>
      <c r="F30" s="12">
        <v>2049</v>
      </c>
      <c r="G30" s="12">
        <v>11</v>
      </c>
      <c r="H30" s="12">
        <v>31</v>
      </c>
      <c r="I30" s="22">
        <f t="shared" si="0"/>
        <v>2094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2">
      <c r="A31" s="95" t="s">
        <v>74</v>
      </c>
      <c r="B31" s="16" t="s">
        <v>29</v>
      </c>
      <c r="C31" s="30">
        <v>0</v>
      </c>
      <c r="D31" s="12">
        <v>0</v>
      </c>
      <c r="E31" s="12"/>
      <c r="F31" s="12">
        <v>0</v>
      </c>
      <c r="G31" s="12"/>
      <c r="H31" s="12"/>
      <c r="I31" s="22">
        <f t="shared" si="0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2">
      <c r="A32" s="95" t="s">
        <v>75</v>
      </c>
      <c r="B32" s="16" t="s">
        <v>30</v>
      </c>
      <c r="C32" s="30">
        <v>0</v>
      </c>
      <c r="D32" s="12">
        <v>0</v>
      </c>
      <c r="E32" s="12"/>
      <c r="F32" s="12">
        <v>0</v>
      </c>
      <c r="G32" s="12"/>
      <c r="H32" s="12"/>
      <c r="I32" s="22">
        <f t="shared" si="0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2">
      <c r="A33" s="95" t="s">
        <v>76</v>
      </c>
      <c r="B33" s="16" t="s">
        <v>31</v>
      </c>
      <c r="C33" s="30">
        <v>15</v>
      </c>
      <c r="D33" s="12">
        <v>0</v>
      </c>
      <c r="E33" s="12"/>
      <c r="F33" s="12">
        <v>5282</v>
      </c>
      <c r="G33" s="12"/>
      <c r="H33" s="12">
        <v>27</v>
      </c>
      <c r="I33" s="22">
        <f t="shared" si="0"/>
        <v>5324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2">
      <c r="A34" s="95" t="s">
        <v>77</v>
      </c>
      <c r="B34" s="16" t="s">
        <v>32</v>
      </c>
      <c r="C34" s="35"/>
      <c r="D34" s="28">
        <v>0</v>
      </c>
      <c r="E34" s="28">
        <f>SUM(E35:E37)</f>
        <v>0</v>
      </c>
      <c r="F34" s="28">
        <v>0</v>
      </c>
      <c r="G34" s="28">
        <f>G35+G36+G37</f>
        <v>0</v>
      </c>
      <c r="H34" s="28">
        <f>SUM(H35:H37)</f>
        <v>0</v>
      </c>
      <c r="I34" s="22">
        <f t="shared" si="0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2">
      <c r="A35" s="95" t="s">
        <v>80</v>
      </c>
      <c r="B35" s="16" t="s">
        <v>33</v>
      </c>
      <c r="C35" s="30"/>
      <c r="D35" s="12">
        <v>0</v>
      </c>
      <c r="E35" s="12"/>
      <c r="F35" s="12">
        <v>0</v>
      </c>
      <c r="G35" s="12"/>
      <c r="H35" s="12"/>
      <c r="I35" s="22">
        <f t="shared" si="0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2">
      <c r="A36" s="95" t="s">
        <v>78</v>
      </c>
      <c r="B36" s="16" t="s">
        <v>34</v>
      </c>
      <c r="C36" s="30"/>
      <c r="D36" s="12">
        <v>0</v>
      </c>
      <c r="E36" s="12"/>
      <c r="F36" s="12">
        <v>0</v>
      </c>
      <c r="G36" s="12"/>
      <c r="H36" s="12"/>
      <c r="I36" s="22">
        <f t="shared" si="0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2">
      <c r="A37" s="95" t="s">
        <v>79</v>
      </c>
      <c r="B37" s="16" t="s">
        <v>35</v>
      </c>
      <c r="C37" s="30"/>
      <c r="D37" s="12">
        <v>0</v>
      </c>
      <c r="E37" s="12"/>
      <c r="F37" s="12">
        <v>0</v>
      </c>
      <c r="G37" s="12"/>
      <c r="H37" s="12"/>
      <c r="I37" s="22">
        <f t="shared" si="0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2">
      <c r="A38" s="93" t="s">
        <v>81</v>
      </c>
      <c r="B38" s="11" t="s">
        <v>36</v>
      </c>
      <c r="C38" s="30"/>
      <c r="D38" s="12">
        <v>0</v>
      </c>
      <c r="E38" s="12"/>
      <c r="F38" s="12">
        <v>0</v>
      </c>
      <c r="G38" s="12"/>
      <c r="H38" s="12"/>
      <c r="I38" s="20">
        <f t="shared" si="0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5.5" x14ac:dyDescent="0.25">
      <c r="A39" s="93" t="s">
        <v>82</v>
      </c>
      <c r="B39" s="11" t="s">
        <v>37</v>
      </c>
      <c r="C39" s="29">
        <v>119</v>
      </c>
      <c r="D39" s="28">
        <v>90</v>
      </c>
      <c r="E39" s="12">
        <v>150</v>
      </c>
      <c r="F39" s="12">
        <v>34</v>
      </c>
      <c r="G39" s="12">
        <v>97</v>
      </c>
      <c r="H39" s="12">
        <v>25</v>
      </c>
      <c r="I39" s="20">
        <f t="shared" si="0"/>
        <v>515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2">
      <c r="A40" s="93" t="s">
        <v>83</v>
      </c>
      <c r="B40" s="11" t="s">
        <v>38</v>
      </c>
      <c r="C40" s="30"/>
      <c r="D40" s="12">
        <v>0</v>
      </c>
      <c r="E40" s="12"/>
      <c r="F40" s="12">
        <v>0</v>
      </c>
      <c r="G40" s="12"/>
      <c r="H40" s="12"/>
      <c r="I40" s="20">
        <f t="shared" si="0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2">
      <c r="A41" s="93" t="s">
        <v>84</v>
      </c>
      <c r="B41" s="11" t="s">
        <v>39</v>
      </c>
      <c r="C41" s="30"/>
      <c r="D41" s="12">
        <v>0</v>
      </c>
      <c r="E41" s="12"/>
      <c r="F41" s="12">
        <v>0</v>
      </c>
      <c r="G41" s="12"/>
      <c r="H41" s="12"/>
      <c r="I41" s="20">
        <f t="shared" si="0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2">
      <c r="A42" s="93" t="s">
        <v>85</v>
      </c>
      <c r="B42" s="11" t="s">
        <v>40</v>
      </c>
      <c r="C42" s="30"/>
      <c r="D42" s="12">
        <v>0</v>
      </c>
      <c r="E42" s="12"/>
      <c r="F42" s="12">
        <v>0</v>
      </c>
      <c r="G42" s="12"/>
      <c r="H42" s="12"/>
      <c r="I42" s="20">
        <f t="shared" si="0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2">
      <c r="A43" s="93" t="s">
        <v>86</v>
      </c>
      <c r="B43" s="11" t="s">
        <v>41</v>
      </c>
      <c r="C43" s="30"/>
      <c r="D43" s="12">
        <v>0</v>
      </c>
      <c r="E43" s="12"/>
      <c r="F43" s="12">
        <v>0</v>
      </c>
      <c r="G43" s="12"/>
      <c r="H43" s="12"/>
      <c r="I43" s="20">
        <f t="shared" si="0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3.5" thickBot="1" x14ac:dyDescent="0.25">
      <c r="A44" s="94" t="s">
        <v>87</v>
      </c>
      <c r="B44" s="14" t="s">
        <v>42</v>
      </c>
      <c r="C44" s="33">
        <f>C39+C3</f>
        <v>542</v>
      </c>
      <c r="D44" s="28">
        <f>D39+D3</f>
        <v>174</v>
      </c>
      <c r="E44" s="28">
        <f>SUM(E3,E38:E43)</f>
        <v>186</v>
      </c>
      <c r="F44" s="54">
        <f>SUM(F3,F39)</f>
        <v>2254</v>
      </c>
      <c r="G44" s="28">
        <f>G3+G39</f>
        <v>1008</v>
      </c>
      <c r="H44" s="49">
        <f>H39+H3</f>
        <v>123</v>
      </c>
      <c r="I44" s="24">
        <f t="shared" si="0"/>
        <v>4287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2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2">
      <c r="C48" s="4"/>
    </row>
    <row r="73" spans="1:44" s="3" customFormat="1" x14ac:dyDescent="0.2">
      <c r="A73" s="6" t="s">
        <v>43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2">
      <c r="A74" s="6" t="s">
        <v>44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2">
      <c r="A75" s="6" t="s">
        <v>45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2">
      <c r="A76" s="6" t="s">
        <v>46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2">
      <c r="A77" s="6" t="s">
        <v>47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2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2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2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2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2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2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2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2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2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2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2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2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2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2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2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2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2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2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2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2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2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2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2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2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2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2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2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2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2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2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2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2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2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2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2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2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2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2">
      <c r="A115" s="6" t="s">
        <v>48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2">
      <c r="A116" s="6" t="s">
        <v>49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2">
      <c r="A117" s="6" t="s">
        <v>50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2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2">
      <c r="A119" s="6" t="s">
        <v>51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2">
      <c r="A120" s="6" t="s">
        <v>52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2">
      <c r="A121" s="6" t="s">
        <v>53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2">
      <c r="A122" s="6" t="s">
        <v>54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2">
      <c r="A123" s="6" t="s">
        <v>55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2">
      <c r="A124" s="6" t="s">
        <v>56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2">
      <c r="A125" s="6" t="s">
        <v>57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2">
      <c r="A126" s="6" t="s">
        <v>58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9B68-4236-47D0-8448-BC83B3434DB5}">
  <dimension ref="A1:AR126"/>
  <sheetViews>
    <sheetView zoomScale="80" zoomScaleNormal="80" workbookViewId="0"/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3" width="15.42578125" style="3" customWidth="1"/>
    <col min="4" max="9" width="15.42578125" style="5" customWidth="1"/>
    <col min="10" max="16384" width="9.140625" style="5"/>
  </cols>
  <sheetData>
    <row r="1" spans="1:39" x14ac:dyDescent="0.2">
      <c r="A1" s="18" t="s">
        <v>103</v>
      </c>
    </row>
    <row r="2" spans="1:39" s="7" customFormat="1" ht="15" x14ac:dyDescent="0.25">
      <c r="A2" s="8"/>
      <c r="B2" s="9"/>
      <c r="C2" s="75" t="s">
        <v>88</v>
      </c>
      <c r="D2" s="75" t="s">
        <v>89</v>
      </c>
      <c r="E2" s="75" t="s">
        <v>90</v>
      </c>
      <c r="F2" s="75" t="s">
        <v>91</v>
      </c>
      <c r="G2" s="75" t="s">
        <v>92</v>
      </c>
      <c r="H2" s="76" t="s">
        <v>93</v>
      </c>
      <c r="I2" s="76" t="s">
        <v>94</v>
      </c>
    </row>
    <row r="3" spans="1:39" s="1" customFormat="1" x14ac:dyDescent="0.2">
      <c r="A3" s="96" t="s">
        <v>62</v>
      </c>
      <c r="B3" s="11" t="s">
        <v>1</v>
      </c>
      <c r="C3" s="33">
        <f>C4+C21</f>
        <v>441</v>
      </c>
      <c r="D3" s="28">
        <f>D4+D21</f>
        <v>81</v>
      </c>
      <c r="E3" s="28">
        <v>40</v>
      </c>
      <c r="F3" s="28">
        <v>2337</v>
      </c>
      <c r="G3" s="28">
        <f>G4+G21</f>
        <v>529</v>
      </c>
      <c r="H3" s="28">
        <f>H4+H21</f>
        <v>38</v>
      </c>
      <c r="I3" s="20">
        <f>SUM(C3:H3)</f>
        <v>3466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2" customFormat="1" x14ac:dyDescent="0.2">
      <c r="A4" s="96" t="s">
        <v>63</v>
      </c>
      <c r="B4" s="11" t="s">
        <v>2</v>
      </c>
      <c r="C4" s="33">
        <f>C5+C17</f>
        <v>60</v>
      </c>
      <c r="D4" s="28">
        <f>D5+D17</f>
        <v>81</v>
      </c>
      <c r="E4" s="28">
        <v>12</v>
      </c>
      <c r="F4" s="28">
        <v>297</v>
      </c>
      <c r="G4" s="28">
        <f>G5</f>
        <v>61</v>
      </c>
      <c r="H4" s="28">
        <f>H5+H17</f>
        <v>0</v>
      </c>
      <c r="I4" s="20">
        <f t="shared" ref="I4:I44" si="0">SUM(C4:H4)</f>
        <v>511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s="1" customFormat="1" x14ac:dyDescent="0.2">
      <c r="A5" s="98" t="s">
        <v>64</v>
      </c>
      <c r="B5" s="16" t="s">
        <v>3</v>
      </c>
      <c r="C5" s="33">
        <f t="shared" ref="C5" si="1">C6+C7+C8+C9+C10</f>
        <v>60</v>
      </c>
      <c r="D5" s="28">
        <f>SUM(D6:D10)</f>
        <v>81</v>
      </c>
      <c r="E5" s="28">
        <v>12</v>
      </c>
      <c r="F5" s="28">
        <v>297</v>
      </c>
      <c r="G5" s="28">
        <f>G6+G8</f>
        <v>61</v>
      </c>
      <c r="H5" s="28">
        <f>SUM(H6:H10)</f>
        <v>0</v>
      </c>
      <c r="I5" s="22">
        <f t="shared" si="0"/>
        <v>511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1" customFormat="1" ht="15" x14ac:dyDescent="0.25">
      <c r="A6" s="98" t="s">
        <v>65</v>
      </c>
      <c r="B6" s="16" t="s">
        <v>4</v>
      </c>
      <c r="C6" s="29">
        <v>30</v>
      </c>
      <c r="D6" s="12">
        <v>2</v>
      </c>
      <c r="E6" s="12">
        <v>6</v>
      </c>
      <c r="F6" s="12">
        <v>297</v>
      </c>
      <c r="G6" s="36">
        <v>54</v>
      </c>
      <c r="H6" s="12"/>
      <c r="I6" s="22">
        <f t="shared" si="0"/>
        <v>389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1" customFormat="1" x14ac:dyDescent="0.2">
      <c r="A7" s="98" t="s">
        <v>66</v>
      </c>
      <c r="B7" s="16" t="s">
        <v>5</v>
      </c>
      <c r="C7" s="30">
        <v>0</v>
      </c>
      <c r="D7" s="12">
        <v>0</v>
      </c>
      <c r="E7" s="12"/>
      <c r="F7" s="12">
        <v>0</v>
      </c>
      <c r="G7" s="36"/>
      <c r="H7" s="12"/>
      <c r="I7" s="22">
        <f t="shared" si="0"/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1" customFormat="1" ht="15" x14ac:dyDescent="0.25">
      <c r="A8" s="98" t="s">
        <v>67</v>
      </c>
      <c r="B8" s="16" t="s">
        <v>6</v>
      </c>
      <c r="C8" s="29">
        <v>12</v>
      </c>
      <c r="D8" s="12">
        <v>42</v>
      </c>
      <c r="E8" s="12"/>
      <c r="F8" s="12">
        <v>0</v>
      </c>
      <c r="G8" s="36">
        <v>7</v>
      </c>
      <c r="H8" s="12"/>
      <c r="I8" s="22">
        <f t="shared" si="0"/>
        <v>61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1" customFormat="1" x14ac:dyDescent="0.2">
      <c r="A9" s="98" t="s">
        <v>68</v>
      </c>
      <c r="B9" s="16" t="s">
        <v>7</v>
      </c>
      <c r="C9" s="30">
        <v>0</v>
      </c>
      <c r="D9" s="12">
        <v>37</v>
      </c>
      <c r="E9" s="12">
        <v>6</v>
      </c>
      <c r="F9" s="12">
        <v>0</v>
      </c>
      <c r="G9" s="12"/>
      <c r="H9" s="12"/>
      <c r="I9" s="22">
        <f t="shared" si="0"/>
        <v>43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1" customFormat="1" x14ac:dyDescent="0.2">
      <c r="A10" s="98" t="s">
        <v>69</v>
      </c>
      <c r="B10" s="16" t="s">
        <v>8</v>
      </c>
      <c r="C10" s="30">
        <v>18</v>
      </c>
      <c r="D10" s="12">
        <v>0</v>
      </c>
      <c r="E10" s="12"/>
      <c r="F10" s="12">
        <v>0</v>
      </c>
      <c r="G10" s="12"/>
      <c r="H10" s="12"/>
      <c r="I10" s="22">
        <f t="shared" si="0"/>
        <v>18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1" customFormat="1" x14ac:dyDescent="0.2">
      <c r="A11" s="98" t="s">
        <v>70</v>
      </c>
      <c r="B11" s="16" t="s">
        <v>9</v>
      </c>
      <c r="C11" s="35">
        <v>25</v>
      </c>
      <c r="D11" s="28">
        <f>MAX(D12:D16)</f>
        <v>82</v>
      </c>
      <c r="E11" s="12">
        <v>8</v>
      </c>
      <c r="F11" s="31">
        <v>305</v>
      </c>
      <c r="G11" s="28">
        <f>G13</f>
        <v>14</v>
      </c>
      <c r="H11" s="28"/>
      <c r="I11" s="22">
        <f t="shared" si="0"/>
        <v>434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1" customFormat="1" ht="15" x14ac:dyDescent="0.25">
      <c r="A12" s="98" t="s">
        <v>71</v>
      </c>
      <c r="B12" s="16" t="s">
        <v>10</v>
      </c>
      <c r="C12" s="32">
        <v>21</v>
      </c>
      <c r="D12" s="12">
        <v>81</v>
      </c>
      <c r="E12" s="12">
        <v>8</v>
      </c>
      <c r="F12" s="12">
        <v>0</v>
      </c>
      <c r="G12" s="36">
        <v>12</v>
      </c>
      <c r="H12" s="12"/>
      <c r="I12" s="22">
        <f t="shared" si="0"/>
        <v>122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1" customFormat="1" ht="15" x14ac:dyDescent="0.25">
      <c r="A13" s="98" t="s">
        <v>72</v>
      </c>
      <c r="B13" s="16" t="s">
        <v>11</v>
      </c>
      <c r="C13" s="32">
        <v>15</v>
      </c>
      <c r="D13" s="12">
        <v>82</v>
      </c>
      <c r="E13" s="12">
        <v>7</v>
      </c>
      <c r="F13" s="12">
        <v>9</v>
      </c>
      <c r="G13" s="36">
        <v>14</v>
      </c>
      <c r="H13" s="12"/>
      <c r="I13" s="22">
        <f t="shared" si="0"/>
        <v>127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1" customFormat="1" x14ac:dyDescent="0.2">
      <c r="A14" s="98" t="s">
        <v>73</v>
      </c>
      <c r="B14" s="16" t="s">
        <v>12</v>
      </c>
      <c r="C14" s="30">
        <v>0</v>
      </c>
      <c r="D14" s="12">
        <v>0</v>
      </c>
      <c r="E14" s="12"/>
      <c r="F14" s="12">
        <v>0</v>
      </c>
      <c r="G14" s="36"/>
      <c r="H14" s="12"/>
      <c r="I14" s="22">
        <f t="shared" si="0"/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1" customFormat="1" x14ac:dyDescent="0.2">
      <c r="A15" s="98" t="s">
        <v>74</v>
      </c>
      <c r="B15" s="16" t="s">
        <v>13</v>
      </c>
      <c r="C15" s="30">
        <v>0</v>
      </c>
      <c r="D15" s="12">
        <v>0</v>
      </c>
      <c r="E15" s="12"/>
      <c r="F15" s="12">
        <v>0</v>
      </c>
      <c r="G15" s="36"/>
      <c r="H15" s="12"/>
      <c r="I15" s="22">
        <f t="shared" si="0"/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1" customFormat="1" x14ac:dyDescent="0.2">
      <c r="A16" s="98" t="s">
        <v>75</v>
      </c>
      <c r="B16" s="16" t="s">
        <v>14</v>
      </c>
      <c r="C16" s="30">
        <v>1</v>
      </c>
      <c r="D16" s="12">
        <v>1</v>
      </c>
      <c r="E16" s="12">
        <v>1</v>
      </c>
      <c r="F16" s="12">
        <v>296</v>
      </c>
      <c r="G16" s="36">
        <v>6</v>
      </c>
      <c r="H16" s="12"/>
      <c r="I16" s="22">
        <f t="shared" si="0"/>
        <v>305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1" customFormat="1" x14ac:dyDescent="0.2">
      <c r="A17" s="98" t="s">
        <v>76</v>
      </c>
      <c r="B17" s="16" t="s">
        <v>15</v>
      </c>
      <c r="C17" s="33">
        <f>SUM(C18:C20)</f>
        <v>0</v>
      </c>
      <c r="D17" s="28">
        <f>SUM(D18:D20)</f>
        <v>0</v>
      </c>
      <c r="E17" s="28">
        <v>0</v>
      </c>
      <c r="F17" s="31">
        <v>0</v>
      </c>
      <c r="G17" s="28"/>
      <c r="H17" s="31">
        <f>SUM(H18:H20)</f>
        <v>0</v>
      </c>
      <c r="I17" s="22">
        <f t="shared" si="0"/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1" customFormat="1" x14ac:dyDescent="0.2">
      <c r="A18" s="98" t="s">
        <v>77</v>
      </c>
      <c r="B18" s="16" t="s">
        <v>16</v>
      </c>
      <c r="C18" s="30"/>
      <c r="D18" s="12">
        <v>0</v>
      </c>
      <c r="E18" s="12"/>
      <c r="F18" s="12">
        <v>0</v>
      </c>
      <c r="G18" s="12"/>
      <c r="H18" s="12"/>
      <c r="I18" s="22">
        <f t="shared" si="0"/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1" customFormat="1" x14ac:dyDescent="0.2">
      <c r="A19" s="98" t="s">
        <v>78</v>
      </c>
      <c r="B19" s="16" t="s">
        <v>17</v>
      </c>
      <c r="C19" s="30"/>
      <c r="D19" s="12">
        <v>0</v>
      </c>
      <c r="E19" s="12"/>
      <c r="F19" s="12">
        <v>0</v>
      </c>
      <c r="G19" s="12"/>
      <c r="H19" s="12"/>
      <c r="I19" s="22">
        <f t="shared" si="0"/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1" customFormat="1" x14ac:dyDescent="0.2">
      <c r="A20" s="98" t="s">
        <v>79</v>
      </c>
      <c r="B20" s="16" t="s">
        <v>18</v>
      </c>
      <c r="C20" s="30"/>
      <c r="D20" s="12">
        <v>0</v>
      </c>
      <c r="E20" s="12"/>
      <c r="F20" s="12">
        <v>0</v>
      </c>
      <c r="G20" s="12"/>
      <c r="H20" s="12"/>
      <c r="I20" s="22">
        <f t="shared" si="0"/>
        <v>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2" customFormat="1" x14ac:dyDescent="0.2">
      <c r="A21" s="96" t="s">
        <v>63</v>
      </c>
      <c r="B21" s="11" t="s">
        <v>19</v>
      </c>
      <c r="C21" s="33">
        <f>C22</f>
        <v>381</v>
      </c>
      <c r="D21" s="28">
        <f>D22</f>
        <v>0</v>
      </c>
      <c r="E21" s="28">
        <v>28</v>
      </c>
      <c r="F21" s="31">
        <v>2040</v>
      </c>
      <c r="G21" s="28">
        <f>G22</f>
        <v>468</v>
      </c>
      <c r="H21" s="28">
        <f>H22+H34</f>
        <v>38</v>
      </c>
      <c r="I21" s="20">
        <f t="shared" si="0"/>
        <v>2955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1" customFormat="1" x14ac:dyDescent="0.2">
      <c r="A22" s="98" t="s">
        <v>65</v>
      </c>
      <c r="B22" s="16" t="s">
        <v>20</v>
      </c>
      <c r="C22" s="35">
        <f>C23+C24+C25+C26+C27</f>
        <v>381</v>
      </c>
      <c r="D22" s="28">
        <f>D24</f>
        <v>0</v>
      </c>
      <c r="E22" s="28">
        <v>28</v>
      </c>
      <c r="F22" s="31">
        <v>2040</v>
      </c>
      <c r="G22" s="28">
        <f>SUM(G23:G27)</f>
        <v>468</v>
      </c>
      <c r="H22" s="28">
        <f>SUM(H23:H27)</f>
        <v>38</v>
      </c>
      <c r="I22" s="22">
        <f t="shared" si="0"/>
        <v>2955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1" customFormat="1" x14ac:dyDescent="0.2">
      <c r="A23" s="98" t="s">
        <v>66</v>
      </c>
      <c r="B23" s="16" t="s">
        <v>21</v>
      </c>
      <c r="C23" s="30">
        <v>0</v>
      </c>
      <c r="D23" s="12">
        <v>0</v>
      </c>
      <c r="E23" s="12"/>
      <c r="F23" s="12">
        <v>0</v>
      </c>
      <c r="G23" s="12"/>
      <c r="H23" s="12"/>
      <c r="I23" s="22">
        <f t="shared" si="0"/>
        <v>0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1" customFormat="1" x14ac:dyDescent="0.2">
      <c r="A24" s="98" t="s">
        <v>67</v>
      </c>
      <c r="B24" s="16" t="s">
        <v>22</v>
      </c>
      <c r="C24" s="34">
        <v>381</v>
      </c>
      <c r="D24" s="12">
        <v>0</v>
      </c>
      <c r="E24" s="12">
        <v>28</v>
      </c>
      <c r="F24" s="12">
        <v>2040</v>
      </c>
      <c r="G24" s="12">
        <v>468</v>
      </c>
      <c r="H24" s="12">
        <v>38</v>
      </c>
      <c r="I24" s="22">
        <f t="shared" si="0"/>
        <v>2955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1" customFormat="1" x14ac:dyDescent="0.2">
      <c r="A25" s="98" t="s">
        <v>68</v>
      </c>
      <c r="B25" s="16" t="s">
        <v>23</v>
      </c>
      <c r="C25" s="30">
        <v>0</v>
      </c>
      <c r="D25" s="12">
        <v>0</v>
      </c>
      <c r="E25" s="12"/>
      <c r="F25" s="12">
        <v>0</v>
      </c>
      <c r="G25" s="12"/>
      <c r="H25" s="12"/>
      <c r="I25" s="22">
        <f t="shared" si="0"/>
        <v>0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1" customFormat="1" x14ac:dyDescent="0.2">
      <c r="A26" s="98" t="s">
        <v>69</v>
      </c>
      <c r="B26" s="16" t="s">
        <v>24</v>
      </c>
      <c r="C26" s="30">
        <v>0</v>
      </c>
      <c r="D26" s="12">
        <v>0</v>
      </c>
      <c r="E26" s="12"/>
      <c r="F26" s="12">
        <v>0</v>
      </c>
      <c r="G26" s="12"/>
      <c r="H26" s="12"/>
      <c r="I26" s="22">
        <f t="shared" si="0"/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1" customFormat="1" x14ac:dyDescent="0.2">
      <c r="A27" s="98" t="s">
        <v>70</v>
      </c>
      <c r="B27" s="16" t="s">
        <v>25</v>
      </c>
      <c r="C27" s="30">
        <v>0</v>
      </c>
      <c r="D27" s="12">
        <v>0</v>
      </c>
      <c r="E27" s="12"/>
      <c r="F27" s="12">
        <v>0</v>
      </c>
      <c r="G27" s="12"/>
      <c r="H27" s="12"/>
      <c r="I27" s="22">
        <f t="shared" si="0"/>
        <v>0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1" customFormat="1" x14ac:dyDescent="0.2">
      <c r="A28" s="98" t="s">
        <v>71</v>
      </c>
      <c r="B28" s="16" t="s">
        <v>26</v>
      </c>
      <c r="C28" s="35">
        <v>115</v>
      </c>
      <c r="D28" s="28">
        <v>0</v>
      </c>
      <c r="E28" s="12"/>
      <c r="F28" s="31">
        <v>5509</v>
      </c>
      <c r="G28" s="28">
        <v>0</v>
      </c>
      <c r="H28" s="28">
        <v>126</v>
      </c>
      <c r="I28" s="22">
        <f t="shared" si="0"/>
        <v>5750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1" customFormat="1" ht="15" x14ac:dyDescent="0.25">
      <c r="A29" s="98" t="s">
        <v>72</v>
      </c>
      <c r="B29" s="16" t="s">
        <v>27</v>
      </c>
      <c r="C29" s="32">
        <v>33</v>
      </c>
      <c r="D29" s="12">
        <v>0</v>
      </c>
      <c r="E29" s="12"/>
      <c r="F29" s="12">
        <v>1150</v>
      </c>
      <c r="G29" s="12"/>
      <c r="H29" s="1">
        <v>28</v>
      </c>
      <c r="I29" s="22">
        <f t="shared" si="0"/>
        <v>1211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1" customFormat="1" ht="15" x14ac:dyDescent="0.25">
      <c r="A30" s="98" t="s">
        <v>73</v>
      </c>
      <c r="B30" s="16" t="s">
        <v>28</v>
      </c>
      <c r="C30" s="32">
        <v>115</v>
      </c>
      <c r="D30" s="12">
        <v>0</v>
      </c>
      <c r="E30" s="12"/>
      <c r="F30" s="12">
        <v>1685</v>
      </c>
      <c r="G30" s="12"/>
      <c r="H30" s="12">
        <v>34</v>
      </c>
      <c r="I30" s="22">
        <f t="shared" si="0"/>
        <v>1834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1" customFormat="1" x14ac:dyDescent="0.2">
      <c r="A31" s="98" t="s">
        <v>74</v>
      </c>
      <c r="B31" s="16" t="s">
        <v>29</v>
      </c>
      <c r="C31" s="30">
        <v>0</v>
      </c>
      <c r="D31" s="12">
        <v>0</v>
      </c>
      <c r="E31" s="12"/>
      <c r="F31" s="12">
        <v>0</v>
      </c>
      <c r="G31" s="12"/>
      <c r="H31" s="12"/>
      <c r="I31" s="22">
        <f t="shared" si="0"/>
        <v>0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s="1" customFormat="1" x14ac:dyDescent="0.2">
      <c r="A32" s="98" t="s">
        <v>75</v>
      </c>
      <c r="B32" s="16" t="s">
        <v>30</v>
      </c>
      <c r="C32" s="30">
        <v>0</v>
      </c>
      <c r="D32" s="12">
        <v>0</v>
      </c>
      <c r="E32" s="12"/>
      <c r="F32" s="12">
        <v>0</v>
      </c>
      <c r="G32" s="12"/>
      <c r="H32" s="12"/>
      <c r="I32" s="22">
        <f t="shared" si="0"/>
        <v>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1" customFormat="1" x14ac:dyDescent="0.2">
      <c r="A33" s="98" t="s">
        <v>76</v>
      </c>
      <c r="B33" s="16" t="s">
        <v>31</v>
      </c>
      <c r="C33" s="30">
        <v>69</v>
      </c>
      <c r="D33" s="12">
        <v>0</v>
      </c>
      <c r="E33" s="12"/>
      <c r="F33" s="12">
        <v>2674</v>
      </c>
      <c r="G33" s="12"/>
      <c r="H33" s="12">
        <v>24</v>
      </c>
      <c r="I33" s="22">
        <f t="shared" si="0"/>
        <v>2767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1" customFormat="1" x14ac:dyDescent="0.2">
      <c r="A34" s="98" t="s">
        <v>77</v>
      </c>
      <c r="B34" s="16" t="s">
        <v>32</v>
      </c>
      <c r="C34" s="35"/>
      <c r="D34" s="28">
        <v>0</v>
      </c>
      <c r="E34" s="28">
        <v>0</v>
      </c>
      <c r="F34" s="28">
        <v>0</v>
      </c>
      <c r="G34" s="28"/>
      <c r="H34" s="28">
        <f>SUM(H35:H37)</f>
        <v>0</v>
      </c>
      <c r="I34" s="22">
        <f t="shared" si="0"/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1" customFormat="1" x14ac:dyDescent="0.2">
      <c r="A35" s="98" t="s">
        <v>80</v>
      </c>
      <c r="B35" s="16" t="s">
        <v>33</v>
      </c>
      <c r="C35" s="30"/>
      <c r="D35" s="12">
        <v>0</v>
      </c>
      <c r="E35" s="12"/>
      <c r="F35" s="12">
        <v>0</v>
      </c>
      <c r="G35" s="12"/>
      <c r="H35" s="12"/>
      <c r="I35" s="22">
        <f t="shared" si="0"/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1" customFormat="1" x14ac:dyDescent="0.2">
      <c r="A36" s="98" t="s">
        <v>78</v>
      </c>
      <c r="B36" s="16" t="s">
        <v>34</v>
      </c>
      <c r="C36" s="30"/>
      <c r="D36" s="12">
        <v>0</v>
      </c>
      <c r="E36" s="12"/>
      <c r="F36" s="12">
        <v>0</v>
      </c>
      <c r="G36" s="12"/>
      <c r="H36" s="12"/>
      <c r="I36" s="22">
        <f t="shared" si="0"/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1" customFormat="1" x14ac:dyDescent="0.2">
      <c r="A37" s="98" t="s">
        <v>79</v>
      </c>
      <c r="B37" s="16" t="s">
        <v>35</v>
      </c>
      <c r="C37" s="30"/>
      <c r="D37" s="12">
        <v>0</v>
      </c>
      <c r="E37" s="12"/>
      <c r="F37" s="12">
        <v>0</v>
      </c>
      <c r="G37" s="12"/>
      <c r="H37" s="12"/>
      <c r="I37" s="22">
        <f t="shared" si="0"/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1" customFormat="1" x14ac:dyDescent="0.2">
      <c r="A38" s="96" t="s">
        <v>81</v>
      </c>
      <c r="B38" s="11" t="s">
        <v>36</v>
      </c>
      <c r="C38" s="30"/>
      <c r="D38" s="12">
        <v>0</v>
      </c>
      <c r="E38" s="12"/>
      <c r="F38" s="12">
        <v>0</v>
      </c>
      <c r="G38" s="12"/>
      <c r="H38" s="12"/>
      <c r="I38" s="20">
        <f t="shared" si="0"/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1" customFormat="1" ht="25.5" x14ac:dyDescent="0.25">
      <c r="A39" s="96" t="s">
        <v>82</v>
      </c>
      <c r="B39" s="11" t="s">
        <v>37</v>
      </c>
      <c r="C39" s="29">
        <v>78</v>
      </c>
      <c r="D39" s="28">
        <v>50</v>
      </c>
      <c r="E39" s="12">
        <v>124</v>
      </c>
      <c r="F39" s="12">
        <v>27</v>
      </c>
      <c r="G39" s="12">
        <v>37</v>
      </c>
      <c r="H39" s="12">
        <v>38</v>
      </c>
      <c r="I39" s="20">
        <f t="shared" si="0"/>
        <v>354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1" customFormat="1" x14ac:dyDescent="0.2">
      <c r="A40" s="96" t="s">
        <v>83</v>
      </c>
      <c r="B40" s="11" t="s">
        <v>38</v>
      </c>
      <c r="C40" s="30"/>
      <c r="D40" s="12">
        <v>0</v>
      </c>
      <c r="E40" s="12"/>
      <c r="F40" s="12">
        <v>0</v>
      </c>
      <c r="G40" s="12"/>
      <c r="H40" s="12"/>
      <c r="I40" s="20">
        <f t="shared" si="0"/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s="1" customFormat="1" x14ac:dyDescent="0.2">
      <c r="A41" s="96" t="s">
        <v>84</v>
      </c>
      <c r="B41" s="11" t="s">
        <v>39</v>
      </c>
      <c r="C41" s="30"/>
      <c r="D41" s="12">
        <v>0</v>
      </c>
      <c r="E41" s="12"/>
      <c r="F41" s="12">
        <v>0</v>
      </c>
      <c r="G41" s="12"/>
      <c r="H41" s="12"/>
      <c r="I41" s="20">
        <f t="shared" si="0"/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s="1" customFormat="1" x14ac:dyDescent="0.2">
      <c r="A42" s="96" t="s">
        <v>85</v>
      </c>
      <c r="B42" s="11" t="s">
        <v>40</v>
      </c>
      <c r="C42" s="30"/>
      <c r="D42" s="12">
        <v>0</v>
      </c>
      <c r="E42" s="12"/>
      <c r="F42" s="12">
        <v>0</v>
      </c>
      <c r="G42" s="12"/>
      <c r="H42" s="12"/>
      <c r="I42" s="20">
        <f t="shared" si="0"/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s="1" customFormat="1" x14ac:dyDescent="0.2">
      <c r="A43" s="96" t="s">
        <v>86</v>
      </c>
      <c r="B43" s="11" t="s">
        <v>41</v>
      </c>
      <c r="C43" s="30"/>
      <c r="D43" s="12">
        <v>0</v>
      </c>
      <c r="E43" s="12"/>
      <c r="F43" s="12">
        <v>0</v>
      </c>
      <c r="G43" s="12"/>
      <c r="H43" s="12"/>
      <c r="I43" s="20">
        <f t="shared" si="0"/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s="1" customFormat="1" ht="13.5" thickBot="1" x14ac:dyDescent="0.25">
      <c r="A44" s="97" t="s">
        <v>87</v>
      </c>
      <c r="B44" s="14" t="s">
        <v>42</v>
      </c>
      <c r="C44" s="33">
        <f>C39+C3</f>
        <v>519</v>
      </c>
      <c r="D44" s="28">
        <f>D39+D3</f>
        <v>131</v>
      </c>
      <c r="E44" s="28">
        <v>164</v>
      </c>
      <c r="F44" s="54">
        <v>2364</v>
      </c>
      <c r="G44" s="28">
        <f>G3+G39</f>
        <v>566</v>
      </c>
      <c r="H44" s="49">
        <f>H39+H3</f>
        <v>76</v>
      </c>
      <c r="I44" s="24">
        <f t="shared" si="0"/>
        <v>3820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s="1" customForma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s="1" customFormat="1" x14ac:dyDescent="0.2"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s="1" customFormat="1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x14ac:dyDescent="0.2">
      <c r="C48" s="4"/>
    </row>
    <row r="73" spans="1:44" s="3" customFormat="1" x14ac:dyDescent="0.2">
      <c r="A73" s="6" t="s">
        <v>43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s="3" customFormat="1" x14ac:dyDescent="0.2">
      <c r="A74" s="6" t="s">
        <v>44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s="3" customFormat="1" x14ac:dyDescent="0.2">
      <c r="A75" s="6" t="s">
        <v>45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s="3" customFormat="1" x14ac:dyDescent="0.2">
      <c r="A76" s="6" t="s">
        <v>46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s="3" customFormat="1" x14ac:dyDescent="0.2">
      <c r="A77" s="6" t="s">
        <v>47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s="3" customFormat="1" x14ac:dyDescent="0.2">
      <c r="A78" s="6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s="3" customFormat="1" x14ac:dyDescent="0.2">
      <c r="A79" s="6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3" customFormat="1" x14ac:dyDescent="0.2">
      <c r="A80" s="6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s="3" customFormat="1" x14ac:dyDescent="0.2">
      <c r="A81" s="6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4" s="3" customFormat="1" x14ac:dyDescent="0.2">
      <c r="A82" s="6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4" s="3" customFormat="1" x14ac:dyDescent="0.2">
      <c r="A83" s="6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4" s="3" customFormat="1" x14ac:dyDescent="0.2">
      <c r="A84" s="6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3" customFormat="1" x14ac:dyDescent="0.2">
      <c r="A85" s="6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4" s="3" customFormat="1" x14ac:dyDescent="0.2">
      <c r="A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4" s="3" customFormat="1" x14ac:dyDescent="0.2">
      <c r="A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4" s="3" customFormat="1" x14ac:dyDescent="0.2">
      <c r="A88" s="6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</row>
    <row r="89" spans="1:44" s="3" customFormat="1" x14ac:dyDescent="0.2">
      <c r="A89" s="6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s="3" customFormat="1" x14ac:dyDescent="0.2">
      <c r="A90" s="6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s="3" customFormat="1" x14ac:dyDescent="0.2">
      <c r="A91" s="6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</row>
    <row r="92" spans="1:44" s="3" customFormat="1" x14ac:dyDescent="0.2">
      <c r="A92" s="6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</row>
    <row r="93" spans="1:44" s="3" customFormat="1" x14ac:dyDescent="0.2">
      <c r="A93" s="6">
        <v>2020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</row>
    <row r="94" spans="1:44" s="3" customFormat="1" x14ac:dyDescent="0.2">
      <c r="A94" s="6">
        <v>2021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</row>
    <row r="95" spans="1:44" s="3" customFormat="1" x14ac:dyDescent="0.2">
      <c r="A95" s="6">
        <v>2022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</row>
    <row r="96" spans="1:44" s="3" customFormat="1" x14ac:dyDescent="0.2">
      <c r="A96" s="6">
        <v>2023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</row>
    <row r="97" spans="1:44" s="3" customFormat="1" x14ac:dyDescent="0.2">
      <c r="A97" s="6">
        <v>2024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</row>
    <row r="98" spans="1:44" s="3" customFormat="1" x14ac:dyDescent="0.2">
      <c r="A98" s="6">
        <v>2025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s="3" customFormat="1" x14ac:dyDescent="0.2">
      <c r="A99" s="6">
        <v>2026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s="3" customFormat="1" x14ac:dyDescent="0.2">
      <c r="A100" s="6">
        <v>2027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3" customFormat="1" x14ac:dyDescent="0.2">
      <c r="A101" s="6">
        <v>2028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</row>
    <row r="102" spans="1:44" s="3" customFormat="1" x14ac:dyDescent="0.2">
      <c r="A102" s="6">
        <v>2029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</row>
    <row r="103" spans="1:44" s="3" customFormat="1" x14ac:dyDescent="0.2">
      <c r="A103" s="6">
        <v>2030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</row>
    <row r="104" spans="1:44" s="3" customFormat="1" x14ac:dyDescent="0.2">
      <c r="A104" s="6">
        <v>2031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s="3" customFormat="1" x14ac:dyDescent="0.2">
      <c r="A105" s="6">
        <v>2032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s="3" customFormat="1" x14ac:dyDescent="0.2">
      <c r="A106" s="6">
        <v>2033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</row>
    <row r="107" spans="1:44" s="3" customFormat="1" x14ac:dyDescent="0.2">
      <c r="A107" s="6">
        <v>2034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</row>
    <row r="108" spans="1:44" s="3" customFormat="1" x14ac:dyDescent="0.2">
      <c r="A108" s="6">
        <v>2035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</row>
    <row r="109" spans="1:44" s="3" customFormat="1" x14ac:dyDescent="0.2">
      <c r="A109" s="6">
        <v>2036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</row>
    <row r="110" spans="1:44" s="3" customFormat="1" x14ac:dyDescent="0.2">
      <c r="A110" s="6">
        <v>2037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</row>
    <row r="111" spans="1:44" s="3" customFormat="1" x14ac:dyDescent="0.2">
      <c r="A111" s="6">
        <v>2038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</row>
    <row r="112" spans="1:44" s="3" customFormat="1" x14ac:dyDescent="0.2">
      <c r="A112" s="6">
        <v>2039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s="3" customFormat="1" x14ac:dyDescent="0.2">
      <c r="A113" s="6">
        <v>2040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s="3" customFormat="1" x14ac:dyDescent="0.2">
      <c r="A114" s="6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</row>
    <row r="115" spans="1:44" s="3" customFormat="1" x14ac:dyDescent="0.2">
      <c r="A115" s="6" t="s">
        <v>48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3" customFormat="1" x14ac:dyDescent="0.2">
      <c r="A116" s="6" t="s">
        <v>49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</row>
    <row r="117" spans="1:44" s="3" customFormat="1" x14ac:dyDescent="0.2">
      <c r="A117" s="6" t="s">
        <v>50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4" s="3" customFormat="1" x14ac:dyDescent="0.2">
      <c r="A118" s="6" t="s">
        <v>0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4" s="3" customFormat="1" x14ac:dyDescent="0.2">
      <c r="A119" s="6" t="s">
        <v>51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4" s="3" customFormat="1" x14ac:dyDescent="0.2">
      <c r="A120" s="6" t="s">
        <v>52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s="3" customFormat="1" x14ac:dyDescent="0.2">
      <c r="A121" s="6" t="s">
        <v>53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s="3" customFormat="1" x14ac:dyDescent="0.2">
      <c r="A122" s="6" t="s">
        <v>54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4" s="3" customFormat="1" x14ac:dyDescent="0.2">
      <c r="A123" s="6" t="s">
        <v>55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4" s="3" customFormat="1" x14ac:dyDescent="0.2">
      <c r="A124" s="6" t="s">
        <v>56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4" s="3" customFormat="1" x14ac:dyDescent="0.2">
      <c r="A125" s="6" t="s">
        <v>57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4" s="3" customFormat="1" x14ac:dyDescent="0.2">
      <c r="A126" s="6" t="s">
        <v>58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3813-F505-411E-B923-8E706DC61055}">
  <dimension ref="A1:AY127"/>
  <sheetViews>
    <sheetView zoomScale="80" zoomScaleNormal="80" workbookViewId="0"/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4" width="15.42578125" style="3" customWidth="1"/>
    <col min="5" max="16" width="15.42578125" style="5" customWidth="1"/>
    <col min="17" max="16384" width="9.140625" style="5"/>
  </cols>
  <sheetData>
    <row r="1" spans="1:46" x14ac:dyDescent="0.2">
      <c r="A1" s="18" t="s">
        <v>104</v>
      </c>
    </row>
    <row r="2" spans="1:46" s="7" customFormat="1" ht="15" customHeight="1" x14ac:dyDescent="0.25">
      <c r="A2" s="8"/>
      <c r="B2" s="9"/>
      <c r="C2" s="64" t="s">
        <v>88</v>
      </c>
      <c r="D2" s="65"/>
      <c r="E2" s="64" t="s">
        <v>89</v>
      </c>
      <c r="F2" s="65"/>
      <c r="G2" s="64" t="s">
        <v>95</v>
      </c>
      <c r="H2" s="65"/>
      <c r="I2" s="64" t="s">
        <v>96</v>
      </c>
      <c r="J2" s="65"/>
      <c r="K2" s="64" t="s">
        <v>92</v>
      </c>
      <c r="L2" s="65"/>
      <c r="M2" s="64" t="s">
        <v>93</v>
      </c>
      <c r="N2" s="66"/>
      <c r="O2" s="70" t="s">
        <v>94</v>
      </c>
      <c r="P2" s="66"/>
    </row>
    <row r="3" spans="1:46" s="7" customFormat="1" x14ac:dyDescent="0.25">
      <c r="A3" s="25"/>
      <c r="B3" s="26"/>
      <c r="C3" s="77" t="s">
        <v>97</v>
      </c>
      <c r="D3" s="77" t="s">
        <v>98</v>
      </c>
      <c r="E3" s="77" t="s">
        <v>97</v>
      </c>
      <c r="F3" s="77" t="s">
        <v>98</v>
      </c>
      <c r="G3" s="77" t="s">
        <v>97</v>
      </c>
      <c r="H3" s="77" t="s">
        <v>98</v>
      </c>
      <c r="I3" s="77" t="s">
        <v>97</v>
      </c>
      <c r="J3" s="77" t="s">
        <v>98</v>
      </c>
      <c r="K3" s="77" t="s">
        <v>97</v>
      </c>
      <c r="L3" s="77" t="s">
        <v>98</v>
      </c>
      <c r="M3" s="77" t="s">
        <v>97</v>
      </c>
      <c r="N3" s="78" t="s">
        <v>98</v>
      </c>
      <c r="O3" s="77" t="s">
        <v>99</v>
      </c>
      <c r="P3" s="78" t="s">
        <v>98</v>
      </c>
    </row>
    <row r="4" spans="1:46" s="1" customFormat="1" x14ac:dyDescent="0.2">
      <c r="A4" s="99" t="s">
        <v>62</v>
      </c>
      <c r="B4" s="11" t="s">
        <v>1</v>
      </c>
      <c r="C4" s="28">
        <f t="shared" ref="C4:F4" si="0">C5+C22</f>
        <v>27644</v>
      </c>
      <c r="D4" s="28">
        <f t="shared" si="0"/>
        <v>22</v>
      </c>
      <c r="E4" s="28">
        <f t="shared" si="0"/>
        <v>23467</v>
      </c>
      <c r="F4" s="28">
        <f t="shared" si="0"/>
        <v>32</v>
      </c>
      <c r="G4" s="31">
        <f>G5+G22</f>
        <v>11199</v>
      </c>
      <c r="H4" s="31">
        <v>16</v>
      </c>
      <c r="I4" s="51">
        <f>SUM(I5,I22,I29)</f>
        <v>3609</v>
      </c>
      <c r="J4" s="45"/>
      <c r="K4" s="45">
        <f>K5+K22</f>
        <v>22827.669999999995</v>
      </c>
      <c r="L4" s="28"/>
      <c r="M4" s="45">
        <f t="shared" ref="M4" si="1">M5+M22</f>
        <v>34.58</v>
      </c>
      <c r="N4" s="45"/>
      <c r="O4" s="19">
        <f>C4+E4+G4+I4+K4+M4</f>
        <v>88781.25</v>
      </c>
      <c r="P4" s="20">
        <f>D4+F4+H4+J4+L4+N4</f>
        <v>70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2">
      <c r="A5" s="99" t="s">
        <v>63</v>
      </c>
      <c r="B5" s="11" t="s">
        <v>2</v>
      </c>
      <c r="C5" s="28">
        <f>C6+C12+C18</f>
        <v>22399</v>
      </c>
      <c r="D5" s="28">
        <f>D6+D12+D18</f>
        <v>22</v>
      </c>
      <c r="E5" s="28">
        <f>E6+E12+E18</f>
        <v>22864</v>
      </c>
      <c r="F5" s="28">
        <f>F6+F12+F18</f>
        <v>32</v>
      </c>
      <c r="G5" s="31">
        <f>G6+G12</f>
        <v>9238</v>
      </c>
      <c r="H5" s="42"/>
      <c r="I5" s="51">
        <f>SUM(I12,I6)</f>
        <v>2972</v>
      </c>
      <c r="J5" s="45"/>
      <c r="K5" s="45">
        <f>K6+K12</f>
        <v>20453.189999999995</v>
      </c>
      <c r="L5" s="28"/>
      <c r="M5" s="45">
        <f t="shared" ref="M5" si="2">M6+M12</f>
        <v>0</v>
      </c>
      <c r="N5" s="45"/>
      <c r="O5" s="19">
        <f t="shared" ref="O5:O45" si="3">C5+E5+G5+I5+K5+M5</f>
        <v>77926.19</v>
      </c>
      <c r="P5" s="20">
        <f t="shared" ref="P5:P45" si="4">D5+F5+H5+J5+L5+N5</f>
        <v>54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2">
      <c r="A6" s="101" t="s">
        <v>64</v>
      </c>
      <c r="B6" s="16" t="s">
        <v>3</v>
      </c>
      <c r="C6" s="28">
        <f>SUM(C7:C11)</f>
        <v>22045</v>
      </c>
      <c r="D6" s="28"/>
      <c r="E6" s="28">
        <f t="shared" ref="E6" si="5">SUM(E7:E11)</f>
        <v>22780</v>
      </c>
      <c r="F6" s="28">
        <f>SUM(F7:F11)</f>
        <v>0</v>
      </c>
      <c r="G6" s="31">
        <f>G7+G10</f>
        <v>9110</v>
      </c>
      <c r="H6" s="42"/>
      <c r="I6" s="51">
        <f>SUM(I7:I11)</f>
        <v>2960</v>
      </c>
      <c r="J6" s="45"/>
      <c r="K6" s="45">
        <f>K7+K9</f>
        <v>20346.799999999996</v>
      </c>
      <c r="L6" s="28"/>
      <c r="M6" s="45">
        <f t="shared" ref="M6" si="6">SUM(M7:M11)</f>
        <v>0</v>
      </c>
      <c r="N6" s="45"/>
      <c r="O6" s="19">
        <f t="shared" si="3"/>
        <v>77241.799999999988</v>
      </c>
      <c r="P6" s="20">
        <f t="shared" si="4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2">
      <c r="A7" s="101" t="s">
        <v>65</v>
      </c>
      <c r="B7" s="16" t="s">
        <v>4</v>
      </c>
      <c r="C7" s="36">
        <v>16226</v>
      </c>
      <c r="D7" s="12"/>
      <c r="E7" s="12">
        <v>15699</v>
      </c>
      <c r="F7" s="12">
        <v>0</v>
      </c>
      <c r="G7" s="57">
        <v>9110</v>
      </c>
      <c r="H7" s="41"/>
      <c r="I7" s="12">
        <v>2538</v>
      </c>
      <c r="J7" s="12"/>
      <c r="K7" s="46">
        <v>20346.799999999996</v>
      </c>
      <c r="L7" s="36"/>
      <c r="M7" s="12"/>
      <c r="N7" s="12"/>
      <c r="O7" s="19">
        <f t="shared" si="3"/>
        <v>63919.799999999996</v>
      </c>
      <c r="P7" s="20">
        <f t="shared" si="4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2">
      <c r="A8" s="101" t="s">
        <v>66</v>
      </c>
      <c r="B8" s="16" t="s">
        <v>5</v>
      </c>
      <c r="C8" s="36"/>
      <c r="D8" s="12"/>
      <c r="E8" s="12">
        <v>0</v>
      </c>
      <c r="F8" s="12">
        <v>0</v>
      </c>
      <c r="G8" s="38"/>
      <c r="H8" s="41"/>
      <c r="I8" s="12"/>
      <c r="J8" s="12"/>
      <c r="K8" s="46"/>
      <c r="L8" s="36"/>
      <c r="M8" s="12"/>
      <c r="N8" s="12"/>
      <c r="O8" s="19">
        <f t="shared" si="3"/>
        <v>0</v>
      </c>
      <c r="P8" s="20">
        <f t="shared" si="4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2">
      <c r="A9" s="101" t="s">
        <v>67</v>
      </c>
      <c r="B9" s="16" t="s">
        <v>6</v>
      </c>
      <c r="C9" s="36">
        <v>5642</v>
      </c>
      <c r="D9" s="12"/>
      <c r="E9" s="12">
        <v>1648</v>
      </c>
      <c r="F9" s="12">
        <v>0</v>
      </c>
      <c r="G9" s="39"/>
      <c r="H9" s="41"/>
      <c r="I9" s="12">
        <v>84</v>
      </c>
      <c r="J9" s="12"/>
      <c r="K9" s="46"/>
      <c r="L9" s="36"/>
      <c r="M9" s="12"/>
      <c r="N9" s="12"/>
      <c r="O9" s="19">
        <f t="shared" si="3"/>
        <v>7374</v>
      </c>
      <c r="P9" s="20">
        <f t="shared" si="4"/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2">
      <c r="A10" s="101" t="s">
        <v>68</v>
      </c>
      <c r="B10" s="16" t="s">
        <v>7</v>
      </c>
      <c r="C10" s="36"/>
      <c r="D10" s="12"/>
      <c r="E10" s="12">
        <v>5433</v>
      </c>
      <c r="F10" s="12">
        <v>0</v>
      </c>
      <c r="G10" s="39"/>
      <c r="H10" s="41"/>
      <c r="I10" s="12">
        <v>338</v>
      </c>
      <c r="J10" s="12"/>
      <c r="K10" s="47"/>
      <c r="L10" s="12"/>
      <c r="M10" s="12"/>
      <c r="N10" s="12"/>
      <c r="O10" s="19">
        <f t="shared" si="3"/>
        <v>5771</v>
      </c>
      <c r="P10" s="20">
        <f t="shared" si="4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2">
      <c r="A11" s="101" t="s">
        <v>69</v>
      </c>
      <c r="B11" s="16" t="s">
        <v>8</v>
      </c>
      <c r="C11" s="36">
        <v>177</v>
      </c>
      <c r="D11" s="12"/>
      <c r="E11" s="12">
        <v>0</v>
      </c>
      <c r="F11" s="12">
        <v>0</v>
      </c>
      <c r="G11" s="38"/>
      <c r="H11" s="41"/>
      <c r="I11" s="12"/>
      <c r="J11" s="12"/>
      <c r="K11" s="47"/>
      <c r="L11" s="12"/>
      <c r="M11" s="12"/>
      <c r="N11" s="12"/>
      <c r="O11" s="19">
        <f t="shared" si="3"/>
        <v>177</v>
      </c>
      <c r="P11" s="20">
        <f t="shared" si="4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2">
      <c r="A12" s="101" t="s">
        <v>70</v>
      </c>
      <c r="B12" s="16" t="s">
        <v>9</v>
      </c>
      <c r="C12" s="31">
        <f>C13+C14+C15+C16+C17</f>
        <v>354</v>
      </c>
      <c r="D12" s="28"/>
      <c r="E12" s="28">
        <f t="shared" ref="E12" si="7">SUM(E13:E17)</f>
        <v>84</v>
      </c>
      <c r="F12" s="28">
        <v>0</v>
      </c>
      <c r="G12" s="58">
        <v>128</v>
      </c>
      <c r="H12" s="42"/>
      <c r="I12" s="53">
        <f>SUM(I13:I17)</f>
        <v>12</v>
      </c>
      <c r="J12" s="45"/>
      <c r="K12" s="45">
        <f>SUM(K13:K17)</f>
        <v>106.39</v>
      </c>
      <c r="L12" s="28"/>
      <c r="M12" s="45">
        <f t="shared" ref="M12" si="8">SUM(M13:M17)</f>
        <v>0</v>
      </c>
      <c r="N12" s="45"/>
      <c r="O12" s="19">
        <f t="shared" si="3"/>
        <v>684.39</v>
      </c>
      <c r="P12" s="20">
        <f t="shared" si="4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2">
      <c r="A13" s="101" t="s">
        <v>71</v>
      </c>
      <c r="B13" s="16" t="s">
        <v>10</v>
      </c>
      <c r="C13" s="36"/>
      <c r="D13" s="12"/>
      <c r="E13" s="12">
        <v>0</v>
      </c>
      <c r="F13" s="12">
        <v>0</v>
      </c>
      <c r="G13" s="39"/>
      <c r="H13" s="41"/>
      <c r="I13" s="12"/>
      <c r="J13" s="12"/>
      <c r="K13" s="47"/>
      <c r="L13" s="12"/>
      <c r="M13" s="12"/>
      <c r="N13" s="12"/>
      <c r="O13" s="19">
        <f t="shared" si="3"/>
        <v>0</v>
      </c>
      <c r="P13" s="20">
        <f t="shared" si="4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2">
      <c r="A14" s="101" t="s">
        <v>72</v>
      </c>
      <c r="B14" s="16" t="s">
        <v>11</v>
      </c>
      <c r="C14" s="36">
        <v>291</v>
      </c>
      <c r="D14" s="12"/>
      <c r="E14" s="12">
        <v>84</v>
      </c>
      <c r="F14" s="12">
        <v>0</v>
      </c>
      <c r="G14" s="57">
        <v>128</v>
      </c>
      <c r="H14" s="41"/>
      <c r="I14" s="12">
        <v>12</v>
      </c>
      <c r="J14" s="12"/>
      <c r="K14" s="47">
        <v>106.39</v>
      </c>
      <c r="L14" s="12"/>
      <c r="M14" s="12"/>
      <c r="N14" s="12"/>
      <c r="O14" s="19">
        <f t="shared" si="3"/>
        <v>621.39</v>
      </c>
      <c r="P14" s="20">
        <f t="shared" si="4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2">
      <c r="A15" s="101" t="s">
        <v>73</v>
      </c>
      <c r="B15" s="16" t="s">
        <v>12</v>
      </c>
      <c r="C15" s="36"/>
      <c r="D15" s="12"/>
      <c r="E15" s="12">
        <v>0</v>
      </c>
      <c r="F15" s="12">
        <v>0</v>
      </c>
      <c r="G15" s="39"/>
      <c r="H15" s="41"/>
      <c r="I15" s="12">
        <v>0</v>
      </c>
      <c r="J15" s="12"/>
      <c r="K15" s="47"/>
      <c r="L15" s="12"/>
      <c r="M15" s="12"/>
      <c r="N15" s="12"/>
      <c r="O15" s="19">
        <f t="shared" si="3"/>
        <v>0</v>
      </c>
      <c r="P15" s="20">
        <f t="shared" si="4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2">
      <c r="A16" s="101" t="s">
        <v>74</v>
      </c>
      <c r="B16" s="16" t="s">
        <v>13</v>
      </c>
      <c r="C16" s="36"/>
      <c r="D16" s="12"/>
      <c r="E16" s="12">
        <v>0</v>
      </c>
      <c r="F16" s="12">
        <v>0</v>
      </c>
      <c r="G16" s="38"/>
      <c r="H16" s="41"/>
      <c r="I16" s="12">
        <v>0</v>
      </c>
      <c r="J16" s="12"/>
      <c r="K16" s="47"/>
      <c r="L16" s="12"/>
      <c r="M16" s="12"/>
      <c r="N16" s="12"/>
      <c r="O16" s="19">
        <f t="shared" si="3"/>
        <v>0</v>
      </c>
      <c r="P16" s="20">
        <f t="shared" si="4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2">
      <c r="A17" s="101" t="s">
        <v>75</v>
      </c>
      <c r="B17" s="16" t="s">
        <v>14</v>
      </c>
      <c r="C17" s="12">
        <v>63</v>
      </c>
      <c r="D17" s="12"/>
      <c r="E17" s="12">
        <v>0</v>
      </c>
      <c r="F17" s="12">
        <v>0</v>
      </c>
      <c r="G17" s="57"/>
      <c r="H17" s="41"/>
      <c r="I17" s="12">
        <v>0</v>
      </c>
      <c r="J17" s="12"/>
      <c r="K17" s="47"/>
      <c r="L17" s="12"/>
      <c r="M17" s="12"/>
      <c r="N17" s="12"/>
      <c r="O17" s="19">
        <f t="shared" si="3"/>
        <v>63</v>
      </c>
      <c r="P17" s="20">
        <f t="shared" si="4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2">
      <c r="A18" s="101" t="s">
        <v>76</v>
      </c>
      <c r="B18" s="16" t="s">
        <v>15</v>
      </c>
      <c r="C18" s="28">
        <f t="shared" ref="C18" si="9">C20</f>
        <v>0</v>
      </c>
      <c r="D18" s="28">
        <f>D20</f>
        <v>22</v>
      </c>
      <c r="E18" s="28">
        <f t="shared" ref="E18:F18" si="10">SUM(E19:E21)</f>
        <v>0</v>
      </c>
      <c r="F18" s="28">
        <f t="shared" si="10"/>
        <v>32</v>
      </c>
      <c r="G18" s="57"/>
      <c r="H18" s="42"/>
      <c r="I18" s="28">
        <v>0</v>
      </c>
      <c r="J18" s="45"/>
      <c r="K18" s="45"/>
      <c r="L18" s="28"/>
      <c r="M18" s="45">
        <f t="shared" ref="M18" si="11">SUM(M19:M21)</f>
        <v>0</v>
      </c>
      <c r="N18" s="45"/>
      <c r="O18" s="19">
        <f t="shared" si="3"/>
        <v>0</v>
      </c>
      <c r="P18" s="20">
        <f t="shared" si="4"/>
        <v>54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2">
      <c r="A19" s="101" t="s">
        <v>77</v>
      </c>
      <c r="B19" s="16" t="s">
        <v>16</v>
      </c>
      <c r="C19" s="36"/>
      <c r="D19" s="12"/>
      <c r="E19" s="12">
        <v>0</v>
      </c>
      <c r="F19" s="12">
        <v>0</v>
      </c>
      <c r="G19" s="38"/>
      <c r="H19" s="41"/>
      <c r="I19" s="12">
        <v>0</v>
      </c>
      <c r="J19" s="12"/>
      <c r="K19" s="47"/>
      <c r="L19" s="12"/>
      <c r="M19" s="12"/>
      <c r="N19" s="12"/>
      <c r="O19" s="19">
        <f t="shared" si="3"/>
        <v>0</v>
      </c>
      <c r="P19" s="20">
        <f t="shared" si="4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2">
      <c r="A20" s="101" t="s">
        <v>78</v>
      </c>
      <c r="B20" s="16" t="s">
        <v>17</v>
      </c>
      <c r="C20" s="36"/>
      <c r="D20" s="12">
        <v>22</v>
      </c>
      <c r="E20" s="12">
        <v>0</v>
      </c>
      <c r="F20" s="12">
        <v>32</v>
      </c>
      <c r="G20" s="38"/>
      <c r="H20" s="41"/>
      <c r="I20" s="12">
        <v>0</v>
      </c>
      <c r="J20" s="12"/>
      <c r="K20" s="47"/>
      <c r="L20" s="12"/>
      <c r="M20" s="12"/>
      <c r="N20" s="12"/>
      <c r="O20" s="19">
        <f t="shared" si="3"/>
        <v>0</v>
      </c>
      <c r="P20" s="20">
        <f t="shared" si="4"/>
        <v>54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2">
      <c r="A21" s="101" t="s">
        <v>79</v>
      </c>
      <c r="B21" s="16" t="s">
        <v>18</v>
      </c>
      <c r="C21" s="36"/>
      <c r="D21" s="12"/>
      <c r="E21" s="12">
        <v>0</v>
      </c>
      <c r="F21" s="12">
        <v>0</v>
      </c>
      <c r="G21" s="38"/>
      <c r="H21" s="41"/>
      <c r="I21" s="12">
        <v>0</v>
      </c>
      <c r="J21" s="12"/>
      <c r="K21" s="47"/>
      <c r="L21" s="12"/>
      <c r="M21" s="12"/>
      <c r="N21" s="12"/>
      <c r="O21" s="19">
        <f t="shared" si="3"/>
        <v>0</v>
      </c>
      <c r="P21" s="20">
        <f t="shared" si="4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2">
      <c r="A22" s="99" t="s">
        <v>63</v>
      </c>
      <c r="B22" s="11" t="s">
        <v>19</v>
      </c>
      <c r="C22" s="33">
        <f>C23+C29</f>
        <v>5245</v>
      </c>
      <c r="D22" s="31"/>
      <c r="E22" s="28">
        <f t="shared" ref="E22" si="12">E23+E29</f>
        <v>603</v>
      </c>
      <c r="F22" s="28">
        <f>F23+F29</f>
        <v>0</v>
      </c>
      <c r="G22" s="58">
        <f>G23+G29</f>
        <v>1961</v>
      </c>
      <c r="H22" s="42"/>
      <c r="I22" s="31">
        <f>SUM(I23,I35)</f>
        <v>295</v>
      </c>
      <c r="J22" s="45"/>
      <c r="K22" s="45">
        <f>K23+K29</f>
        <v>2374.48</v>
      </c>
      <c r="L22" s="28"/>
      <c r="M22" s="45">
        <f t="shared" ref="M22" si="13">M23+M29</f>
        <v>34.58</v>
      </c>
      <c r="N22" s="45"/>
      <c r="O22" s="19">
        <f t="shared" si="3"/>
        <v>10513.06</v>
      </c>
      <c r="P22" s="20">
        <f t="shared" si="4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2">
      <c r="A23" s="101" t="s">
        <v>65</v>
      </c>
      <c r="B23" s="16" t="s">
        <v>20</v>
      </c>
      <c r="C23" s="31">
        <f>SUM(C24:C28)</f>
        <v>4448</v>
      </c>
      <c r="D23" s="28"/>
      <c r="E23" s="28">
        <f t="shared" ref="E23" si="14">E25</f>
        <v>603</v>
      </c>
      <c r="F23" s="28">
        <f>SUM(F24:F28)</f>
        <v>0</v>
      </c>
      <c r="G23" s="58">
        <f>G25</f>
        <v>1961</v>
      </c>
      <c r="H23" s="42"/>
      <c r="I23" s="31">
        <f t="shared" ref="I23" si="15">SUM(I24:I28)</f>
        <v>295</v>
      </c>
      <c r="J23" s="28"/>
      <c r="K23" s="45">
        <f>K25</f>
        <v>2362.1799999999998</v>
      </c>
      <c r="L23" s="28"/>
      <c r="M23" s="28">
        <f t="shared" ref="M23" si="16">SUM(M24:M28)</f>
        <v>0</v>
      </c>
      <c r="N23" s="28"/>
      <c r="O23" s="19">
        <f t="shared" si="3"/>
        <v>9669.18</v>
      </c>
      <c r="P23" s="20">
        <f t="shared" si="4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2">
      <c r="A24" s="101" t="s">
        <v>66</v>
      </c>
      <c r="B24" s="16" t="s">
        <v>21</v>
      </c>
      <c r="C24" s="36"/>
      <c r="D24" s="12"/>
      <c r="E24" s="12">
        <v>0</v>
      </c>
      <c r="F24" s="12">
        <v>0</v>
      </c>
      <c r="G24" s="38"/>
      <c r="H24" s="41"/>
      <c r="I24" s="12">
        <v>0</v>
      </c>
      <c r="J24" s="12"/>
      <c r="K24" s="47"/>
      <c r="L24" s="12"/>
      <c r="M24" s="12"/>
      <c r="N24" s="12"/>
      <c r="O24" s="19">
        <f t="shared" si="3"/>
        <v>0</v>
      </c>
      <c r="P24" s="20">
        <f t="shared" si="4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2">
      <c r="A25" s="101" t="s">
        <v>67</v>
      </c>
      <c r="B25" s="16" t="s">
        <v>22</v>
      </c>
      <c r="C25" s="36">
        <v>4448</v>
      </c>
      <c r="D25" s="12"/>
      <c r="E25" s="12">
        <v>603</v>
      </c>
      <c r="F25" s="12">
        <v>0</v>
      </c>
      <c r="G25" s="57">
        <v>1961</v>
      </c>
      <c r="H25" s="41"/>
      <c r="I25" s="12">
        <v>295</v>
      </c>
      <c r="J25" s="12"/>
      <c r="K25" s="47">
        <v>2362.1799999999998</v>
      </c>
      <c r="L25" s="12"/>
      <c r="M25" s="12"/>
      <c r="N25" s="12"/>
      <c r="O25" s="19">
        <f t="shared" si="3"/>
        <v>9669.18</v>
      </c>
      <c r="P25" s="20">
        <f t="shared" si="4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2">
      <c r="A26" s="101" t="s">
        <v>68</v>
      </c>
      <c r="B26" s="16" t="s">
        <v>23</v>
      </c>
      <c r="C26" s="36"/>
      <c r="D26" s="12"/>
      <c r="E26" s="12">
        <v>0</v>
      </c>
      <c r="F26" s="12">
        <v>0</v>
      </c>
      <c r="G26" s="57"/>
      <c r="H26" s="41"/>
      <c r="I26" s="12">
        <v>0</v>
      </c>
      <c r="J26" s="12"/>
      <c r="K26" s="47"/>
      <c r="L26" s="12"/>
      <c r="M26" s="12"/>
      <c r="N26" s="12"/>
      <c r="O26" s="19">
        <f t="shared" si="3"/>
        <v>0</v>
      </c>
      <c r="P26" s="20">
        <f t="shared" si="4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2">
      <c r="A27" s="101" t="s">
        <v>69</v>
      </c>
      <c r="B27" s="16" t="s">
        <v>24</v>
      </c>
      <c r="C27" s="36"/>
      <c r="D27" s="12"/>
      <c r="E27" s="12">
        <v>0</v>
      </c>
      <c r="F27" s="12">
        <v>0</v>
      </c>
      <c r="G27" s="38"/>
      <c r="H27" s="41"/>
      <c r="I27" s="12">
        <v>0</v>
      </c>
      <c r="J27" s="12"/>
      <c r="K27" s="47"/>
      <c r="L27" s="12"/>
      <c r="M27" s="12"/>
      <c r="N27" s="12"/>
      <c r="O27" s="19">
        <f t="shared" si="3"/>
        <v>0</v>
      </c>
      <c r="P27" s="20">
        <f t="shared" si="4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2">
      <c r="A28" s="101" t="s">
        <v>70</v>
      </c>
      <c r="B28" s="16" t="s">
        <v>25</v>
      </c>
      <c r="C28" s="36"/>
      <c r="D28" s="12"/>
      <c r="E28" s="12">
        <v>0</v>
      </c>
      <c r="F28" s="12">
        <v>0</v>
      </c>
      <c r="G28" s="38"/>
      <c r="H28" s="41"/>
      <c r="I28" s="12">
        <v>0</v>
      </c>
      <c r="J28" s="12"/>
      <c r="K28" s="47"/>
      <c r="L28" s="12"/>
      <c r="M28" s="12"/>
      <c r="N28" s="12"/>
      <c r="O28" s="19">
        <f t="shared" si="3"/>
        <v>0</v>
      </c>
      <c r="P28" s="20">
        <f t="shared" si="4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2">
      <c r="A29" s="101" t="s">
        <v>71</v>
      </c>
      <c r="B29" s="16" t="s">
        <v>26</v>
      </c>
      <c r="C29" s="31">
        <f>SUM(C30:C34)</f>
        <v>797</v>
      </c>
      <c r="D29" s="28"/>
      <c r="E29" s="28">
        <f t="shared" ref="E29" si="17">E30+E31</f>
        <v>0</v>
      </c>
      <c r="F29" s="28">
        <v>0</v>
      </c>
      <c r="G29" s="58">
        <f>G31</f>
        <v>0</v>
      </c>
      <c r="H29" s="42"/>
      <c r="I29" s="31">
        <f>SUM(I30:I34)</f>
        <v>342</v>
      </c>
      <c r="J29" s="45"/>
      <c r="K29" s="45">
        <f>K31</f>
        <v>12.3</v>
      </c>
      <c r="L29" s="28"/>
      <c r="M29" s="45">
        <f t="shared" ref="M29" si="18">SUM(M30:M34)</f>
        <v>34.58</v>
      </c>
      <c r="N29" s="45"/>
      <c r="O29" s="19">
        <f t="shared" si="3"/>
        <v>1185.8799999999999</v>
      </c>
      <c r="P29" s="20">
        <f t="shared" si="4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2">
      <c r="A30" s="101" t="s">
        <v>72</v>
      </c>
      <c r="B30" s="16" t="s">
        <v>27</v>
      </c>
      <c r="C30" s="36"/>
      <c r="D30" s="12"/>
      <c r="E30" s="12">
        <v>0</v>
      </c>
      <c r="F30" s="12">
        <v>0</v>
      </c>
      <c r="G30" s="59"/>
      <c r="H30" s="41"/>
      <c r="I30" s="12">
        <v>0</v>
      </c>
      <c r="J30" s="12"/>
      <c r="K30" s="47"/>
      <c r="L30" s="12"/>
      <c r="M30" s="12"/>
      <c r="N30" s="12"/>
      <c r="O30" s="19">
        <f t="shared" si="3"/>
        <v>0</v>
      </c>
      <c r="P30" s="20">
        <f t="shared" si="4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2">
      <c r="A31" s="101" t="s">
        <v>73</v>
      </c>
      <c r="B31" s="16" t="s">
        <v>28</v>
      </c>
      <c r="C31" s="36">
        <v>723</v>
      </c>
      <c r="D31" s="12"/>
      <c r="E31" s="12">
        <v>0</v>
      </c>
      <c r="F31" s="12">
        <v>0</v>
      </c>
      <c r="G31" s="59">
        <v>0</v>
      </c>
      <c r="H31" s="41"/>
      <c r="I31" s="12">
        <v>120</v>
      </c>
      <c r="J31" s="12"/>
      <c r="K31" s="47">
        <v>12.3</v>
      </c>
      <c r="L31" s="12"/>
      <c r="M31" s="47">
        <v>34.58</v>
      </c>
      <c r="N31" s="12"/>
      <c r="O31" s="19">
        <f t="shared" si="3"/>
        <v>889.88</v>
      </c>
      <c r="P31" s="20">
        <f t="shared" si="4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2">
      <c r="A32" s="101" t="s">
        <v>74</v>
      </c>
      <c r="B32" s="16" t="s">
        <v>29</v>
      </c>
      <c r="C32" s="36"/>
      <c r="D32" s="12"/>
      <c r="E32" s="12">
        <v>0</v>
      </c>
      <c r="F32" s="12">
        <v>0</v>
      </c>
      <c r="G32" s="59"/>
      <c r="H32" s="41"/>
      <c r="I32" s="12">
        <v>0</v>
      </c>
      <c r="J32" s="12"/>
      <c r="K32" s="47"/>
      <c r="L32" s="12"/>
      <c r="M32" s="12"/>
      <c r="N32" s="12"/>
      <c r="O32" s="19">
        <f t="shared" si="3"/>
        <v>0</v>
      </c>
      <c r="P32" s="20">
        <f t="shared" si="4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2">
      <c r="A33" s="101" t="s">
        <v>75</v>
      </c>
      <c r="B33" s="16" t="s">
        <v>30</v>
      </c>
      <c r="C33" s="36"/>
      <c r="D33" s="12"/>
      <c r="E33" s="12">
        <v>0</v>
      </c>
      <c r="F33" s="12">
        <v>0</v>
      </c>
      <c r="G33" s="38"/>
      <c r="H33" s="41"/>
      <c r="I33" s="12">
        <v>0</v>
      </c>
      <c r="J33" s="12"/>
      <c r="K33" s="47"/>
      <c r="L33" s="12"/>
      <c r="M33" s="12"/>
      <c r="N33" s="12"/>
      <c r="O33" s="19">
        <f t="shared" si="3"/>
        <v>0</v>
      </c>
      <c r="P33" s="20">
        <f t="shared" si="4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2">
      <c r="A34" s="101" t="s">
        <v>76</v>
      </c>
      <c r="B34" s="16" t="s">
        <v>31</v>
      </c>
      <c r="C34" s="36">
        <v>74</v>
      </c>
      <c r="D34" s="12"/>
      <c r="E34" s="12">
        <v>0</v>
      </c>
      <c r="F34" s="12">
        <v>0</v>
      </c>
      <c r="G34" s="38"/>
      <c r="H34" s="41"/>
      <c r="I34" s="12">
        <v>222</v>
      </c>
      <c r="J34" s="12"/>
      <c r="K34" s="47"/>
      <c r="L34" s="12"/>
      <c r="M34" s="12"/>
      <c r="N34" s="12"/>
      <c r="O34" s="19">
        <f t="shared" si="3"/>
        <v>296</v>
      </c>
      <c r="P34" s="20">
        <f t="shared" si="4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2">
      <c r="A35" s="101" t="s">
        <v>77</v>
      </c>
      <c r="B35" s="16" t="s">
        <v>32</v>
      </c>
      <c r="C35" s="31"/>
      <c r="D35" s="28"/>
      <c r="E35" s="28">
        <v>0</v>
      </c>
      <c r="F35" s="28">
        <v>0</v>
      </c>
      <c r="G35" s="40"/>
      <c r="H35" s="28">
        <v>16</v>
      </c>
      <c r="I35" s="28">
        <v>0</v>
      </c>
      <c r="J35" s="45"/>
      <c r="K35" s="45">
        <f>K36+K37+K38</f>
        <v>0</v>
      </c>
      <c r="L35" s="28"/>
      <c r="M35" s="28"/>
      <c r="N35" s="45"/>
      <c r="O35" s="19">
        <f t="shared" si="3"/>
        <v>0</v>
      </c>
      <c r="P35" s="20">
        <f t="shared" si="4"/>
        <v>16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2">
      <c r="A36" s="101" t="s">
        <v>80</v>
      </c>
      <c r="B36" s="16" t="s">
        <v>33</v>
      </c>
      <c r="C36" s="36"/>
      <c r="D36" s="12"/>
      <c r="E36" s="12">
        <v>0</v>
      </c>
      <c r="F36" s="12">
        <v>0</v>
      </c>
      <c r="G36" s="12"/>
      <c r="H36" s="12">
        <v>16</v>
      </c>
      <c r="I36" s="12">
        <v>0</v>
      </c>
      <c r="J36" s="12"/>
      <c r="K36" s="47"/>
      <c r="L36" s="12"/>
      <c r="M36" s="12"/>
      <c r="N36" s="12"/>
      <c r="O36" s="19">
        <f t="shared" si="3"/>
        <v>0</v>
      </c>
      <c r="P36" s="20">
        <f t="shared" si="4"/>
        <v>16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2">
      <c r="A37" s="101" t="s">
        <v>78</v>
      </c>
      <c r="B37" s="16" t="s">
        <v>34</v>
      </c>
      <c r="C37" s="36"/>
      <c r="E37" s="12">
        <v>0</v>
      </c>
      <c r="F37" s="12">
        <v>0</v>
      </c>
      <c r="G37" s="38"/>
      <c r="H37" s="12"/>
      <c r="I37" s="12">
        <v>0</v>
      </c>
      <c r="J37" s="12"/>
      <c r="K37" s="47"/>
      <c r="L37" s="12"/>
      <c r="M37" s="12"/>
      <c r="N37" s="12"/>
      <c r="O37" s="19">
        <f t="shared" si="3"/>
        <v>0</v>
      </c>
      <c r="P37" s="20">
        <f t="shared" si="4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2">
      <c r="A38" s="101" t="s">
        <v>79</v>
      </c>
      <c r="B38" s="16" t="s">
        <v>35</v>
      </c>
      <c r="C38" s="36"/>
      <c r="D38" s="12"/>
      <c r="E38" s="12">
        <v>0</v>
      </c>
      <c r="F38" s="12">
        <v>0</v>
      </c>
      <c r="G38" s="38"/>
      <c r="H38" s="12"/>
      <c r="I38" s="12">
        <v>0</v>
      </c>
      <c r="J38" s="12"/>
      <c r="K38" s="47"/>
      <c r="L38" s="12"/>
      <c r="M38" s="12"/>
      <c r="N38" s="12"/>
      <c r="O38" s="19">
        <f t="shared" si="3"/>
        <v>0</v>
      </c>
      <c r="P38" s="20">
        <f t="shared" si="4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2">
      <c r="A39" s="99" t="s">
        <v>81</v>
      </c>
      <c r="B39" s="11" t="s">
        <v>36</v>
      </c>
      <c r="C39" s="36"/>
      <c r="D39" s="12"/>
      <c r="E39" s="12">
        <v>0</v>
      </c>
      <c r="F39" s="12">
        <v>0</v>
      </c>
      <c r="G39" s="38"/>
      <c r="H39" s="12"/>
      <c r="I39" s="12">
        <v>0</v>
      </c>
      <c r="J39" s="12"/>
      <c r="K39" s="47"/>
      <c r="L39" s="12"/>
      <c r="M39" s="12"/>
      <c r="N39" s="12"/>
      <c r="O39" s="19">
        <f t="shared" si="3"/>
        <v>0</v>
      </c>
      <c r="P39" s="20">
        <f t="shared" si="4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5.5" x14ac:dyDescent="0.2">
      <c r="A40" s="99" t="s">
        <v>82</v>
      </c>
      <c r="B40" s="11" t="s">
        <v>37</v>
      </c>
      <c r="C40" s="36">
        <v>7319</v>
      </c>
      <c r="D40" s="12"/>
      <c r="E40" s="28">
        <v>744</v>
      </c>
      <c r="F40" s="28">
        <v>0</v>
      </c>
      <c r="G40" s="57">
        <v>11280</v>
      </c>
      <c r="H40" s="12"/>
      <c r="I40" s="12">
        <v>3388</v>
      </c>
      <c r="J40" s="12"/>
      <c r="K40" s="47">
        <v>13975.64</v>
      </c>
      <c r="L40" s="12"/>
      <c r="M40" s="12"/>
      <c r="N40" s="12"/>
      <c r="O40" s="19">
        <f t="shared" si="3"/>
        <v>36706.639999999999</v>
      </c>
      <c r="P40" s="20">
        <f t="shared" si="4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2">
      <c r="A41" s="99" t="s">
        <v>83</v>
      </c>
      <c r="B41" s="11" t="s">
        <v>38</v>
      </c>
      <c r="C41" s="36"/>
      <c r="D41" s="12"/>
      <c r="E41" s="12">
        <v>0</v>
      </c>
      <c r="F41" s="12">
        <v>0</v>
      </c>
      <c r="G41" s="41"/>
      <c r="H41" s="12"/>
      <c r="I41" s="12">
        <v>0</v>
      </c>
      <c r="J41" s="12"/>
      <c r="K41" s="47"/>
      <c r="L41" s="12"/>
      <c r="M41" s="12"/>
      <c r="N41" s="12"/>
      <c r="O41" s="19">
        <f t="shared" si="3"/>
        <v>0</v>
      </c>
      <c r="P41" s="20">
        <f t="shared" si="4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2">
      <c r="A42" s="99" t="s">
        <v>84</v>
      </c>
      <c r="B42" s="11" t="s">
        <v>39</v>
      </c>
      <c r="C42" s="36"/>
      <c r="D42" s="12"/>
      <c r="E42" s="12">
        <v>0</v>
      </c>
      <c r="F42" s="12">
        <v>0</v>
      </c>
      <c r="G42" s="41"/>
      <c r="H42" s="12"/>
      <c r="I42" s="12">
        <v>0</v>
      </c>
      <c r="J42" s="12"/>
      <c r="K42" s="47"/>
      <c r="L42" s="12"/>
      <c r="M42" s="12"/>
      <c r="N42" s="12"/>
      <c r="O42" s="19">
        <f t="shared" si="3"/>
        <v>0</v>
      </c>
      <c r="P42" s="20">
        <f t="shared" si="4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2">
      <c r="A43" s="99" t="s">
        <v>85</v>
      </c>
      <c r="B43" s="11" t="s">
        <v>40</v>
      </c>
      <c r="C43" s="12"/>
      <c r="D43" s="12"/>
      <c r="E43" s="12">
        <v>0</v>
      </c>
      <c r="F43" s="12">
        <v>0</v>
      </c>
      <c r="G43" s="41"/>
      <c r="H43" s="12"/>
      <c r="I43" s="12">
        <v>0</v>
      </c>
      <c r="J43" s="12"/>
      <c r="K43" s="47"/>
      <c r="L43" s="12"/>
      <c r="M43" s="12"/>
      <c r="N43" s="12"/>
      <c r="O43" s="19">
        <f t="shared" si="3"/>
        <v>0</v>
      </c>
      <c r="P43" s="20">
        <f t="shared" si="4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2">
      <c r="A44" s="99" t="s">
        <v>86</v>
      </c>
      <c r="B44" s="11" t="s">
        <v>41</v>
      </c>
      <c r="C44" s="12"/>
      <c r="D44" s="12"/>
      <c r="E44" s="12">
        <v>0</v>
      </c>
      <c r="F44" s="12">
        <v>0</v>
      </c>
      <c r="G44" s="41"/>
      <c r="H44" s="12"/>
      <c r="I44" s="12">
        <v>0</v>
      </c>
      <c r="J44" s="12"/>
      <c r="K44" s="47"/>
      <c r="L44" s="12"/>
      <c r="M44" s="12"/>
      <c r="N44" s="12"/>
      <c r="O44" s="19">
        <f t="shared" si="3"/>
        <v>0</v>
      </c>
      <c r="P44" s="20">
        <f t="shared" si="4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3.5" thickBot="1" x14ac:dyDescent="0.25">
      <c r="A45" s="100" t="s">
        <v>87</v>
      </c>
      <c r="B45" s="14" t="s">
        <v>42</v>
      </c>
      <c r="C45" s="28">
        <f>C4+C40</f>
        <v>34963</v>
      </c>
      <c r="D45" s="28">
        <f>D20</f>
        <v>22</v>
      </c>
      <c r="E45" s="28">
        <f t="shared" ref="E45:F45" si="19">E40+E4</f>
        <v>24211</v>
      </c>
      <c r="F45" s="28">
        <f t="shared" si="19"/>
        <v>32</v>
      </c>
      <c r="G45" s="31">
        <f>G40+G4</f>
        <v>22479</v>
      </c>
      <c r="H45" s="31">
        <f>H4</f>
        <v>16</v>
      </c>
      <c r="I45" s="54">
        <f>SUM(I4,I40,I39)</f>
        <v>6997</v>
      </c>
      <c r="J45" s="55"/>
      <c r="K45" s="48">
        <f>K4+K40</f>
        <v>36803.31</v>
      </c>
      <c r="L45" s="31"/>
      <c r="M45" s="45">
        <f t="shared" ref="M45" si="20">M6+M12+M23+M29+M40</f>
        <v>34.58</v>
      </c>
      <c r="N45" s="55"/>
      <c r="O45" s="23">
        <f t="shared" si="3"/>
        <v>125487.89</v>
      </c>
      <c r="P45" s="24">
        <f t="shared" si="4"/>
        <v>70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2">
      <c r="C49" s="4"/>
      <c r="D49" s="4"/>
    </row>
    <row r="74" spans="1:51" s="3" customFormat="1" x14ac:dyDescent="0.2">
      <c r="A74" s="6" t="s">
        <v>43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2">
      <c r="A75" s="6" t="s">
        <v>44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2">
      <c r="A76" s="6" t="s">
        <v>45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2">
      <c r="A77" s="6" t="s">
        <v>46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2">
      <c r="A78" s="6" t="s">
        <v>47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2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2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2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2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2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2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2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2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2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2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2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2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2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2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2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2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2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2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2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2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2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2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2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2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2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2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2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2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2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2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2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2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2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2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2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2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2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2">
      <c r="A116" s="6" t="s">
        <v>48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2">
      <c r="A117" s="6" t="s">
        <v>49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2">
      <c r="A118" s="6" t="s">
        <v>50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2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2">
      <c r="A120" s="6" t="s">
        <v>51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2">
      <c r="A121" s="6" t="s">
        <v>52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2">
      <c r="A122" s="6" t="s">
        <v>53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2">
      <c r="A123" s="6" t="s">
        <v>54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2">
      <c r="A124" s="6" t="s">
        <v>55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2">
      <c r="A125" s="6" t="s">
        <v>56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2">
      <c r="A126" s="6" t="s">
        <v>57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2">
      <c r="A127" s="6" t="s">
        <v>58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7855-642A-4D87-BD82-E84E8FE38F80}">
  <dimension ref="A1:AY12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4" width="15.42578125" style="3" customWidth="1"/>
    <col min="5" max="16" width="15.42578125" style="5" customWidth="1"/>
    <col min="17" max="16384" width="9.140625" style="5"/>
  </cols>
  <sheetData>
    <row r="1" spans="1:46" x14ac:dyDescent="0.2">
      <c r="A1" s="18" t="s">
        <v>105</v>
      </c>
    </row>
    <row r="2" spans="1:46" s="7" customFormat="1" ht="15" customHeight="1" x14ac:dyDescent="0.25">
      <c r="A2" s="8"/>
      <c r="B2" s="9"/>
      <c r="C2" s="64" t="s">
        <v>88</v>
      </c>
      <c r="D2" s="65"/>
      <c r="E2" s="64" t="s">
        <v>89</v>
      </c>
      <c r="F2" s="65"/>
      <c r="G2" s="64" t="s">
        <v>95</v>
      </c>
      <c r="H2" s="65"/>
      <c r="I2" s="64" t="s">
        <v>96</v>
      </c>
      <c r="J2" s="65"/>
      <c r="K2" s="64" t="s">
        <v>92</v>
      </c>
      <c r="L2" s="65"/>
      <c r="M2" s="64" t="s">
        <v>93</v>
      </c>
      <c r="N2" s="66"/>
      <c r="O2" s="70" t="s">
        <v>94</v>
      </c>
      <c r="P2" s="66"/>
    </row>
    <row r="3" spans="1:46" s="7" customFormat="1" x14ac:dyDescent="0.25">
      <c r="A3" s="25"/>
      <c r="B3" s="26"/>
      <c r="C3" s="79" t="s">
        <v>97</v>
      </c>
      <c r="D3" s="79" t="s">
        <v>98</v>
      </c>
      <c r="E3" s="79" t="s">
        <v>97</v>
      </c>
      <c r="F3" s="79" t="s">
        <v>98</v>
      </c>
      <c r="G3" s="79" t="s">
        <v>97</v>
      </c>
      <c r="H3" s="79" t="s">
        <v>98</v>
      </c>
      <c r="I3" s="79" t="s">
        <v>97</v>
      </c>
      <c r="J3" s="79" t="s">
        <v>98</v>
      </c>
      <c r="K3" s="79" t="s">
        <v>97</v>
      </c>
      <c r="L3" s="79" t="s">
        <v>98</v>
      </c>
      <c r="M3" s="79" t="s">
        <v>97</v>
      </c>
      <c r="N3" s="80" t="s">
        <v>98</v>
      </c>
      <c r="O3" s="79" t="s">
        <v>99</v>
      </c>
      <c r="P3" s="80" t="s">
        <v>98</v>
      </c>
    </row>
    <row r="4" spans="1:46" s="1" customFormat="1" x14ac:dyDescent="0.2">
      <c r="A4" s="102" t="s">
        <v>62</v>
      </c>
      <c r="B4" s="11" t="s">
        <v>1</v>
      </c>
      <c r="C4" s="28">
        <f t="shared" ref="C4:F4" si="0">C5+C22</f>
        <v>40428</v>
      </c>
      <c r="D4" s="28">
        <f t="shared" si="0"/>
        <v>35</v>
      </c>
      <c r="E4" s="28">
        <f t="shared" si="0"/>
        <v>17365</v>
      </c>
      <c r="F4" s="28">
        <f t="shared" si="0"/>
        <v>32</v>
      </c>
      <c r="G4" s="31">
        <v>5932</v>
      </c>
      <c r="H4" s="31">
        <v>16</v>
      </c>
      <c r="I4" s="51">
        <v>5776</v>
      </c>
      <c r="J4" s="60">
        <v>0</v>
      </c>
      <c r="K4" s="45">
        <f>K5+K22</f>
        <v>2360.9349999999999</v>
      </c>
      <c r="L4" s="28"/>
      <c r="M4" s="45"/>
      <c r="N4" s="19"/>
      <c r="O4" s="19">
        <f>C4+E4+G4+I4+K4+M4</f>
        <v>71861.934999999998</v>
      </c>
      <c r="P4" s="20">
        <f>D4+F4+H4+J4+L4+N4</f>
        <v>83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2">
      <c r="A5" s="102" t="s">
        <v>63</v>
      </c>
      <c r="B5" s="11" t="s">
        <v>2</v>
      </c>
      <c r="C5" s="28">
        <f>C6+C12</f>
        <v>33075</v>
      </c>
      <c r="D5" s="28">
        <f>D6+D12+D18</f>
        <v>35</v>
      </c>
      <c r="E5" s="28">
        <f>E6+E12+E18</f>
        <v>16483</v>
      </c>
      <c r="F5" s="28">
        <f>F6+F12+F18</f>
        <v>32</v>
      </c>
      <c r="G5" s="31">
        <v>5386</v>
      </c>
      <c r="H5" s="42"/>
      <c r="I5" s="51">
        <v>3783</v>
      </c>
      <c r="J5" s="60">
        <v>0</v>
      </c>
      <c r="K5" s="45">
        <f>K6+K12</f>
        <v>1634.5819999999999</v>
      </c>
      <c r="L5" s="28"/>
      <c r="M5" s="45"/>
      <c r="N5" s="19"/>
      <c r="O5" s="19">
        <f t="shared" ref="O5:O45" si="1">C5+E5+G5+I5+K5+M5</f>
        <v>60361.582000000002</v>
      </c>
      <c r="P5" s="20">
        <f t="shared" ref="P5:P45" si="2">D5+F5+H5+J5+L5+N5</f>
        <v>67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2">
      <c r="A6" s="104" t="s">
        <v>64</v>
      </c>
      <c r="B6" s="16" t="s">
        <v>3</v>
      </c>
      <c r="C6" s="28">
        <f>SUM(C7:C11)</f>
        <v>32733</v>
      </c>
      <c r="D6" s="28"/>
      <c r="E6" s="28">
        <f t="shared" ref="E6" si="3">SUM(E7:E11)</f>
        <v>15557</v>
      </c>
      <c r="F6" s="28">
        <f>SUM(F7:F11)</f>
        <v>0</v>
      </c>
      <c r="G6" s="31">
        <v>5359</v>
      </c>
      <c r="H6" s="42"/>
      <c r="I6" s="51">
        <v>3540</v>
      </c>
      <c r="J6" s="60">
        <v>0</v>
      </c>
      <c r="K6" s="45">
        <f>K7</f>
        <v>1580.319</v>
      </c>
      <c r="L6" s="28"/>
      <c r="M6" s="45"/>
      <c r="N6" s="21"/>
      <c r="O6" s="19">
        <f t="shared" si="1"/>
        <v>58769.319000000003</v>
      </c>
      <c r="P6" s="20">
        <f t="shared" si="2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2">
      <c r="A7" s="104" t="s">
        <v>65</v>
      </c>
      <c r="B7" s="16" t="s">
        <v>4</v>
      </c>
      <c r="C7" s="36">
        <v>25689</v>
      </c>
      <c r="D7" s="12"/>
      <c r="E7" s="12">
        <v>8740</v>
      </c>
      <c r="F7" s="12">
        <v>0</v>
      </c>
      <c r="G7" s="12">
        <v>5359</v>
      </c>
      <c r="H7" s="41"/>
      <c r="I7" s="12">
        <v>3325</v>
      </c>
      <c r="J7" s="61">
        <v>0</v>
      </c>
      <c r="K7" s="46">
        <v>1580.319</v>
      </c>
      <c r="L7" s="36"/>
      <c r="M7" s="12"/>
      <c r="N7" s="21"/>
      <c r="O7" s="19">
        <f t="shared" si="1"/>
        <v>44693.319000000003</v>
      </c>
      <c r="P7" s="20">
        <f t="shared" si="2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2">
      <c r="A8" s="104" t="s">
        <v>66</v>
      </c>
      <c r="B8" s="16" t="s">
        <v>5</v>
      </c>
      <c r="C8" s="36"/>
      <c r="D8" s="12"/>
      <c r="E8" s="12">
        <v>0</v>
      </c>
      <c r="F8" s="12">
        <v>0</v>
      </c>
      <c r="G8" s="38"/>
      <c r="H8" s="41"/>
      <c r="I8" s="12">
        <v>0</v>
      </c>
      <c r="J8" s="61">
        <v>0</v>
      </c>
      <c r="K8" s="46"/>
      <c r="L8" s="36"/>
      <c r="M8" s="12"/>
      <c r="N8" s="21"/>
      <c r="O8" s="19">
        <f t="shared" si="1"/>
        <v>0</v>
      </c>
      <c r="P8" s="20">
        <f t="shared" si="2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2">
      <c r="A9" s="104" t="s">
        <v>67</v>
      </c>
      <c r="B9" s="16" t="s">
        <v>6</v>
      </c>
      <c r="C9" s="36">
        <v>7044</v>
      </c>
      <c r="D9" s="12"/>
      <c r="E9" s="12">
        <v>1670</v>
      </c>
      <c r="F9" s="12">
        <v>0</v>
      </c>
      <c r="G9" s="39"/>
      <c r="H9" s="41"/>
      <c r="I9" s="12">
        <v>132</v>
      </c>
      <c r="J9" s="61">
        <v>86</v>
      </c>
      <c r="K9" s="46"/>
      <c r="L9" s="36"/>
      <c r="M9" s="12"/>
      <c r="N9" s="21"/>
      <c r="O9" s="19">
        <f t="shared" si="1"/>
        <v>8846</v>
      </c>
      <c r="P9" s="20">
        <f t="shared" si="2"/>
        <v>86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2">
      <c r="A10" s="104" t="s">
        <v>68</v>
      </c>
      <c r="B10" s="16" t="s">
        <v>7</v>
      </c>
      <c r="C10" s="36"/>
      <c r="D10" s="12"/>
      <c r="E10" s="12">
        <v>5147</v>
      </c>
      <c r="F10" s="12">
        <v>0</v>
      </c>
      <c r="G10" s="36"/>
      <c r="H10" s="41"/>
      <c r="I10" s="12">
        <v>83</v>
      </c>
      <c r="J10" s="61">
        <v>0</v>
      </c>
      <c r="K10" s="47"/>
      <c r="L10" s="12"/>
      <c r="M10" s="12"/>
      <c r="N10" s="21"/>
      <c r="O10" s="19">
        <f t="shared" si="1"/>
        <v>5230</v>
      </c>
      <c r="P10" s="20">
        <f t="shared" si="2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2">
      <c r="A11" s="104" t="s">
        <v>69</v>
      </c>
      <c r="B11" s="16" t="s">
        <v>8</v>
      </c>
      <c r="C11" s="36"/>
      <c r="D11" s="12"/>
      <c r="E11" s="12">
        <v>0</v>
      </c>
      <c r="F11" s="12">
        <v>0</v>
      </c>
      <c r="G11" s="38"/>
      <c r="H11" s="41"/>
      <c r="I11" s="12">
        <v>0</v>
      </c>
      <c r="J11" s="61">
        <v>0</v>
      </c>
      <c r="K11" s="47"/>
      <c r="L11" s="12"/>
      <c r="M11" s="12"/>
      <c r="N11" s="21"/>
      <c r="O11" s="19">
        <f t="shared" si="1"/>
        <v>0</v>
      </c>
      <c r="P11" s="20">
        <f t="shared" si="2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2">
      <c r="A12" s="104" t="s">
        <v>70</v>
      </c>
      <c r="B12" s="16" t="s">
        <v>9</v>
      </c>
      <c r="C12" s="31">
        <f>C13+C14+C15+C16+C17</f>
        <v>342</v>
      </c>
      <c r="D12" s="28"/>
      <c r="E12" s="28">
        <f t="shared" ref="E12" si="4">SUM(E13:E17)</f>
        <v>926</v>
      </c>
      <c r="F12" s="28">
        <v>0</v>
      </c>
      <c r="G12" s="31">
        <v>27</v>
      </c>
      <c r="H12" s="42"/>
      <c r="I12" s="53">
        <v>243</v>
      </c>
      <c r="J12" s="60">
        <v>0</v>
      </c>
      <c r="K12" s="45">
        <f>SUM(K13:K17)</f>
        <v>54.262999999999998</v>
      </c>
      <c r="L12" s="28"/>
      <c r="M12" s="28"/>
      <c r="N12" s="21"/>
      <c r="O12" s="19">
        <f t="shared" si="1"/>
        <v>1592.2629999999999</v>
      </c>
      <c r="P12" s="20">
        <f t="shared" si="2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2">
      <c r="A13" s="104" t="s">
        <v>71</v>
      </c>
      <c r="B13" s="16" t="s">
        <v>10</v>
      </c>
      <c r="C13" s="36"/>
      <c r="D13" s="12"/>
      <c r="E13" s="12">
        <v>0</v>
      </c>
      <c r="F13" s="12">
        <v>0</v>
      </c>
      <c r="G13" s="38"/>
      <c r="H13" s="41"/>
      <c r="I13" s="12"/>
      <c r="J13" s="61">
        <v>0</v>
      </c>
      <c r="K13" s="47"/>
      <c r="L13" s="12"/>
      <c r="M13" s="12"/>
      <c r="N13" s="21"/>
      <c r="O13" s="19">
        <f t="shared" si="1"/>
        <v>0</v>
      </c>
      <c r="P13" s="20">
        <f t="shared" si="2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2">
      <c r="A14" s="104" t="s">
        <v>72</v>
      </c>
      <c r="B14" s="16" t="s">
        <v>11</v>
      </c>
      <c r="C14" s="36">
        <v>342</v>
      </c>
      <c r="D14" s="12"/>
      <c r="E14" s="12">
        <v>926</v>
      </c>
      <c r="F14" s="12">
        <v>0</v>
      </c>
      <c r="G14" s="12">
        <v>27</v>
      </c>
      <c r="H14" s="41"/>
      <c r="I14" s="12">
        <v>197</v>
      </c>
      <c r="J14" s="61">
        <v>0</v>
      </c>
      <c r="K14" s="47">
        <v>54.262999999999998</v>
      </c>
      <c r="L14" s="12"/>
      <c r="M14" s="12"/>
      <c r="N14" s="21"/>
      <c r="O14" s="19">
        <f t="shared" si="1"/>
        <v>1546.2629999999999</v>
      </c>
      <c r="P14" s="20">
        <f t="shared" si="2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2">
      <c r="A15" s="104" t="s">
        <v>73</v>
      </c>
      <c r="B15" s="16" t="s">
        <v>12</v>
      </c>
      <c r="C15" s="36"/>
      <c r="D15" s="12"/>
      <c r="E15" s="12">
        <v>0</v>
      </c>
      <c r="F15" s="12">
        <v>0</v>
      </c>
      <c r="G15" s="38"/>
      <c r="H15" s="41"/>
      <c r="I15" s="12">
        <v>0</v>
      </c>
      <c r="J15" s="61">
        <v>0</v>
      </c>
      <c r="K15" s="47"/>
      <c r="L15" s="12"/>
      <c r="M15" s="12"/>
      <c r="N15" s="21"/>
      <c r="O15" s="19">
        <f t="shared" si="1"/>
        <v>0</v>
      </c>
      <c r="P15" s="20">
        <f t="shared" si="2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2">
      <c r="A16" s="104" t="s">
        <v>74</v>
      </c>
      <c r="B16" s="16" t="s">
        <v>13</v>
      </c>
      <c r="C16" s="36"/>
      <c r="D16" s="12"/>
      <c r="E16" s="12">
        <v>0</v>
      </c>
      <c r="F16" s="12">
        <v>0</v>
      </c>
      <c r="G16" s="38"/>
      <c r="H16" s="41"/>
      <c r="I16" s="12">
        <v>0</v>
      </c>
      <c r="J16" s="61">
        <v>0</v>
      </c>
      <c r="K16" s="47"/>
      <c r="L16" s="12"/>
      <c r="M16" s="12"/>
      <c r="N16" s="21"/>
      <c r="O16" s="19">
        <f t="shared" si="1"/>
        <v>0</v>
      </c>
      <c r="P16" s="20">
        <f t="shared" si="2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2">
      <c r="A17" s="104" t="s">
        <v>75</v>
      </c>
      <c r="B17" s="16" t="s">
        <v>14</v>
      </c>
      <c r="C17" s="12"/>
      <c r="D17" s="12"/>
      <c r="E17" s="12">
        <v>0</v>
      </c>
      <c r="F17" s="12">
        <v>0</v>
      </c>
      <c r="G17" s="12">
        <v>0</v>
      </c>
      <c r="H17" s="41"/>
      <c r="I17" s="12">
        <v>46</v>
      </c>
      <c r="J17" s="61">
        <v>0</v>
      </c>
      <c r="K17" s="47"/>
      <c r="L17" s="12"/>
      <c r="M17" s="12"/>
      <c r="N17" s="21"/>
      <c r="O17" s="19">
        <f t="shared" si="1"/>
        <v>46</v>
      </c>
      <c r="P17" s="20">
        <f t="shared" si="2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2">
      <c r="A18" s="104" t="s">
        <v>76</v>
      </c>
      <c r="B18" s="16" t="s">
        <v>15</v>
      </c>
      <c r="C18" s="31"/>
      <c r="D18" s="28">
        <f>D20</f>
        <v>35</v>
      </c>
      <c r="E18" s="28">
        <f t="shared" ref="E18:F18" si="5">SUM(E19:E21)</f>
        <v>0</v>
      </c>
      <c r="F18" s="28">
        <f t="shared" si="5"/>
        <v>32</v>
      </c>
      <c r="G18" s="40"/>
      <c r="H18" s="42"/>
      <c r="I18" s="28">
        <v>0</v>
      </c>
      <c r="J18" s="60">
        <v>0</v>
      </c>
      <c r="K18" s="45"/>
      <c r="L18" s="28"/>
      <c r="M18" s="28"/>
      <c r="N18" s="21"/>
      <c r="O18" s="19">
        <f t="shared" si="1"/>
        <v>0</v>
      </c>
      <c r="P18" s="20">
        <f t="shared" si="2"/>
        <v>67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2">
      <c r="A19" s="104" t="s">
        <v>77</v>
      </c>
      <c r="B19" s="16" t="s">
        <v>16</v>
      </c>
      <c r="C19" s="36"/>
      <c r="D19" s="12"/>
      <c r="E19" s="12">
        <v>0</v>
      </c>
      <c r="F19" s="12">
        <v>0</v>
      </c>
      <c r="G19" s="38"/>
      <c r="H19" s="41"/>
      <c r="I19" s="12">
        <v>0</v>
      </c>
      <c r="J19" s="61">
        <v>0</v>
      </c>
      <c r="K19" s="47"/>
      <c r="L19" s="12"/>
      <c r="M19" s="12"/>
      <c r="N19" s="21"/>
      <c r="O19" s="19">
        <f t="shared" si="1"/>
        <v>0</v>
      </c>
      <c r="P19" s="20">
        <f t="shared" si="2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2">
      <c r="A20" s="104" t="s">
        <v>78</v>
      </c>
      <c r="B20" s="16" t="s">
        <v>17</v>
      </c>
      <c r="C20" s="36"/>
      <c r="D20" s="12">
        <v>35</v>
      </c>
      <c r="E20" s="12">
        <v>0</v>
      </c>
      <c r="F20" s="12">
        <v>32</v>
      </c>
      <c r="G20" s="38"/>
      <c r="H20" s="41"/>
      <c r="I20" s="12">
        <v>0</v>
      </c>
      <c r="J20" s="61">
        <v>0</v>
      </c>
      <c r="K20" s="47"/>
      <c r="L20" s="12"/>
      <c r="M20" s="12"/>
      <c r="N20" s="21"/>
      <c r="O20" s="19">
        <f t="shared" si="1"/>
        <v>0</v>
      </c>
      <c r="P20" s="20">
        <f t="shared" si="2"/>
        <v>67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2">
      <c r="A21" s="104" t="s">
        <v>79</v>
      </c>
      <c r="B21" s="16" t="s">
        <v>18</v>
      </c>
      <c r="C21" s="36"/>
      <c r="D21" s="12"/>
      <c r="E21" s="12">
        <v>0</v>
      </c>
      <c r="F21" s="12">
        <v>0</v>
      </c>
      <c r="G21" s="38"/>
      <c r="H21" s="41"/>
      <c r="I21" s="12">
        <v>0</v>
      </c>
      <c r="J21" s="61">
        <v>0</v>
      </c>
      <c r="K21" s="47"/>
      <c r="L21" s="12"/>
      <c r="M21" s="12"/>
      <c r="N21" s="21"/>
      <c r="O21" s="19">
        <f t="shared" si="1"/>
        <v>0</v>
      </c>
      <c r="P21" s="20">
        <f t="shared" si="2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2">
      <c r="A22" s="102" t="s">
        <v>63</v>
      </c>
      <c r="B22" s="11" t="s">
        <v>19</v>
      </c>
      <c r="C22" s="33">
        <f>C23+C29</f>
        <v>7353</v>
      </c>
      <c r="D22" s="31"/>
      <c r="E22" s="28">
        <f t="shared" ref="E22" si="6">E23+E29</f>
        <v>882</v>
      </c>
      <c r="F22" s="28">
        <f>F23+F29</f>
        <v>0</v>
      </c>
      <c r="G22" s="31">
        <v>546</v>
      </c>
      <c r="H22" s="42"/>
      <c r="I22" s="31">
        <v>1719</v>
      </c>
      <c r="J22" s="62">
        <v>0</v>
      </c>
      <c r="K22" s="45">
        <f>K23+K29</f>
        <v>726.35299999999995</v>
      </c>
      <c r="L22" s="28"/>
      <c r="M22" s="45"/>
      <c r="N22" s="19"/>
      <c r="O22" s="19">
        <f t="shared" si="1"/>
        <v>11226.352999999999</v>
      </c>
      <c r="P22" s="20">
        <f t="shared" si="2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2">
      <c r="A23" s="104" t="s">
        <v>65</v>
      </c>
      <c r="B23" s="16" t="s">
        <v>20</v>
      </c>
      <c r="C23" s="31">
        <f>SUM(C24:C28)</f>
        <v>6649</v>
      </c>
      <c r="D23" s="28"/>
      <c r="E23" s="28">
        <f t="shared" ref="E23" si="7">E25</f>
        <v>882</v>
      </c>
      <c r="F23" s="28">
        <f>SUM(F24:F28)</f>
        <v>0</v>
      </c>
      <c r="G23" s="31">
        <v>546</v>
      </c>
      <c r="H23" s="42"/>
      <c r="I23" s="31">
        <v>1719</v>
      </c>
      <c r="J23" s="60">
        <v>0</v>
      </c>
      <c r="K23" s="45">
        <f>K25</f>
        <v>726.35299999999995</v>
      </c>
      <c r="L23" s="28"/>
      <c r="M23" s="28"/>
      <c r="N23" s="21"/>
      <c r="O23" s="19">
        <f t="shared" si="1"/>
        <v>10522.352999999999</v>
      </c>
      <c r="P23" s="20">
        <f t="shared" si="2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2">
      <c r="A24" s="104" t="s">
        <v>66</v>
      </c>
      <c r="B24" s="16" t="s">
        <v>21</v>
      </c>
      <c r="C24" s="36"/>
      <c r="D24" s="12"/>
      <c r="E24" s="12">
        <v>0</v>
      </c>
      <c r="F24" s="12">
        <v>0</v>
      </c>
      <c r="G24" s="38"/>
      <c r="H24" s="41"/>
      <c r="I24" s="12">
        <v>0</v>
      </c>
      <c r="J24" s="61">
        <v>0</v>
      </c>
      <c r="K24" s="47"/>
      <c r="L24" s="12"/>
      <c r="M24" s="12"/>
      <c r="N24" s="21"/>
      <c r="O24" s="19">
        <f t="shared" si="1"/>
        <v>0</v>
      </c>
      <c r="P24" s="20">
        <f t="shared" si="2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2">
      <c r="A25" s="104" t="s">
        <v>67</v>
      </c>
      <c r="B25" s="16" t="s">
        <v>22</v>
      </c>
      <c r="C25" s="36">
        <v>6649</v>
      </c>
      <c r="D25" s="12"/>
      <c r="E25" s="12">
        <v>882</v>
      </c>
      <c r="F25" s="12">
        <v>0</v>
      </c>
      <c r="G25" s="12">
        <v>546</v>
      </c>
      <c r="H25" s="41"/>
      <c r="I25" s="12">
        <v>1719</v>
      </c>
      <c r="J25" s="61">
        <v>0</v>
      </c>
      <c r="K25" s="47">
        <v>726.35299999999995</v>
      </c>
      <c r="L25" s="12"/>
      <c r="M25" s="12"/>
      <c r="N25" s="21"/>
      <c r="O25" s="19">
        <f t="shared" si="1"/>
        <v>10522.352999999999</v>
      </c>
      <c r="P25" s="20">
        <f t="shared" si="2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2">
      <c r="A26" s="104" t="s">
        <v>68</v>
      </c>
      <c r="B26" s="16" t="s">
        <v>23</v>
      </c>
      <c r="C26" s="36"/>
      <c r="D26" s="12"/>
      <c r="E26" s="12">
        <v>0</v>
      </c>
      <c r="F26" s="12">
        <v>0</v>
      </c>
      <c r="G26" s="38"/>
      <c r="H26" s="41"/>
      <c r="I26" s="12">
        <v>0</v>
      </c>
      <c r="J26" s="61">
        <v>0</v>
      </c>
      <c r="K26" s="47"/>
      <c r="L26" s="12"/>
      <c r="M26" s="12"/>
      <c r="N26" s="21"/>
      <c r="O26" s="19">
        <f t="shared" si="1"/>
        <v>0</v>
      </c>
      <c r="P26" s="20">
        <f t="shared" si="2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2">
      <c r="A27" s="104" t="s">
        <v>69</v>
      </c>
      <c r="B27" s="16" t="s">
        <v>24</v>
      </c>
      <c r="C27" s="36"/>
      <c r="D27" s="12"/>
      <c r="E27" s="12">
        <v>0</v>
      </c>
      <c r="F27" s="12">
        <v>0</v>
      </c>
      <c r="G27" s="38"/>
      <c r="H27" s="41"/>
      <c r="I27" s="12">
        <v>0</v>
      </c>
      <c r="J27" s="61">
        <v>0</v>
      </c>
      <c r="K27" s="47"/>
      <c r="L27" s="12"/>
      <c r="M27" s="12"/>
      <c r="N27" s="21"/>
      <c r="O27" s="19">
        <f t="shared" si="1"/>
        <v>0</v>
      </c>
      <c r="P27" s="20">
        <f t="shared" si="2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2">
      <c r="A28" s="104" t="s">
        <v>70</v>
      </c>
      <c r="B28" s="16" t="s">
        <v>25</v>
      </c>
      <c r="C28" s="36"/>
      <c r="D28" s="12"/>
      <c r="E28" s="12">
        <v>0</v>
      </c>
      <c r="F28" s="12">
        <v>0</v>
      </c>
      <c r="G28" s="38"/>
      <c r="H28" s="41"/>
      <c r="I28" s="12">
        <v>0</v>
      </c>
      <c r="J28" s="61">
        <v>0</v>
      </c>
      <c r="K28" s="47"/>
      <c r="L28" s="12"/>
      <c r="M28" s="12"/>
      <c r="N28" s="21"/>
      <c r="O28" s="19">
        <f t="shared" si="1"/>
        <v>0</v>
      </c>
      <c r="P28" s="20">
        <f t="shared" si="2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2">
      <c r="A29" s="104" t="s">
        <v>71</v>
      </c>
      <c r="B29" s="16" t="s">
        <v>26</v>
      </c>
      <c r="C29" s="31">
        <f>SUM(C30:C34)</f>
        <v>704</v>
      </c>
      <c r="D29" s="28"/>
      <c r="E29" s="28">
        <f t="shared" ref="E29" si="8">E30+E31</f>
        <v>0</v>
      </c>
      <c r="F29" s="28">
        <v>0</v>
      </c>
      <c r="G29" s="40"/>
      <c r="H29" s="42"/>
      <c r="I29" s="31">
        <v>274</v>
      </c>
      <c r="J29" s="60">
        <v>0</v>
      </c>
      <c r="K29" s="45">
        <v>0</v>
      </c>
      <c r="L29" s="28"/>
      <c r="M29" s="45"/>
      <c r="N29" s="21"/>
      <c r="O29" s="19">
        <f t="shared" si="1"/>
        <v>978</v>
      </c>
      <c r="P29" s="20">
        <f t="shared" si="2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2">
      <c r="A30" s="104" t="s">
        <v>72</v>
      </c>
      <c r="B30" s="16" t="s">
        <v>27</v>
      </c>
      <c r="C30" s="36"/>
      <c r="D30" s="12"/>
      <c r="E30" s="12">
        <v>0</v>
      </c>
      <c r="F30" s="12">
        <v>0</v>
      </c>
      <c r="G30" s="38"/>
      <c r="H30" s="41"/>
      <c r="I30" s="12">
        <v>0</v>
      </c>
      <c r="J30" s="61">
        <v>0</v>
      </c>
      <c r="K30" s="47"/>
      <c r="L30" s="12"/>
      <c r="M30" s="12"/>
      <c r="N30" s="21"/>
      <c r="O30" s="19">
        <f t="shared" si="1"/>
        <v>0</v>
      </c>
      <c r="P30" s="20">
        <f t="shared" si="2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2">
      <c r="A31" s="104" t="s">
        <v>73</v>
      </c>
      <c r="B31" s="16" t="s">
        <v>28</v>
      </c>
      <c r="C31" s="36">
        <v>570</v>
      </c>
      <c r="D31" s="12"/>
      <c r="E31" s="12">
        <v>0</v>
      </c>
      <c r="F31" s="12">
        <v>0</v>
      </c>
      <c r="G31" s="38"/>
      <c r="H31" s="41"/>
      <c r="I31" s="12">
        <v>274</v>
      </c>
      <c r="J31" s="61">
        <v>0</v>
      </c>
      <c r="K31" s="47"/>
      <c r="L31" s="12"/>
      <c r="M31" s="47"/>
      <c r="N31" s="21"/>
      <c r="O31" s="19">
        <f t="shared" si="1"/>
        <v>844</v>
      </c>
      <c r="P31" s="20">
        <f t="shared" si="2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2">
      <c r="A32" s="104" t="s">
        <v>74</v>
      </c>
      <c r="B32" s="16" t="s">
        <v>29</v>
      </c>
      <c r="C32" s="36"/>
      <c r="D32" s="12"/>
      <c r="E32" s="12">
        <v>0</v>
      </c>
      <c r="F32" s="12">
        <v>0</v>
      </c>
      <c r="G32" s="38"/>
      <c r="H32" s="41"/>
      <c r="I32" s="12">
        <v>0</v>
      </c>
      <c r="J32" s="61">
        <v>0</v>
      </c>
      <c r="K32" s="47"/>
      <c r="L32" s="12"/>
      <c r="M32" s="12"/>
      <c r="N32" s="21"/>
      <c r="O32" s="19">
        <f t="shared" si="1"/>
        <v>0</v>
      </c>
      <c r="P32" s="20">
        <f t="shared" si="2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2">
      <c r="A33" s="104" t="s">
        <v>75</v>
      </c>
      <c r="B33" s="16" t="s">
        <v>30</v>
      </c>
      <c r="C33" s="36"/>
      <c r="D33" s="12"/>
      <c r="E33" s="12">
        <v>0</v>
      </c>
      <c r="F33" s="12">
        <v>0</v>
      </c>
      <c r="G33" s="38"/>
      <c r="H33" s="41"/>
      <c r="I33" s="12">
        <v>0</v>
      </c>
      <c r="J33" s="61">
        <v>0</v>
      </c>
      <c r="K33" s="47"/>
      <c r="L33" s="12"/>
      <c r="M33" s="12"/>
      <c r="N33" s="21"/>
      <c r="O33" s="19">
        <f t="shared" si="1"/>
        <v>0</v>
      </c>
      <c r="P33" s="20">
        <f t="shared" si="2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2">
      <c r="A34" s="104" t="s">
        <v>76</v>
      </c>
      <c r="B34" s="16" t="s">
        <v>31</v>
      </c>
      <c r="C34" s="36">
        <v>134</v>
      </c>
      <c r="D34" s="12"/>
      <c r="E34" s="12">
        <v>0</v>
      </c>
      <c r="F34" s="12">
        <v>0</v>
      </c>
      <c r="G34" s="38"/>
      <c r="H34" s="41"/>
      <c r="I34" s="12">
        <v>0</v>
      </c>
      <c r="J34" s="61">
        <v>0</v>
      </c>
      <c r="K34" s="47"/>
      <c r="L34" s="12"/>
      <c r="M34" s="47"/>
      <c r="N34" s="21"/>
      <c r="O34" s="19">
        <f t="shared" si="1"/>
        <v>134</v>
      </c>
      <c r="P34" s="20">
        <f t="shared" si="2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2">
      <c r="A35" s="104" t="s">
        <v>77</v>
      </c>
      <c r="B35" s="16" t="s">
        <v>32</v>
      </c>
      <c r="C35" s="31"/>
      <c r="D35" s="28"/>
      <c r="E35" s="28">
        <v>0</v>
      </c>
      <c r="F35" s="28">
        <v>0</v>
      </c>
      <c r="G35" s="40"/>
      <c r="H35" s="28">
        <v>16</v>
      </c>
      <c r="I35" s="28">
        <v>0</v>
      </c>
      <c r="J35" s="60">
        <v>0</v>
      </c>
      <c r="K35" s="45"/>
      <c r="L35" s="28"/>
      <c r="M35" s="28"/>
      <c r="N35" s="21"/>
      <c r="O35" s="19">
        <f t="shared" si="1"/>
        <v>0</v>
      </c>
      <c r="P35" s="20">
        <f t="shared" si="2"/>
        <v>16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2">
      <c r="A36" s="104" t="s">
        <v>80</v>
      </c>
      <c r="B36" s="16" t="s">
        <v>33</v>
      </c>
      <c r="C36" s="36"/>
      <c r="D36" s="12"/>
      <c r="E36" s="12">
        <v>0</v>
      </c>
      <c r="F36" s="12">
        <v>0</v>
      </c>
      <c r="G36" s="12"/>
      <c r="H36" s="12">
        <v>16</v>
      </c>
      <c r="I36" s="12">
        <v>0</v>
      </c>
      <c r="J36" s="61">
        <v>0</v>
      </c>
      <c r="K36" s="47"/>
      <c r="L36" s="12"/>
      <c r="M36" s="12"/>
      <c r="N36" s="21"/>
      <c r="O36" s="19">
        <f t="shared" si="1"/>
        <v>0</v>
      </c>
      <c r="P36" s="20">
        <f t="shared" si="2"/>
        <v>16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2">
      <c r="A37" s="104" t="s">
        <v>78</v>
      </c>
      <c r="B37" s="16" t="s">
        <v>34</v>
      </c>
      <c r="C37" s="36"/>
      <c r="E37" s="12">
        <v>0</v>
      </c>
      <c r="F37" s="12">
        <v>0</v>
      </c>
      <c r="G37" s="38"/>
      <c r="H37" s="12"/>
      <c r="I37" s="12">
        <v>0</v>
      </c>
      <c r="J37" s="61">
        <v>0</v>
      </c>
      <c r="K37" s="47"/>
      <c r="L37" s="12"/>
      <c r="M37" s="12"/>
      <c r="N37" s="21"/>
      <c r="O37" s="19">
        <f t="shared" si="1"/>
        <v>0</v>
      </c>
      <c r="P37" s="20">
        <f t="shared" si="2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2">
      <c r="A38" s="104" t="s">
        <v>79</v>
      </c>
      <c r="B38" s="16" t="s">
        <v>35</v>
      </c>
      <c r="C38" s="36"/>
      <c r="D38" s="12"/>
      <c r="E38" s="12">
        <v>0</v>
      </c>
      <c r="F38" s="12">
        <v>0</v>
      </c>
      <c r="G38" s="38"/>
      <c r="H38" s="12"/>
      <c r="I38" s="12">
        <v>0</v>
      </c>
      <c r="J38" s="61">
        <v>0</v>
      </c>
      <c r="K38" s="47"/>
      <c r="L38" s="12"/>
      <c r="M38" s="12"/>
      <c r="N38" s="21"/>
      <c r="O38" s="19">
        <f t="shared" si="1"/>
        <v>0</v>
      </c>
      <c r="P38" s="20">
        <f t="shared" si="2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2">
      <c r="A39" s="102" t="s">
        <v>81</v>
      </c>
      <c r="B39" s="11" t="s">
        <v>36</v>
      </c>
      <c r="C39" s="36"/>
      <c r="D39" s="12"/>
      <c r="E39" s="12">
        <v>0</v>
      </c>
      <c r="F39" s="12">
        <v>0</v>
      </c>
      <c r="G39" s="38"/>
      <c r="H39" s="12"/>
      <c r="I39" s="12">
        <v>0</v>
      </c>
      <c r="J39" s="61">
        <v>0</v>
      </c>
      <c r="K39" s="47"/>
      <c r="L39" s="12"/>
      <c r="M39" s="12"/>
      <c r="N39" s="19"/>
      <c r="O39" s="19">
        <f t="shared" si="1"/>
        <v>0</v>
      </c>
      <c r="P39" s="20">
        <f t="shared" si="2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5.5" x14ac:dyDescent="0.2">
      <c r="A40" s="102" t="s">
        <v>82</v>
      </c>
      <c r="B40" s="11" t="s">
        <v>37</v>
      </c>
      <c r="C40" s="36">
        <v>12326</v>
      </c>
      <c r="D40" s="12"/>
      <c r="E40" s="28">
        <v>134</v>
      </c>
      <c r="F40" s="28">
        <v>0</v>
      </c>
      <c r="G40" s="12">
        <v>7018</v>
      </c>
      <c r="H40" s="12"/>
      <c r="I40" s="12">
        <v>741</v>
      </c>
      <c r="J40" s="61">
        <v>0</v>
      </c>
      <c r="K40" s="47">
        <v>2125.1350000000002</v>
      </c>
      <c r="L40" s="12"/>
      <c r="M40" s="47"/>
      <c r="N40" s="19"/>
      <c r="O40" s="19">
        <f t="shared" si="1"/>
        <v>22344.135000000002</v>
      </c>
      <c r="P40" s="20">
        <f t="shared" si="2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2">
      <c r="A41" s="102" t="s">
        <v>83</v>
      </c>
      <c r="B41" s="11" t="s">
        <v>38</v>
      </c>
      <c r="C41" s="36"/>
      <c r="D41" s="12"/>
      <c r="E41" s="12">
        <v>0</v>
      </c>
      <c r="F41" s="12">
        <v>0</v>
      </c>
      <c r="G41" s="41"/>
      <c r="H41" s="12"/>
      <c r="I41" s="12">
        <v>0</v>
      </c>
      <c r="J41" s="61">
        <v>0</v>
      </c>
      <c r="K41" s="47"/>
      <c r="L41" s="12"/>
      <c r="M41" s="12"/>
      <c r="N41" s="19"/>
      <c r="O41" s="19">
        <f t="shared" si="1"/>
        <v>0</v>
      </c>
      <c r="P41" s="20">
        <f t="shared" si="2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2">
      <c r="A42" s="102" t="s">
        <v>84</v>
      </c>
      <c r="B42" s="11" t="s">
        <v>39</v>
      </c>
      <c r="C42" s="36"/>
      <c r="D42" s="12"/>
      <c r="E42" s="12">
        <v>0</v>
      </c>
      <c r="F42" s="12">
        <v>0</v>
      </c>
      <c r="G42" s="41"/>
      <c r="H42" s="12"/>
      <c r="I42" s="12">
        <v>0</v>
      </c>
      <c r="J42" s="61">
        <v>0</v>
      </c>
      <c r="K42" s="47"/>
      <c r="L42" s="12"/>
      <c r="M42" s="12"/>
      <c r="N42" s="19"/>
      <c r="O42" s="19">
        <f t="shared" si="1"/>
        <v>0</v>
      </c>
      <c r="P42" s="20">
        <f t="shared" si="2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2">
      <c r="A43" s="102" t="s">
        <v>85</v>
      </c>
      <c r="B43" s="11" t="s">
        <v>40</v>
      </c>
      <c r="C43" s="12"/>
      <c r="D43" s="12"/>
      <c r="E43" s="12">
        <v>0</v>
      </c>
      <c r="F43" s="12">
        <v>0</v>
      </c>
      <c r="G43" s="41"/>
      <c r="H43" s="12"/>
      <c r="I43" s="12">
        <v>0</v>
      </c>
      <c r="J43" s="61">
        <v>0</v>
      </c>
      <c r="K43" s="47"/>
      <c r="L43" s="12"/>
      <c r="M43" s="12"/>
      <c r="N43" s="19"/>
      <c r="O43" s="19">
        <f t="shared" si="1"/>
        <v>0</v>
      </c>
      <c r="P43" s="20">
        <f t="shared" si="2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2">
      <c r="A44" s="102" t="s">
        <v>86</v>
      </c>
      <c r="B44" s="11" t="s">
        <v>41</v>
      </c>
      <c r="C44" s="12"/>
      <c r="D44" s="12"/>
      <c r="E44" s="12">
        <v>0</v>
      </c>
      <c r="F44" s="12">
        <v>0</v>
      </c>
      <c r="G44" s="41"/>
      <c r="H44" s="12"/>
      <c r="I44" s="12">
        <v>0</v>
      </c>
      <c r="J44" s="61">
        <v>0</v>
      </c>
      <c r="K44" s="47"/>
      <c r="L44" s="12"/>
      <c r="M44" s="12"/>
      <c r="N44" s="19"/>
      <c r="O44" s="19">
        <f t="shared" si="1"/>
        <v>0</v>
      </c>
      <c r="P44" s="20">
        <f t="shared" si="2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3.5" thickBot="1" x14ac:dyDescent="0.25">
      <c r="A45" s="103" t="s">
        <v>87</v>
      </c>
      <c r="B45" s="14" t="s">
        <v>42</v>
      </c>
      <c r="C45" s="28">
        <f>C6+C12+C23+C29+C40</f>
        <v>52754</v>
      </c>
      <c r="D45" s="28">
        <f>D20</f>
        <v>35</v>
      </c>
      <c r="E45" s="28">
        <f t="shared" ref="E45:F45" si="9">E40+E4</f>
        <v>17499</v>
      </c>
      <c r="F45" s="28">
        <f t="shared" si="9"/>
        <v>32</v>
      </c>
      <c r="G45" s="31">
        <v>12950</v>
      </c>
      <c r="H45" s="31">
        <v>16</v>
      </c>
      <c r="I45" s="54">
        <v>6517</v>
      </c>
      <c r="J45" s="63">
        <v>86</v>
      </c>
      <c r="K45" s="48">
        <f>K4+K40</f>
        <v>4486.07</v>
      </c>
      <c r="L45" s="31"/>
      <c r="M45" s="55"/>
      <c r="N45" s="23"/>
      <c r="O45" s="23">
        <f t="shared" si="1"/>
        <v>94206.07</v>
      </c>
      <c r="P45" s="24">
        <f t="shared" si="2"/>
        <v>169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2">
      <c r="C49" s="4"/>
      <c r="D49" s="4"/>
    </row>
    <row r="74" spans="1:51" s="3" customFormat="1" x14ac:dyDescent="0.2">
      <c r="A74" s="6" t="s">
        <v>43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2">
      <c r="A75" s="6" t="s">
        <v>44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2">
      <c r="A76" s="6" t="s">
        <v>45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2">
      <c r="A77" s="6" t="s">
        <v>46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2">
      <c r="A78" s="6" t="s">
        <v>47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2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2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2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2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2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2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2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2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2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2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2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2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2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2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2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2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2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2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2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2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2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2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2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2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2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2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2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2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2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2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2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2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2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2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2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2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2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2">
      <c r="A116" s="6" t="s">
        <v>48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2">
      <c r="A117" s="6" t="s">
        <v>49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2">
      <c r="A118" s="6" t="s">
        <v>50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2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2">
      <c r="A120" s="6" t="s">
        <v>51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2">
      <c r="A121" s="6" t="s">
        <v>52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2">
      <c r="A122" s="6" t="s">
        <v>53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2">
      <c r="A123" s="6" t="s">
        <v>54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2">
      <c r="A124" s="6" t="s">
        <v>55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2">
      <c r="A125" s="6" t="s">
        <v>56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2">
      <c r="A126" s="6" t="s">
        <v>57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2">
      <c r="A127" s="6" t="s">
        <v>58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DED84-A07E-4234-B245-6F073E9EF9AB}">
  <dimension ref="A1:AY127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4" width="15.42578125" style="3" customWidth="1"/>
    <col min="5" max="16" width="15.42578125" style="5" customWidth="1"/>
    <col min="17" max="16384" width="9.140625" style="5"/>
  </cols>
  <sheetData>
    <row r="1" spans="1:46" x14ac:dyDescent="0.2">
      <c r="A1" s="18" t="s">
        <v>106</v>
      </c>
    </row>
    <row r="2" spans="1:46" s="7" customFormat="1" ht="15" customHeight="1" x14ac:dyDescent="0.25">
      <c r="A2" s="8"/>
      <c r="B2" s="9"/>
      <c r="C2" s="64" t="s">
        <v>88</v>
      </c>
      <c r="D2" s="65"/>
      <c r="E2" s="64" t="s">
        <v>89</v>
      </c>
      <c r="F2" s="65"/>
      <c r="G2" s="64" t="s">
        <v>95</v>
      </c>
      <c r="H2" s="65"/>
      <c r="I2" s="64" t="s">
        <v>96</v>
      </c>
      <c r="J2" s="65"/>
      <c r="K2" s="64" t="s">
        <v>92</v>
      </c>
      <c r="L2" s="65"/>
      <c r="M2" s="64" t="s">
        <v>93</v>
      </c>
      <c r="N2" s="66"/>
      <c r="O2" s="70" t="s">
        <v>94</v>
      </c>
      <c r="P2" s="66"/>
    </row>
    <row r="3" spans="1:46" s="7" customFormat="1" x14ac:dyDescent="0.25">
      <c r="A3" s="25"/>
      <c r="B3" s="26"/>
      <c r="C3" s="83" t="s">
        <v>97</v>
      </c>
      <c r="D3" s="83" t="s">
        <v>98</v>
      </c>
      <c r="E3" s="83" t="s">
        <v>97</v>
      </c>
      <c r="F3" s="83" t="s">
        <v>98</v>
      </c>
      <c r="G3" s="83" t="s">
        <v>97</v>
      </c>
      <c r="H3" s="83" t="s">
        <v>98</v>
      </c>
      <c r="I3" s="83" t="s">
        <v>97</v>
      </c>
      <c r="J3" s="83" t="s">
        <v>98</v>
      </c>
      <c r="K3" s="83" t="s">
        <v>97</v>
      </c>
      <c r="L3" s="83" t="s">
        <v>98</v>
      </c>
      <c r="M3" s="83" t="s">
        <v>97</v>
      </c>
      <c r="N3" s="84" t="s">
        <v>98</v>
      </c>
      <c r="O3" s="83" t="s">
        <v>99</v>
      </c>
      <c r="P3" s="84" t="s">
        <v>98</v>
      </c>
    </row>
    <row r="4" spans="1:46" s="1" customFormat="1" x14ac:dyDescent="0.2">
      <c r="A4" s="105" t="s">
        <v>62</v>
      </c>
      <c r="B4" s="11" t="s">
        <v>1</v>
      </c>
      <c r="C4" s="28">
        <f>C5+C22</f>
        <v>199</v>
      </c>
      <c r="D4" s="28">
        <f>D5+D22</f>
        <v>3</v>
      </c>
      <c r="E4" s="28">
        <f t="shared" ref="E4:F4" si="0">E5+E22</f>
        <v>91</v>
      </c>
      <c r="F4" s="28">
        <f t="shared" si="0"/>
        <v>3</v>
      </c>
      <c r="G4" s="31">
        <f>G5+G22</f>
        <v>76</v>
      </c>
      <c r="H4" s="31">
        <v>3</v>
      </c>
      <c r="I4" s="51">
        <f>SUM(I5,I22,I29)</f>
        <v>39</v>
      </c>
      <c r="J4" s="28"/>
      <c r="K4" s="28">
        <f>K5+K22</f>
        <v>86</v>
      </c>
      <c r="L4" s="19"/>
      <c r="M4" s="28">
        <f t="shared" ref="M4" si="1">M5+M22</f>
        <v>2</v>
      </c>
      <c r="N4" s="28"/>
      <c r="O4" s="19">
        <f>C4+E4+G4+I4+K4+M4</f>
        <v>493</v>
      </c>
      <c r="P4" s="20">
        <f>D4+F4+H4+J4+L4+N4</f>
        <v>9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2">
      <c r="A5" s="105" t="s">
        <v>63</v>
      </c>
      <c r="B5" s="11" t="s">
        <v>2</v>
      </c>
      <c r="C5" s="28">
        <f>C6+C12+C18</f>
        <v>158</v>
      </c>
      <c r="D5" s="28">
        <f>D6+D12+D18</f>
        <v>3</v>
      </c>
      <c r="E5" s="28">
        <f t="shared" ref="E5" si="2">E6+E12</f>
        <v>90</v>
      </c>
      <c r="F5" s="28">
        <f>F6+F12+F18</f>
        <v>3</v>
      </c>
      <c r="G5" s="31">
        <f>G6+G12</f>
        <v>69</v>
      </c>
      <c r="H5" s="43"/>
      <c r="I5" s="51">
        <f>SUM(I12,I6)</f>
        <v>18</v>
      </c>
      <c r="J5" s="28"/>
      <c r="K5" s="28">
        <f>K6+K12</f>
        <v>76</v>
      </c>
      <c r="L5" s="19"/>
      <c r="M5" s="28">
        <f t="shared" ref="M5" si="3">M6+M12</f>
        <v>0</v>
      </c>
      <c r="N5" s="28"/>
      <c r="O5" s="19">
        <f t="shared" ref="O5:O45" si="4">C5+E5+G5+I5+K5+M5</f>
        <v>411</v>
      </c>
      <c r="P5" s="20">
        <f t="shared" ref="P5:P45" si="5">D5+F5+H5+J5+L5+N5</f>
        <v>6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2">
      <c r="A6" s="107" t="s">
        <v>64</v>
      </c>
      <c r="B6" s="16" t="s">
        <v>3</v>
      </c>
      <c r="C6" s="28">
        <f>SUM(C7:C11)</f>
        <v>139</v>
      </c>
      <c r="D6" s="28"/>
      <c r="E6" s="28">
        <f t="shared" ref="E6" si="6">SUM(E7:E11)</f>
        <v>87</v>
      </c>
      <c r="F6" s="28">
        <f>SUM(F7:F11)</f>
        <v>0</v>
      </c>
      <c r="G6" s="31">
        <f>G7+G10</f>
        <v>65</v>
      </c>
      <c r="H6" s="43"/>
      <c r="I6" s="51">
        <f>SUM(I7:I11)</f>
        <v>17</v>
      </c>
      <c r="J6" s="28"/>
      <c r="K6" s="28">
        <f>K7+K9</f>
        <v>73</v>
      </c>
      <c r="L6" s="21"/>
      <c r="M6" s="28">
        <f t="shared" ref="M6" si="7">SUM(M7:M11)</f>
        <v>0</v>
      </c>
      <c r="N6" s="28"/>
      <c r="O6" s="19">
        <f t="shared" si="4"/>
        <v>381</v>
      </c>
      <c r="P6" s="20">
        <f t="shared" si="5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2">
      <c r="A7" s="107" t="s">
        <v>65</v>
      </c>
      <c r="B7" s="16" t="s">
        <v>4</v>
      </c>
      <c r="C7" s="36">
        <v>100</v>
      </c>
      <c r="D7" s="12"/>
      <c r="E7" s="12">
        <v>47</v>
      </c>
      <c r="F7" s="12">
        <v>0</v>
      </c>
      <c r="G7" s="57">
        <v>65</v>
      </c>
      <c r="H7" s="41"/>
      <c r="I7" s="12">
        <v>13</v>
      </c>
      <c r="J7" s="12"/>
      <c r="K7" s="36">
        <v>73</v>
      </c>
      <c r="L7" s="21"/>
      <c r="M7" s="12"/>
      <c r="N7" s="12"/>
      <c r="O7" s="19">
        <f t="shared" si="4"/>
        <v>298</v>
      </c>
      <c r="P7" s="20">
        <f t="shared" si="5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2">
      <c r="A8" s="107" t="s">
        <v>66</v>
      </c>
      <c r="B8" s="16" t="s">
        <v>5</v>
      </c>
      <c r="C8" s="36"/>
      <c r="D8" s="12"/>
      <c r="E8" s="12">
        <v>0</v>
      </c>
      <c r="F8" s="12">
        <v>0</v>
      </c>
      <c r="G8" s="38"/>
      <c r="H8" s="41"/>
      <c r="I8" s="12"/>
      <c r="J8" s="12"/>
      <c r="K8" s="36"/>
      <c r="L8" s="21"/>
      <c r="M8" s="12"/>
      <c r="N8" s="12"/>
      <c r="O8" s="19">
        <f t="shared" si="4"/>
        <v>0</v>
      </c>
      <c r="P8" s="20">
        <f t="shared" si="5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2">
      <c r="A9" s="107" t="s">
        <v>67</v>
      </c>
      <c r="B9" s="16" t="s">
        <v>6</v>
      </c>
      <c r="C9" s="36">
        <v>35</v>
      </c>
      <c r="D9" s="12"/>
      <c r="E9" s="12">
        <v>7</v>
      </c>
      <c r="F9" s="12">
        <v>0</v>
      </c>
      <c r="G9" s="39"/>
      <c r="H9" s="41"/>
      <c r="I9" s="12">
        <v>1</v>
      </c>
      <c r="J9" s="12"/>
      <c r="K9" s="36"/>
      <c r="L9" s="21"/>
      <c r="M9" s="12"/>
      <c r="N9" s="12"/>
      <c r="O9" s="19">
        <f t="shared" si="4"/>
        <v>43</v>
      </c>
      <c r="P9" s="20">
        <f t="shared" si="5"/>
        <v>0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2">
      <c r="A10" s="107" t="s">
        <v>68</v>
      </c>
      <c r="B10" s="16" t="s">
        <v>7</v>
      </c>
      <c r="C10" s="36"/>
      <c r="D10" s="12"/>
      <c r="E10" s="12">
        <v>33</v>
      </c>
      <c r="F10" s="12">
        <v>0</v>
      </c>
      <c r="G10" s="39"/>
      <c r="H10" s="41"/>
      <c r="I10" s="12">
        <v>3</v>
      </c>
      <c r="J10" s="12"/>
      <c r="K10" s="12"/>
      <c r="L10" s="21"/>
      <c r="M10" s="12"/>
      <c r="N10" s="12"/>
      <c r="O10" s="19">
        <f t="shared" si="4"/>
        <v>36</v>
      </c>
      <c r="P10" s="20">
        <f t="shared" si="5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2">
      <c r="A11" s="107" t="s">
        <v>69</v>
      </c>
      <c r="B11" s="16" t="s">
        <v>8</v>
      </c>
      <c r="C11" s="36">
        <v>4</v>
      </c>
      <c r="D11" s="12"/>
      <c r="E11" s="12">
        <v>0</v>
      </c>
      <c r="F11" s="12">
        <v>0</v>
      </c>
      <c r="G11" s="38"/>
      <c r="H11" s="41"/>
      <c r="I11" s="12"/>
      <c r="J11" s="12"/>
      <c r="K11" s="12"/>
      <c r="L11" s="21"/>
      <c r="M11" s="12"/>
      <c r="N11" s="12"/>
      <c r="O11" s="19">
        <f t="shared" si="4"/>
        <v>4</v>
      </c>
      <c r="P11" s="20">
        <f t="shared" si="5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2">
      <c r="A12" s="107" t="s">
        <v>70</v>
      </c>
      <c r="B12" s="16" t="s">
        <v>9</v>
      </c>
      <c r="C12" s="31">
        <f>SUM(C13:C17)</f>
        <v>19</v>
      </c>
      <c r="D12" s="28"/>
      <c r="E12" s="28">
        <f t="shared" ref="E12" si="8">SUM(E13:E17)</f>
        <v>3</v>
      </c>
      <c r="F12" s="28">
        <v>0</v>
      </c>
      <c r="G12" s="58">
        <v>4</v>
      </c>
      <c r="H12" s="43"/>
      <c r="I12" s="53">
        <f>SUM(I13:I17)</f>
        <v>1</v>
      </c>
      <c r="J12" s="28"/>
      <c r="K12" s="28">
        <f>SUM(K13:K17)</f>
        <v>3</v>
      </c>
      <c r="L12" s="21"/>
      <c r="M12" s="28">
        <f t="shared" ref="M12" si="9">SUM(M13:M17)</f>
        <v>0</v>
      </c>
      <c r="N12" s="28"/>
      <c r="O12" s="19">
        <f t="shared" si="4"/>
        <v>30</v>
      </c>
      <c r="P12" s="20">
        <f t="shared" si="5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2">
      <c r="A13" s="107" t="s">
        <v>71</v>
      </c>
      <c r="B13" s="16" t="s">
        <v>10</v>
      </c>
      <c r="C13" s="36"/>
      <c r="D13" s="12"/>
      <c r="E13" s="12">
        <v>0</v>
      </c>
      <c r="F13" s="12">
        <v>0</v>
      </c>
      <c r="G13" s="39"/>
      <c r="H13" s="41"/>
      <c r="I13" s="12"/>
      <c r="J13" s="12"/>
      <c r="K13" s="12"/>
      <c r="L13" s="21"/>
      <c r="M13" s="12"/>
      <c r="N13" s="12"/>
      <c r="O13" s="19">
        <f t="shared" si="4"/>
        <v>0</v>
      </c>
      <c r="P13" s="20">
        <f t="shared" si="5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2">
      <c r="A14" s="107" t="s">
        <v>72</v>
      </c>
      <c r="B14" s="16" t="s">
        <v>11</v>
      </c>
      <c r="C14" s="36">
        <v>16</v>
      </c>
      <c r="D14" s="12"/>
      <c r="E14" s="12">
        <v>3</v>
      </c>
      <c r="F14" s="12">
        <v>0</v>
      </c>
      <c r="G14" s="57">
        <v>4</v>
      </c>
      <c r="H14" s="41"/>
      <c r="I14" s="12">
        <v>1</v>
      </c>
      <c r="J14" s="12"/>
      <c r="K14" s="12">
        <v>3</v>
      </c>
      <c r="L14" s="21"/>
      <c r="M14" s="12"/>
      <c r="N14" s="12"/>
      <c r="O14" s="19">
        <f t="shared" si="4"/>
        <v>27</v>
      </c>
      <c r="P14" s="20">
        <f t="shared" si="5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2">
      <c r="A15" s="107" t="s">
        <v>73</v>
      </c>
      <c r="B15" s="16" t="s">
        <v>12</v>
      </c>
      <c r="C15" s="36"/>
      <c r="D15" s="12"/>
      <c r="E15" s="12">
        <v>0</v>
      </c>
      <c r="F15" s="12">
        <v>0</v>
      </c>
      <c r="G15" s="39"/>
      <c r="H15" s="41"/>
      <c r="I15" s="12">
        <v>0</v>
      </c>
      <c r="J15" s="12"/>
      <c r="K15" s="12"/>
      <c r="L15" s="21"/>
      <c r="M15" s="12"/>
      <c r="N15" s="12"/>
      <c r="O15" s="19">
        <f t="shared" si="4"/>
        <v>0</v>
      </c>
      <c r="P15" s="20">
        <f t="shared" si="5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2">
      <c r="A16" s="107" t="s">
        <v>74</v>
      </c>
      <c r="B16" s="16" t="s">
        <v>13</v>
      </c>
      <c r="C16" s="36"/>
      <c r="D16" s="12"/>
      <c r="E16" s="12">
        <v>0</v>
      </c>
      <c r="F16" s="12">
        <v>0</v>
      </c>
      <c r="G16" s="38"/>
      <c r="H16" s="41"/>
      <c r="I16" s="12">
        <v>0</v>
      </c>
      <c r="J16" s="12"/>
      <c r="K16" s="12"/>
      <c r="L16" s="21"/>
      <c r="M16" s="12"/>
      <c r="N16" s="12"/>
      <c r="O16" s="19">
        <f t="shared" si="4"/>
        <v>0</v>
      </c>
      <c r="P16" s="20">
        <f t="shared" si="5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2">
      <c r="A17" s="107" t="s">
        <v>75</v>
      </c>
      <c r="B17" s="16" t="s">
        <v>14</v>
      </c>
      <c r="C17" s="12">
        <v>3</v>
      </c>
      <c r="D17" s="12"/>
      <c r="E17" s="12">
        <v>0</v>
      </c>
      <c r="F17" s="12">
        <v>0</v>
      </c>
      <c r="G17" s="57"/>
      <c r="H17" s="41"/>
      <c r="I17" s="12">
        <v>0</v>
      </c>
      <c r="J17" s="12"/>
      <c r="K17" s="12"/>
      <c r="L17" s="21"/>
      <c r="M17" s="12"/>
      <c r="N17" s="12"/>
      <c r="O17" s="19">
        <f t="shared" si="4"/>
        <v>3</v>
      </c>
      <c r="P17" s="20">
        <f t="shared" si="5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2">
      <c r="A18" s="107" t="s">
        <v>76</v>
      </c>
      <c r="B18" s="16" t="s">
        <v>15</v>
      </c>
      <c r="C18" s="28">
        <f t="shared" ref="C18" si="10">C20</f>
        <v>0</v>
      </c>
      <c r="D18" s="28">
        <f>D20</f>
        <v>3</v>
      </c>
      <c r="E18" s="28">
        <f t="shared" ref="E18:F18" si="11">SUM(E19:E21)</f>
        <v>0</v>
      </c>
      <c r="F18" s="28">
        <f t="shared" si="11"/>
        <v>3</v>
      </c>
      <c r="G18" s="57"/>
      <c r="H18" s="42"/>
      <c r="I18" s="31">
        <v>0</v>
      </c>
      <c r="J18" s="28"/>
      <c r="K18" s="28"/>
      <c r="L18" s="21"/>
      <c r="M18" s="28">
        <f t="shared" ref="M18" si="12">SUM(M19:M21)</f>
        <v>0</v>
      </c>
      <c r="N18" s="28"/>
      <c r="O18" s="19">
        <f t="shared" si="4"/>
        <v>0</v>
      </c>
      <c r="P18" s="20">
        <f t="shared" si="5"/>
        <v>6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2">
      <c r="A19" s="107" t="s">
        <v>77</v>
      </c>
      <c r="B19" s="16" t="s">
        <v>16</v>
      </c>
      <c r="C19" s="36"/>
      <c r="D19" s="12"/>
      <c r="E19" s="12">
        <v>0</v>
      </c>
      <c r="F19" s="12">
        <v>0</v>
      </c>
      <c r="G19" s="38"/>
      <c r="H19" s="41"/>
      <c r="I19" s="12">
        <v>0</v>
      </c>
      <c r="J19" s="12"/>
      <c r="K19" s="12"/>
      <c r="L19" s="21"/>
      <c r="M19" s="12"/>
      <c r="N19" s="12"/>
      <c r="O19" s="19">
        <f t="shared" si="4"/>
        <v>0</v>
      </c>
      <c r="P19" s="20">
        <f t="shared" si="5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2">
      <c r="A20" s="107" t="s">
        <v>78</v>
      </c>
      <c r="B20" s="16" t="s">
        <v>17</v>
      </c>
      <c r="C20" s="36"/>
      <c r="D20" s="12">
        <v>3</v>
      </c>
      <c r="E20" s="12">
        <v>0</v>
      </c>
      <c r="F20" s="12">
        <v>3</v>
      </c>
      <c r="G20" s="38"/>
      <c r="H20" s="41"/>
      <c r="I20" s="12">
        <v>0</v>
      </c>
      <c r="J20" s="12"/>
      <c r="K20" s="12"/>
      <c r="L20" s="21"/>
      <c r="M20" s="12"/>
      <c r="N20" s="12"/>
      <c r="O20" s="19">
        <f t="shared" si="4"/>
        <v>0</v>
      </c>
      <c r="P20" s="20">
        <f t="shared" si="5"/>
        <v>6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2">
      <c r="A21" s="107" t="s">
        <v>79</v>
      </c>
      <c r="B21" s="16" t="s">
        <v>18</v>
      </c>
      <c r="C21" s="36"/>
      <c r="D21" s="12"/>
      <c r="E21" s="12">
        <v>0</v>
      </c>
      <c r="F21" s="12">
        <v>0</v>
      </c>
      <c r="G21" s="38"/>
      <c r="H21" s="41"/>
      <c r="I21" s="12">
        <v>0</v>
      </c>
      <c r="J21" s="12"/>
      <c r="K21" s="12"/>
      <c r="L21" s="21"/>
      <c r="M21" s="12"/>
      <c r="N21" s="12"/>
      <c r="O21" s="19">
        <f t="shared" si="4"/>
        <v>0</v>
      </c>
      <c r="P21" s="20">
        <f t="shared" si="5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2">
      <c r="A22" s="105" t="s">
        <v>63</v>
      </c>
      <c r="B22" s="11" t="s">
        <v>19</v>
      </c>
      <c r="C22" s="31">
        <f>C23+C29+C35</f>
        <v>41</v>
      </c>
      <c r="D22" s="31"/>
      <c r="E22" s="28">
        <f t="shared" ref="E22" si="13">E23+E29</f>
        <v>1</v>
      </c>
      <c r="F22" s="28">
        <f>F23+F29</f>
        <v>0</v>
      </c>
      <c r="G22" s="58">
        <f>G23+G29</f>
        <v>7</v>
      </c>
      <c r="H22" s="42"/>
      <c r="I22" s="31">
        <f>SUM(I23,I35)</f>
        <v>3</v>
      </c>
      <c r="J22" s="28"/>
      <c r="K22" s="28">
        <f>K23+K29</f>
        <v>10</v>
      </c>
      <c r="L22" s="19"/>
      <c r="M22" s="28">
        <f t="shared" ref="M22" si="14">M23+M29</f>
        <v>2</v>
      </c>
      <c r="N22" s="28"/>
      <c r="O22" s="19">
        <f t="shared" si="4"/>
        <v>64</v>
      </c>
      <c r="P22" s="20">
        <f t="shared" si="5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2">
      <c r="A23" s="107" t="s">
        <v>65</v>
      </c>
      <c r="B23" s="16" t="s">
        <v>20</v>
      </c>
      <c r="C23" s="31">
        <f>SUM(C25:C28)</f>
        <v>13</v>
      </c>
      <c r="D23" s="28"/>
      <c r="E23" s="28">
        <f t="shared" ref="E23" si="15">E25</f>
        <v>1</v>
      </c>
      <c r="F23" s="28">
        <f>SUM(F24:F28)</f>
        <v>0</v>
      </c>
      <c r="G23" s="58">
        <f>G25</f>
        <v>7</v>
      </c>
      <c r="H23" s="42"/>
      <c r="I23" s="31">
        <f t="shared" ref="I23" si="16">SUM(I24:I28)</f>
        <v>3</v>
      </c>
      <c r="J23" s="28"/>
      <c r="K23" s="28">
        <f>K25</f>
        <v>9</v>
      </c>
      <c r="L23" s="21"/>
      <c r="M23" s="28">
        <f t="shared" ref="M23" si="17">SUM(M24:M28)</f>
        <v>0</v>
      </c>
      <c r="N23" s="28"/>
      <c r="O23" s="19">
        <f t="shared" si="4"/>
        <v>33</v>
      </c>
      <c r="P23" s="20">
        <f t="shared" si="5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2">
      <c r="A24" s="107" t="s">
        <v>66</v>
      </c>
      <c r="B24" s="16" t="s">
        <v>21</v>
      </c>
      <c r="C24" s="36"/>
      <c r="D24" s="12"/>
      <c r="E24" s="12">
        <v>0</v>
      </c>
      <c r="F24" s="12">
        <v>0</v>
      </c>
      <c r="G24" s="38"/>
      <c r="H24" s="41"/>
      <c r="I24" s="12">
        <v>0</v>
      </c>
      <c r="J24" s="12"/>
      <c r="K24" s="12"/>
      <c r="L24" s="21"/>
      <c r="M24" s="12"/>
      <c r="N24" s="12"/>
      <c r="O24" s="19">
        <f t="shared" si="4"/>
        <v>0</v>
      </c>
      <c r="P24" s="20">
        <f t="shared" si="5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2">
      <c r="A25" s="107" t="s">
        <v>67</v>
      </c>
      <c r="B25" s="16" t="s">
        <v>22</v>
      </c>
      <c r="C25" s="36">
        <v>13</v>
      </c>
      <c r="D25" s="12"/>
      <c r="E25" s="12">
        <v>1</v>
      </c>
      <c r="F25" s="12">
        <v>0</v>
      </c>
      <c r="G25" s="57">
        <v>7</v>
      </c>
      <c r="H25" s="44"/>
      <c r="I25" s="12">
        <v>3</v>
      </c>
      <c r="J25" s="12"/>
      <c r="K25" s="12">
        <v>9</v>
      </c>
      <c r="L25" s="21"/>
      <c r="M25" s="12"/>
      <c r="N25" s="12"/>
      <c r="O25" s="19">
        <f t="shared" si="4"/>
        <v>33</v>
      </c>
      <c r="P25" s="20">
        <f t="shared" si="5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2">
      <c r="A26" s="107" t="s">
        <v>68</v>
      </c>
      <c r="B26" s="16" t="s">
        <v>23</v>
      </c>
      <c r="C26" s="36"/>
      <c r="D26" s="12"/>
      <c r="E26" s="12">
        <v>0</v>
      </c>
      <c r="F26" s="12">
        <v>0</v>
      </c>
      <c r="G26" s="57"/>
      <c r="H26" s="44"/>
      <c r="I26" s="12">
        <v>0</v>
      </c>
      <c r="J26" s="12"/>
      <c r="K26" s="12"/>
      <c r="L26" s="21"/>
      <c r="M26" s="12"/>
      <c r="N26" s="12"/>
      <c r="O26" s="19">
        <f t="shared" si="4"/>
        <v>0</v>
      </c>
      <c r="P26" s="20">
        <f t="shared" si="5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2">
      <c r="A27" s="107" t="s">
        <v>69</v>
      </c>
      <c r="B27" s="16" t="s">
        <v>24</v>
      </c>
      <c r="C27" s="36"/>
      <c r="D27" s="12"/>
      <c r="E27" s="12">
        <v>0</v>
      </c>
      <c r="F27" s="12">
        <v>0</v>
      </c>
      <c r="G27" s="38"/>
      <c r="H27" s="41"/>
      <c r="I27" s="12">
        <v>0</v>
      </c>
      <c r="J27" s="12"/>
      <c r="K27" s="12"/>
      <c r="L27" s="21"/>
      <c r="M27" s="12"/>
      <c r="N27" s="12"/>
      <c r="O27" s="19">
        <f t="shared" si="4"/>
        <v>0</v>
      </c>
      <c r="P27" s="20">
        <f t="shared" si="5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2">
      <c r="A28" s="107" t="s">
        <v>70</v>
      </c>
      <c r="B28" s="16" t="s">
        <v>25</v>
      </c>
      <c r="C28" s="36"/>
      <c r="D28" s="12"/>
      <c r="E28" s="12">
        <v>0</v>
      </c>
      <c r="F28" s="12">
        <v>0</v>
      </c>
      <c r="G28" s="38"/>
      <c r="H28" s="41"/>
      <c r="I28" s="12">
        <v>0</v>
      </c>
      <c r="J28" s="12"/>
      <c r="K28" s="12"/>
      <c r="L28" s="21"/>
      <c r="M28" s="12"/>
      <c r="N28" s="12"/>
      <c r="O28" s="19">
        <f t="shared" si="4"/>
        <v>0</v>
      </c>
      <c r="P28" s="20">
        <f t="shared" si="5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2">
      <c r="A29" s="107" t="s">
        <v>71</v>
      </c>
      <c r="B29" s="16" t="s">
        <v>26</v>
      </c>
      <c r="C29" s="31">
        <f>SUM(C30:C34)</f>
        <v>28</v>
      </c>
      <c r="D29" s="28"/>
      <c r="E29" s="28">
        <f t="shared" ref="E29" si="18">E30+E31</f>
        <v>0</v>
      </c>
      <c r="F29" s="28">
        <v>0</v>
      </c>
      <c r="G29" s="58">
        <f>G31</f>
        <v>0</v>
      </c>
      <c r="H29" s="42"/>
      <c r="I29" s="31">
        <f>SUM(I30:I34)</f>
        <v>18</v>
      </c>
      <c r="J29" s="28"/>
      <c r="K29" s="28">
        <f>K31</f>
        <v>1</v>
      </c>
      <c r="L29" s="21"/>
      <c r="M29" s="28">
        <f t="shared" ref="M29" si="19">SUM(M30:M34)</f>
        <v>2</v>
      </c>
      <c r="N29" s="28"/>
      <c r="O29" s="19">
        <f t="shared" si="4"/>
        <v>49</v>
      </c>
      <c r="P29" s="20">
        <f t="shared" si="5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2">
      <c r="A30" s="107" t="s">
        <v>72</v>
      </c>
      <c r="B30" s="16" t="s">
        <v>27</v>
      </c>
      <c r="C30" s="36"/>
      <c r="D30" s="12"/>
      <c r="E30" s="12">
        <v>0</v>
      </c>
      <c r="F30" s="12">
        <v>0</v>
      </c>
      <c r="G30" s="59"/>
      <c r="H30" s="41"/>
      <c r="I30" s="12">
        <v>0</v>
      </c>
      <c r="J30" s="12"/>
      <c r="K30" s="12"/>
      <c r="L30" s="21"/>
      <c r="M30" s="12"/>
      <c r="N30" s="12"/>
      <c r="O30" s="19">
        <f t="shared" si="4"/>
        <v>0</v>
      </c>
      <c r="P30" s="20">
        <f t="shared" si="5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2">
      <c r="A31" s="107" t="s">
        <v>73</v>
      </c>
      <c r="B31" s="16" t="s">
        <v>28</v>
      </c>
      <c r="C31" s="36">
        <v>24</v>
      </c>
      <c r="D31" s="12"/>
      <c r="E31" s="12">
        <v>0</v>
      </c>
      <c r="F31" s="12">
        <v>0</v>
      </c>
      <c r="G31" s="59">
        <v>0</v>
      </c>
      <c r="H31" s="41"/>
      <c r="I31" s="12">
        <v>3</v>
      </c>
      <c r="J31" s="12"/>
      <c r="K31" s="12">
        <v>1</v>
      </c>
      <c r="L31" s="21"/>
      <c r="M31" s="12">
        <v>2</v>
      </c>
      <c r="N31" s="12"/>
      <c r="O31" s="19">
        <f t="shared" si="4"/>
        <v>30</v>
      </c>
      <c r="P31" s="20">
        <f t="shared" si="5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2">
      <c r="A32" s="107" t="s">
        <v>74</v>
      </c>
      <c r="B32" s="16" t="s">
        <v>29</v>
      </c>
      <c r="C32" s="36"/>
      <c r="D32" s="12"/>
      <c r="E32" s="12">
        <v>0</v>
      </c>
      <c r="F32" s="12">
        <v>0</v>
      </c>
      <c r="G32" s="59"/>
      <c r="H32" s="41"/>
      <c r="I32" s="12">
        <v>0</v>
      </c>
      <c r="J32" s="12"/>
      <c r="K32" s="12"/>
      <c r="L32" s="21"/>
      <c r="M32" s="12"/>
      <c r="N32" s="12"/>
      <c r="O32" s="19">
        <f t="shared" si="4"/>
        <v>0</v>
      </c>
      <c r="P32" s="20">
        <f t="shared" si="5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2">
      <c r="A33" s="107" t="s">
        <v>75</v>
      </c>
      <c r="B33" s="16" t="s">
        <v>30</v>
      </c>
      <c r="C33" s="36"/>
      <c r="D33" s="12"/>
      <c r="E33" s="12">
        <v>0</v>
      </c>
      <c r="F33" s="12">
        <v>0</v>
      </c>
      <c r="G33" s="38"/>
      <c r="H33" s="41"/>
      <c r="I33" s="12">
        <v>0</v>
      </c>
      <c r="J33" s="12"/>
      <c r="K33" s="12"/>
      <c r="L33" s="21"/>
      <c r="M33" s="12"/>
      <c r="N33" s="12"/>
      <c r="O33" s="19">
        <f t="shared" si="4"/>
        <v>0</v>
      </c>
      <c r="P33" s="20">
        <f t="shared" si="5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2">
      <c r="A34" s="107" t="s">
        <v>76</v>
      </c>
      <c r="B34" s="16" t="s">
        <v>31</v>
      </c>
      <c r="C34" s="36">
        <v>4</v>
      </c>
      <c r="D34" s="12"/>
      <c r="E34" s="12">
        <v>0</v>
      </c>
      <c r="F34" s="12">
        <v>0</v>
      </c>
      <c r="G34" s="38"/>
      <c r="H34" s="41"/>
      <c r="I34" s="12">
        <v>15</v>
      </c>
      <c r="J34" s="12"/>
      <c r="K34" s="12"/>
      <c r="L34" s="21"/>
      <c r="M34" s="12"/>
      <c r="N34" s="12"/>
      <c r="O34" s="19">
        <f t="shared" si="4"/>
        <v>19</v>
      </c>
      <c r="P34" s="20">
        <f t="shared" si="5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2">
      <c r="A35" s="107" t="s">
        <v>77</v>
      </c>
      <c r="B35" s="16" t="s">
        <v>32</v>
      </c>
      <c r="C35" s="31"/>
      <c r="D35" s="28"/>
      <c r="E35" s="28">
        <v>0</v>
      </c>
      <c r="F35" s="28">
        <v>0</v>
      </c>
      <c r="G35" s="40"/>
      <c r="H35" s="28">
        <v>3</v>
      </c>
      <c r="I35" s="31">
        <v>0</v>
      </c>
      <c r="J35" s="28"/>
      <c r="K35" s="28">
        <f>K36+K37+K38</f>
        <v>0</v>
      </c>
      <c r="L35" s="21"/>
      <c r="M35" s="28"/>
      <c r="N35" s="28"/>
      <c r="O35" s="19">
        <f t="shared" si="4"/>
        <v>0</v>
      </c>
      <c r="P35" s="20">
        <f t="shared" si="5"/>
        <v>3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2">
      <c r="A36" s="107" t="s">
        <v>80</v>
      </c>
      <c r="B36" s="16" t="s">
        <v>33</v>
      </c>
      <c r="C36" s="36"/>
      <c r="D36" s="12"/>
      <c r="E36" s="12">
        <v>0</v>
      </c>
      <c r="F36" s="12">
        <v>0</v>
      </c>
      <c r="G36" s="38"/>
      <c r="H36" s="12">
        <v>3</v>
      </c>
      <c r="I36" s="12">
        <v>0</v>
      </c>
      <c r="J36" s="12"/>
      <c r="K36" s="12"/>
      <c r="L36" s="21"/>
      <c r="M36" s="12"/>
      <c r="N36" s="12"/>
      <c r="O36" s="19">
        <f t="shared" si="4"/>
        <v>0</v>
      </c>
      <c r="P36" s="20">
        <f t="shared" si="5"/>
        <v>3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2">
      <c r="A37" s="107" t="s">
        <v>78</v>
      </c>
      <c r="B37" s="16" t="s">
        <v>34</v>
      </c>
      <c r="C37" s="36"/>
      <c r="E37" s="12">
        <v>0</v>
      </c>
      <c r="F37" s="12">
        <v>0</v>
      </c>
      <c r="G37" s="38"/>
      <c r="H37" s="12"/>
      <c r="I37" s="12">
        <v>0</v>
      </c>
      <c r="J37" s="12"/>
      <c r="K37" s="12"/>
      <c r="L37" s="21"/>
      <c r="M37" s="12"/>
      <c r="N37" s="12"/>
      <c r="O37" s="19">
        <f t="shared" si="4"/>
        <v>0</v>
      </c>
      <c r="P37" s="20">
        <f t="shared" si="5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2">
      <c r="A38" s="107" t="s">
        <v>79</v>
      </c>
      <c r="B38" s="16" t="s">
        <v>35</v>
      </c>
      <c r="C38" s="36"/>
      <c r="D38" s="12"/>
      <c r="E38" s="12">
        <v>0</v>
      </c>
      <c r="F38" s="12">
        <v>0</v>
      </c>
      <c r="G38" s="38"/>
      <c r="H38" s="12"/>
      <c r="I38" s="12">
        <v>0</v>
      </c>
      <c r="J38" s="12"/>
      <c r="K38" s="12"/>
      <c r="L38" s="21"/>
      <c r="M38" s="12"/>
      <c r="N38" s="12"/>
      <c r="O38" s="19">
        <f t="shared" si="4"/>
        <v>0</v>
      </c>
      <c r="P38" s="20">
        <f t="shared" si="5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2">
      <c r="A39" s="105" t="s">
        <v>81</v>
      </c>
      <c r="B39" s="11" t="s">
        <v>36</v>
      </c>
      <c r="C39" s="36"/>
      <c r="D39" s="12"/>
      <c r="E39" s="12">
        <v>0</v>
      </c>
      <c r="F39" s="12">
        <v>0</v>
      </c>
      <c r="G39" s="38"/>
      <c r="H39" s="12"/>
      <c r="I39" s="12">
        <v>0</v>
      </c>
      <c r="J39" s="12"/>
      <c r="K39" s="12"/>
      <c r="L39" s="19"/>
      <c r="M39" s="12"/>
      <c r="N39" s="12"/>
      <c r="O39" s="19">
        <f t="shared" si="4"/>
        <v>0</v>
      </c>
      <c r="P39" s="20">
        <f t="shared" si="5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5.5" x14ac:dyDescent="0.2">
      <c r="A40" s="105" t="s">
        <v>82</v>
      </c>
      <c r="B40" s="11" t="s">
        <v>37</v>
      </c>
      <c r="C40" s="36">
        <v>23</v>
      </c>
      <c r="D40" s="12"/>
      <c r="E40" s="28">
        <v>5</v>
      </c>
      <c r="F40" s="28">
        <v>0</v>
      </c>
      <c r="G40" s="57">
        <v>45</v>
      </c>
      <c r="H40" s="36"/>
      <c r="I40" s="12">
        <v>22</v>
      </c>
      <c r="J40" s="12"/>
      <c r="K40" s="12">
        <v>7</v>
      </c>
      <c r="L40" s="19"/>
      <c r="M40" s="12"/>
      <c r="N40" s="12"/>
      <c r="O40" s="19">
        <f t="shared" si="4"/>
        <v>102</v>
      </c>
      <c r="P40" s="20">
        <f t="shared" si="5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2">
      <c r="A41" s="105" t="s">
        <v>83</v>
      </c>
      <c r="B41" s="11" t="s">
        <v>38</v>
      </c>
      <c r="C41" s="36"/>
      <c r="D41" s="12"/>
      <c r="E41" s="12">
        <v>0</v>
      </c>
      <c r="F41" s="12">
        <v>0</v>
      </c>
      <c r="G41" s="41"/>
      <c r="H41" s="12"/>
      <c r="I41" s="12">
        <v>0</v>
      </c>
      <c r="J41" s="12"/>
      <c r="K41" s="12"/>
      <c r="L41" s="19"/>
      <c r="M41" s="12"/>
      <c r="N41" s="12"/>
      <c r="O41" s="19">
        <f t="shared" si="4"/>
        <v>0</v>
      </c>
      <c r="P41" s="20">
        <f t="shared" si="5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2">
      <c r="A42" s="105" t="s">
        <v>84</v>
      </c>
      <c r="B42" s="11" t="s">
        <v>39</v>
      </c>
      <c r="C42" s="36"/>
      <c r="D42" s="12"/>
      <c r="E42" s="12">
        <v>0</v>
      </c>
      <c r="F42" s="12">
        <v>0</v>
      </c>
      <c r="G42" s="41"/>
      <c r="H42" s="12"/>
      <c r="I42" s="12">
        <v>0</v>
      </c>
      <c r="J42" s="12"/>
      <c r="K42" s="12"/>
      <c r="L42" s="19"/>
      <c r="M42" s="12"/>
      <c r="N42" s="12"/>
      <c r="O42" s="19">
        <f t="shared" si="4"/>
        <v>0</v>
      </c>
      <c r="P42" s="20">
        <f t="shared" si="5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2">
      <c r="A43" s="105" t="s">
        <v>85</v>
      </c>
      <c r="B43" s="11" t="s">
        <v>40</v>
      </c>
      <c r="C43" s="12"/>
      <c r="D43" s="12"/>
      <c r="E43" s="12">
        <v>0</v>
      </c>
      <c r="F43" s="12">
        <v>0</v>
      </c>
      <c r="G43" s="41"/>
      <c r="H43" s="12"/>
      <c r="I43" s="12">
        <v>0</v>
      </c>
      <c r="J43" s="12"/>
      <c r="K43" s="12"/>
      <c r="L43" s="19"/>
      <c r="M43" s="12"/>
      <c r="N43" s="12"/>
      <c r="O43" s="19">
        <f t="shared" si="4"/>
        <v>0</v>
      </c>
      <c r="P43" s="20">
        <f t="shared" si="5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2">
      <c r="A44" s="105" t="s">
        <v>86</v>
      </c>
      <c r="B44" s="11" t="s">
        <v>41</v>
      </c>
      <c r="C44" s="12"/>
      <c r="D44" s="12"/>
      <c r="E44" s="12">
        <v>0</v>
      </c>
      <c r="F44" s="12">
        <v>0</v>
      </c>
      <c r="G44" s="41"/>
      <c r="H44" s="12"/>
      <c r="I44" s="12">
        <v>0</v>
      </c>
      <c r="J44" s="12"/>
      <c r="K44" s="12"/>
      <c r="L44" s="19"/>
      <c r="M44" s="12"/>
      <c r="N44" s="12"/>
      <c r="O44" s="19">
        <f t="shared" si="4"/>
        <v>0</v>
      </c>
      <c r="P44" s="20">
        <f t="shared" si="5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3.5" thickBot="1" x14ac:dyDescent="0.25">
      <c r="A45" s="106" t="s">
        <v>87</v>
      </c>
      <c r="B45" s="14" t="s">
        <v>42</v>
      </c>
      <c r="C45" s="28">
        <f>C4+C40</f>
        <v>222</v>
      </c>
      <c r="D45" s="28">
        <f>D20</f>
        <v>3</v>
      </c>
      <c r="E45" s="28">
        <f t="shared" ref="E45:F45" si="20">E40+E4</f>
        <v>96</v>
      </c>
      <c r="F45" s="28">
        <f t="shared" si="20"/>
        <v>3</v>
      </c>
      <c r="G45" s="31">
        <f>G40+G4</f>
        <v>121</v>
      </c>
      <c r="H45" s="31">
        <f>H4</f>
        <v>3</v>
      </c>
      <c r="I45" s="54">
        <f>SUM(I4,I40,I39)</f>
        <v>61</v>
      </c>
      <c r="J45" s="56"/>
      <c r="K45" s="31">
        <f>K4+K40</f>
        <v>93</v>
      </c>
      <c r="L45" s="23"/>
      <c r="M45" s="28">
        <f>M6+M12+M23+M29+M40</f>
        <v>2</v>
      </c>
      <c r="N45" s="56"/>
      <c r="O45" s="23">
        <f t="shared" si="4"/>
        <v>595</v>
      </c>
      <c r="P45" s="24">
        <f t="shared" si="5"/>
        <v>9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2">
      <c r="C49" s="4"/>
      <c r="D49" s="4"/>
    </row>
    <row r="74" spans="1:51" s="3" customFormat="1" x14ac:dyDescent="0.2">
      <c r="A74" s="6" t="s">
        <v>43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2">
      <c r="A75" s="6" t="s">
        <v>44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2">
      <c r="A76" s="6" t="s">
        <v>45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2">
      <c r="A77" s="6" t="s">
        <v>46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2">
      <c r="A78" s="6" t="s">
        <v>47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2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2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2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2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2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2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2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2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2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2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2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2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2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2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2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2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2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2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2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2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2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2">
      <c r="A100" s="6">
        <v>2026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2">
      <c r="A101" s="6">
        <v>2027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2">
      <c r="A102" s="6">
        <v>2028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2">
      <c r="A103" s="6">
        <v>2029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2">
      <c r="A104" s="6">
        <v>2030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2">
      <c r="A105" s="6">
        <v>2031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2">
      <c r="A106" s="6">
        <v>2032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2">
      <c r="A107" s="6">
        <v>2033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2">
      <c r="A108" s="6">
        <v>2034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2">
      <c r="A109" s="6">
        <v>2035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2">
      <c r="A110" s="6">
        <v>2036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2">
      <c r="A111" s="6">
        <v>2037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2">
      <c r="A112" s="6">
        <v>2038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2">
      <c r="A113" s="6">
        <v>2039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2">
      <c r="A114" s="6">
        <v>2040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2">
      <c r="A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2">
      <c r="A116" s="6" t="s">
        <v>48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2">
      <c r="A117" s="6" t="s">
        <v>49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2">
      <c r="A118" s="6" t="s">
        <v>50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2">
      <c r="A119" s="6" t="s">
        <v>0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2">
      <c r="A120" s="6" t="s">
        <v>51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2">
      <c r="A121" s="6" t="s">
        <v>52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2">
      <c r="A122" s="6" t="s">
        <v>53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2">
      <c r="A123" s="6" t="s">
        <v>54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2">
      <c r="A124" s="6" t="s">
        <v>55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2">
      <c r="A125" s="6" t="s">
        <v>56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2">
      <c r="A126" s="6" t="s">
        <v>57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2">
      <c r="A127" s="6" t="s">
        <v>58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DD4E-6AC3-4A47-AB23-6083C5EC7942}">
  <dimension ref="A1:AY141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x14ac:dyDescent="0.2"/>
  <cols>
    <col min="1" max="1" width="40.85546875" style="3" customWidth="1"/>
    <col min="2" max="2" width="11.85546875" style="3" customWidth="1"/>
    <col min="3" max="4" width="15.42578125" style="3" customWidth="1"/>
    <col min="5" max="16" width="15.42578125" style="5" customWidth="1"/>
    <col min="17" max="16384" width="9.140625" style="5"/>
  </cols>
  <sheetData>
    <row r="1" spans="1:46" x14ac:dyDescent="0.2">
      <c r="A1" s="18" t="s">
        <v>107</v>
      </c>
    </row>
    <row r="2" spans="1:46" s="7" customFormat="1" ht="15" customHeight="1" x14ac:dyDescent="0.25">
      <c r="A2" s="8"/>
      <c r="B2" s="9"/>
      <c r="C2" s="64" t="s">
        <v>88</v>
      </c>
      <c r="D2" s="65"/>
      <c r="E2" s="64" t="s">
        <v>89</v>
      </c>
      <c r="F2" s="65"/>
      <c r="G2" s="64" t="s">
        <v>95</v>
      </c>
      <c r="H2" s="65"/>
      <c r="I2" s="64" t="s">
        <v>96</v>
      </c>
      <c r="J2" s="65"/>
      <c r="K2" s="64" t="s">
        <v>92</v>
      </c>
      <c r="L2" s="65"/>
      <c r="M2" s="64" t="s">
        <v>93</v>
      </c>
      <c r="N2" s="66"/>
      <c r="O2" s="70" t="s">
        <v>94</v>
      </c>
      <c r="P2" s="66"/>
    </row>
    <row r="3" spans="1:46" s="7" customFormat="1" x14ac:dyDescent="0.25">
      <c r="A3" s="25"/>
      <c r="B3" s="26"/>
      <c r="C3" s="88" t="s">
        <v>97</v>
      </c>
      <c r="D3" s="88" t="s">
        <v>98</v>
      </c>
      <c r="E3" s="88" t="s">
        <v>97</v>
      </c>
      <c r="F3" s="88" t="s">
        <v>98</v>
      </c>
      <c r="G3" s="88" t="s">
        <v>97</v>
      </c>
      <c r="H3" s="88" t="s">
        <v>98</v>
      </c>
      <c r="I3" s="88" t="s">
        <v>97</v>
      </c>
      <c r="J3" s="88" t="s">
        <v>98</v>
      </c>
      <c r="K3" s="88" t="s">
        <v>97</v>
      </c>
      <c r="L3" s="88" t="s">
        <v>98</v>
      </c>
      <c r="M3" s="88" t="s">
        <v>97</v>
      </c>
      <c r="N3" s="89" t="s">
        <v>98</v>
      </c>
      <c r="O3" s="88" t="s">
        <v>99</v>
      </c>
      <c r="P3" s="89" t="s">
        <v>98</v>
      </c>
    </row>
    <row r="4" spans="1:46" s="1" customFormat="1" x14ac:dyDescent="0.2">
      <c r="A4" s="67" t="s">
        <v>62</v>
      </c>
      <c r="B4" s="11" t="s">
        <v>1</v>
      </c>
      <c r="C4" s="85">
        <f t="shared" ref="C4" si="0">C5+C22</f>
        <v>214</v>
      </c>
      <c r="D4" s="85">
        <f>D5+D22</f>
        <v>4</v>
      </c>
      <c r="E4" s="85">
        <f t="shared" ref="E4:F4" si="1">E5+E22</f>
        <v>92</v>
      </c>
      <c r="F4" s="85">
        <f t="shared" si="1"/>
        <v>3</v>
      </c>
      <c r="G4" s="86">
        <v>33</v>
      </c>
      <c r="H4" s="86">
        <v>3</v>
      </c>
      <c r="I4" s="87">
        <v>30</v>
      </c>
      <c r="J4" s="85">
        <v>0</v>
      </c>
      <c r="K4" s="85">
        <f>K5+K22</f>
        <v>14</v>
      </c>
      <c r="L4" s="81"/>
      <c r="M4" s="85"/>
      <c r="N4" s="81"/>
      <c r="O4" s="81">
        <f>C4+E4+G4+I4+K4+M4</f>
        <v>383</v>
      </c>
      <c r="P4" s="82">
        <f>D4+F4+H4+J4+L4+N4</f>
        <v>10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s="2" customFormat="1" x14ac:dyDescent="0.2">
      <c r="A5" s="67" t="s">
        <v>63</v>
      </c>
      <c r="B5" s="11" t="s">
        <v>2</v>
      </c>
      <c r="C5" s="28">
        <f>C6+C12+C18</f>
        <v>174</v>
      </c>
      <c r="D5" s="28">
        <f>D6+D12+D18</f>
        <v>4</v>
      </c>
      <c r="E5" s="28">
        <f t="shared" ref="E5" si="2">E6+E12</f>
        <v>88</v>
      </c>
      <c r="F5" s="28">
        <f>F6+F12+F18</f>
        <v>3</v>
      </c>
      <c r="G5" s="31">
        <v>29</v>
      </c>
      <c r="H5" s="43"/>
      <c r="I5" s="51">
        <v>15</v>
      </c>
      <c r="J5" s="28">
        <v>0</v>
      </c>
      <c r="K5" s="28">
        <f>K6+K12</f>
        <v>12</v>
      </c>
      <c r="L5" s="19"/>
      <c r="M5" s="28"/>
      <c r="N5" s="19"/>
      <c r="O5" s="19">
        <f t="shared" ref="O5:O45" si="3">C5+E5+G5+I5+K5+M5</f>
        <v>318</v>
      </c>
      <c r="P5" s="20">
        <f t="shared" ref="P5:P45" si="4">D5+F5+H5+J5+L5+N5</f>
        <v>7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s="1" customFormat="1" x14ac:dyDescent="0.2">
      <c r="A6" s="69" t="s">
        <v>64</v>
      </c>
      <c r="B6" s="16" t="s">
        <v>3</v>
      </c>
      <c r="C6" s="28">
        <f>SUM(C7:C11)</f>
        <v>161</v>
      </c>
      <c r="D6" s="28"/>
      <c r="E6" s="28">
        <f t="shared" ref="E6" si="5">SUM(E7:E11)</f>
        <v>67</v>
      </c>
      <c r="F6" s="28">
        <f>SUM(F7:F11)</f>
        <v>0</v>
      </c>
      <c r="G6" s="31">
        <v>27</v>
      </c>
      <c r="H6" s="43"/>
      <c r="I6" s="51">
        <v>11</v>
      </c>
      <c r="J6" s="28">
        <v>0</v>
      </c>
      <c r="K6" s="28">
        <f>K7</f>
        <v>10</v>
      </c>
      <c r="L6" s="21"/>
      <c r="M6" s="28"/>
      <c r="N6" s="21"/>
      <c r="O6" s="19">
        <f t="shared" si="3"/>
        <v>276</v>
      </c>
      <c r="P6" s="20">
        <f t="shared" si="4"/>
        <v>0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s="1" customFormat="1" x14ac:dyDescent="0.2">
      <c r="A7" s="69" t="s">
        <v>65</v>
      </c>
      <c r="B7" s="16" t="s">
        <v>4</v>
      </c>
      <c r="C7" s="36">
        <v>124</v>
      </c>
      <c r="D7" s="12"/>
      <c r="E7" s="12">
        <v>32</v>
      </c>
      <c r="F7" s="12">
        <v>0</v>
      </c>
      <c r="G7" s="12">
        <v>27</v>
      </c>
      <c r="H7" s="41"/>
      <c r="I7" s="12">
        <v>9</v>
      </c>
      <c r="J7" s="12">
        <v>0</v>
      </c>
      <c r="K7" s="36">
        <v>10</v>
      </c>
      <c r="L7" s="21"/>
      <c r="M7" s="12"/>
      <c r="N7" s="21"/>
      <c r="O7" s="19">
        <f t="shared" si="3"/>
        <v>202</v>
      </c>
      <c r="P7" s="20">
        <f t="shared" si="4"/>
        <v>0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x14ac:dyDescent="0.2">
      <c r="A8" s="69" t="s">
        <v>66</v>
      </c>
      <c r="B8" s="16" t="s">
        <v>5</v>
      </c>
      <c r="C8" s="36"/>
      <c r="D8" s="12"/>
      <c r="E8" s="12">
        <v>0</v>
      </c>
      <c r="F8" s="12">
        <v>0</v>
      </c>
      <c r="G8" s="38"/>
      <c r="H8" s="41"/>
      <c r="I8" s="12">
        <v>0</v>
      </c>
      <c r="J8" s="12">
        <v>0</v>
      </c>
      <c r="K8" s="36"/>
      <c r="L8" s="21"/>
      <c r="M8" s="12"/>
      <c r="N8" s="21"/>
      <c r="O8" s="19">
        <f t="shared" si="3"/>
        <v>0</v>
      </c>
      <c r="P8" s="20">
        <f t="shared" si="4"/>
        <v>0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s="1" customFormat="1" x14ac:dyDescent="0.2">
      <c r="A9" s="69" t="s">
        <v>67</v>
      </c>
      <c r="B9" s="16" t="s">
        <v>6</v>
      </c>
      <c r="C9" s="36">
        <v>37</v>
      </c>
      <c r="D9" s="12"/>
      <c r="E9" s="12">
        <v>8</v>
      </c>
      <c r="F9" s="12">
        <v>0</v>
      </c>
      <c r="G9" s="39"/>
      <c r="H9" s="41"/>
      <c r="I9" s="12">
        <v>1</v>
      </c>
      <c r="J9" s="12">
        <v>1</v>
      </c>
      <c r="K9" s="36"/>
      <c r="L9" s="21"/>
      <c r="M9" s="12"/>
      <c r="N9" s="21"/>
      <c r="O9" s="19">
        <f t="shared" si="3"/>
        <v>46</v>
      </c>
      <c r="P9" s="20">
        <f t="shared" si="4"/>
        <v>1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s="1" customFormat="1" x14ac:dyDescent="0.2">
      <c r="A10" s="69" t="s">
        <v>68</v>
      </c>
      <c r="B10" s="16" t="s">
        <v>7</v>
      </c>
      <c r="C10" s="36"/>
      <c r="D10" s="12"/>
      <c r="E10" s="12">
        <v>27</v>
      </c>
      <c r="F10" s="12">
        <v>0</v>
      </c>
      <c r="G10" s="36"/>
      <c r="H10" s="41"/>
      <c r="I10" s="12">
        <v>1</v>
      </c>
      <c r="J10" s="12">
        <v>0</v>
      </c>
      <c r="K10" s="12"/>
      <c r="L10" s="21"/>
      <c r="M10" s="12"/>
      <c r="N10" s="21"/>
      <c r="O10" s="19">
        <f t="shared" si="3"/>
        <v>28</v>
      </c>
      <c r="P10" s="20">
        <f t="shared" si="4"/>
        <v>0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s="1" customFormat="1" x14ac:dyDescent="0.2">
      <c r="A11" s="69" t="s">
        <v>69</v>
      </c>
      <c r="B11" s="16" t="s">
        <v>8</v>
      </c>
      <c r="C11" s="36"/>
      <c r="D11" s="12"/>
      <c r="E11" s="12">
        <v>0</v>
      </c>
      <c r="F11" s="12">
        <v>0</v>
      </c>
      <c r="G11" s="38"/>
      <c r="H11" s="41"/>
      <c r="I11" s="12">
        <v>0</v>
      </c>
      <c r="J11" s="12">
        <v>0</v>
      </c>
      <c r="K11" s="12"/>
      <c r="L11" s="21"/>
      <c r="M11" s="12"/>
      <c r="N11" s="21"/>
      <c r="O11" s="19">
        <f t="shared" si="3"/>
        <v>0</v>
      </c>
      <c r="P11" s="20">
        <f t="shared" si="4"/>
        <v>0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s="1" customFormat="1" x14ac:dyDescent="0.2">
      <c r="A12" s="69" t="s">
        <v>70</v>
      </c>
      <c r="B12" s="16" t="s">
        <v>9</v>
      </c>
      <c r="C12" s="31">
        <f>SUM(C13:C17)</f>
        <v>13</v>
      </c>
      <c r="D12" s="28"/>
      <c r="E12" s="28">
        <f t="shared" ref="E12" si="6">SUM(E13:E17)</f>
        <v>21</v>
      </c>
      <c r="F12" s="28">
        <v>0</v>
      </c>
      <c r="G12" s="31">
        <v>2</v>
      </c>
      <c r="H12" s="43"/>
      <c r="I12" s="53">
        <v>4</v>
      </c>
      <c r="J12" s="28">
        <v>0</v>
      </c>
      <c r="K12" s="28">
        <f>SUM(K13:K17)</f>
        <v>2</v>
      </c>
      <c r="L12" s="21"/>
      <c r="M12" s="28"/>
      <c r="N12" s="21"/>
      <c r="O12" s="19">
        <f t="shared" si="3"/>
        <v>42</v>
      </c>
      <c r="P12" s="20">
        <f t="shared" si="4"/>
        <v>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s="1" customFormat="1" x14ac:dyDescent="0.2">
      <c r="A13" s="69" t="s">
        <v>71</v>
      </c>
      <c r="B13" s="16" t="s">
        <v>10</v>
      </c>
      <c r="C13" s="36"/>
      <c r="D13" s="12"/>
      <c r="E13" s="12">
        <v>0</v>
      </c>
      <c r="F13" s="12">
        <v>0</v>
      </c>
      <c r="G13" s="38"/>
      <c r="H13" s="41"/>
      <c r="I13" s="12"/>
      <c r="J13" s="12">
        <v>0</v>
      </c>
      <c r="K13" s="12"/>
      <c r="L13" s="21"/>
      <c r="M13" s="12"/>
      <c r="N13" s="21"/>
      <c r="O13" s="19">
        <f t="shared" si="3"/>
        <v>0</v>
      </c>
      <c r="P13" s="20">
        <f t="shared" si="4"/>
        <v>0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s="1" customFormat="1" x14ac:dyDescent="0.2">
      <c r="A14" s="69" t="s">
        <v>72</v>
      </c>
      <c r="B14" s="16" t="s">
        <v>11</v>
      </c>
      <c r="C14" s="36">
        <v>13</v>
      </c>
      <c r="D14" s="12"/>
      <c r="E14" s="12">
        <v>21</v>
      </c>
      <c r="F14" s="12">
        <v>0</v>
      </c>
      <c r="G14" s="12">
        <v>2</v>
      </c>
      <c r="H14" s="41"/>
      <c r="I14" s="12">
        <v>3</v>
      </c>
      <c r="J14" s="12">
        <v>0</v>
      </c>
      <c r="K14" s="12">
        <v>2</v>
      </c>
      <c r="L14" s="21"/>
      <c r="M14" s="12"/>
      <c r="N14" s="21"/>
      <c r="O14" s="19">
        <f t="shared" si="3"/>
        <v>41</v>
      </c>
      <c r="P14" s="20">
        <f t="shared" si="4"/>
        <v>0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s="1" customFormat="1" x14ac:dyDescent="0.2">
      <c r="A15" s="69" t="s">
        <v>73</v>
      </c>
      <c r="B15" s="16" t="s">
        <v>12</v>
      </c>
      <c r="C15" s="36"/>
      <c r="D15" s="12"/>
      <c r="E15" s="12">
        <v>0</v>
      </c>
      <c r="F15" s="12">
        <v>0</v>
      </c>
      <c r="G15" s="38"/>
      <c r="H15" s="41"/>
      <c r="I15" s="12">
        <v>0</v>
      </c>
      <c r="J15" s="12">
        <v>0</v>
      </c>
      <c r="K15" s="12"/>
      <c r="L15" s="21"/>
      <c r="M15" s="12"/>
      <c r="N15" s="21"/>
      <c r="O15" s="19">
        <f t="shared" si="3"/>
        <v>0</v>
      </c>
      <c r="P15" s="20">
        <f t="shared" si="4"/>
        <v>0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s="1" customFormat="1" x14ac:dyDescent="0.2">
      <c r="A16" s="69" t="s">
        <v>74</v>
      </c>
      <c r="B16" s="16" t="s">
        <v>13</v>
      </c>
      <c r="C16" s="36"/>
      <c r="D16" s="12"/>
      <c r="E16" s="12">
        <v>0</v>
      </c>
      <c r="F16" s="12">
        <v>0</v>
      </c>
      <c r="G16" s="38"/>
      <c r="H16" s="41"/>
      <c r="I16" s="12">
        <v>0</v>
      </c>
      <c r="J16" s="12">
        <v>0</v>
      </c>
      <c r="K16" s="12"/>
      <c r="L16" s="21"/>
      <c r="M16" s="12"/>
      <c r="N16" s="21"/>
      <c r="O16" s="19">
        <f t="shared" si="3"/>
        <v>0</v>
      </c>
      <c r="P16" s="20">
        <f t="shared" si="4"/>
        <v>0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s="1" customFormat="1" x14ac:dyDescent="0.2">
      <c r="A17" s="69" t="s">
        <v>75</v>
      </c>
      <c r="B17" s="16" t="s">
        <v>14</v>
      </c>
      <c r="C17" s="12"/>
      <c r="D17" s="12"/>
      <c r="E17" s="12">
        <v>0</v>
      </c>
      <c r="F17" s="12">
        <v>0</v>
      </c>
      <c r="G17" s="12">
        <v>0</v>
      </c>
      <c r="H17" s="41"/>
      <c r="I17" s="12">
        <v>1</v>
      </c>
      <c r="J17" s="12">
        <v>0</v>
      </c>
      <c r="K17" s="12"/>
      <c r="L17" s="21"/>
      <c r="M17" s="12"/>
      <c r="N17" s="21"/>
      <c r="O17" s="19">
        <f t="shared" si="3"/>
        <v>1</v>
      </c>
      <c r="P17" s="20">
        <f t="shared" si="4"/>
        <v>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s="1" customFormat="1" x14ac:dyDescent="0.2">
      <c r="A18" s="69" t="s">
        <v>76</v>
      </c>
      <c r="B18" s="16" t="s">
        <v>15</v>
      </c>
      <c r="C18" s="31"/>
      <c r="D18" s="28">
        <f>D20</f>
        <v>4</v>
      </c>
      <c r="E18" s="28">
        <f t="shared" ref="E18:F18" si="7">SUM(E19:E21)</f>
        <v>0</v>
      </c>
      <c r="F18" s="28">
        <f t="shared" si="7"/>
        <v>3</v>
      </c>
      <c r="G18" s="40"/>
      <c r="H18" s="42"/>
      <c r="I18" s="31">
        <v>0</v>
      </c>
      <c r="J18" s="28">
        <v>0</v>
      </c>
      <c r="K18" s="28"/>
      <c r="L18" s="21"/>
      <c r="M18" s="28"/>
      <c r="N18" s="21"/>
      <c r="O18" s="19">
        <f t="shared" si="3"/>
        <v>0</v>
      </c>
      <c r="P18" s="20">
        <f t="shared" si="4"/>
        <v>7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s="1" customFormat="1" x14ac:dyDescent="0.2">
      <c r="A19" s="69" t="s">
        <v>77</v>
      </c>
      <c r="B19" s="16" t="s">
        <v>16</v>
      </c>
      <c r="C19" s="36"/>
      <c r="D19" s="12"/>
      <c r="E19" s="12">
        <v>0</v>
      </c>
      <c r="F19" s="12">
        <v>0</v>
      </c>
      <c r="G19" s="38"/>
      <c r="H19" s="41"/>
      <c r="I19" s="12">
        <v>0</v>
      </c>
      <c r="J19" s="12">
        <v>0</v>
      </c>
      <c r="K19" s="12"/>
      <c r="L19" s="21"/>
      <c r="M19" s="12"/>
      <c r="N19" s="21"/>
      <c r="O19" s="19">
        <f t="shared" si="3"/>
        <v>0</v>
      </c>
      <c r="P19" s="20">
        <f t="shared" si="4"/>
        <v>0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s="1" customFormat="1" x14ac:dyDescent="0.2">
      <c r="A20" s="69" t="s">
        <v>78</v>
      </c>
      <c r="B20" s="16" t="s">
        <v>17</v>
      </c>
      <c r="C20" s="36"/>
      <c r="D20" s="12">
        <v>4</v>
      </c>
      <c r="E20" s="12">
        <v>0</v>
      </c>
      <c r="F20" s="12">
        <v>3</v>
      </c>
      <c r="G20" s="38"/>
      <c r="H20" s="41"/>
      <c r="I20" s="12">
        <v>0</v>
      </c>
      <c r="J20" s="12">
        <v>0</v>
      </c>
      <c r="K20" s="12"/>
      <c r="L20" s="21"/>
      <c r="M20" s="12"/>
      <c r="N20" s="21"/>
      <c r="O20" s="19">
        <f t="shared" si="3"/>
        <v>0</v>
      </c>
      <c r="P20" s="20">
        <f t="shared" si="4"/>
        <v>7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s="1" customFormat="1" x14ac:dyDescent="0.2">
      <c r="A21" s="69" t="s">
        <v>79</v>
      </c>
      <c r="B21" s="16" t="s">
        <v>18</v>
      </c>
      <c r="C21" s="36"/>
      <c r="D21" s="12"/>
      <c r="E21" s="12">
        <v>0</v>
      </c>
      <c r="F21" s="12">
        <v>0</v>
      </c>
      <c r="G21" s="38"/>
      <c r="H21" s="41"/>
      <c r="I21" s="12">
        <v>0</v>
      </c>
      <c r="J21" s="12">
        <v>0</v>
      </c>
      <c r="K21" s="12"/>
      <c r="L21" s="21"/>
      <c r="M21" s="12"/>
      <c r="N21" s="21"/>
      <c r="O21" s="19">
        <f t="shared" si="3"/>
        <v>0</v>
      </c>
      <c r="P21" s="20">
        <f t="shared" si="4"/>
        <v>0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s="2" customFormat="1" x14ac:dyDescent="0.2">
      <c r="A22" s="67" t="s">
        <v>63</v>
      </c>
      <c r="B22" s="11" t="s">
        <v>19</v>
      </c>
      <c r="C22" s="31">
        <f>C23+C29+C35</f>
        <v>40</v>
      </c>
      <c r="D22" s="31"/>
      <c r="E22" s="28">
        <f t="shared" ref="E22" si="8">E23+E29</f>
        <v>4</v>
      </c>
      <c r="F22" s="28">
        <f>F23+F29</f>
        <v>0</v>
      </c>
      <c r="G22" s="31">
        <v>4</v>
      </c>
      <c r="H22" s="42"/>
      <c r="I22" s="31">
        <v>7</v>
      </c>
      <c r="J22" s="31">
        <v>0</v>
      </c>
      <c r="K22" s="28">
        <f>K23+K29</f>
        <v>2</v>
      </c>
      <c r="L22" s="19"/>
      <c r="M22" s="28"/>
      <c r="N22" s="19"/>
      <c r="O22" s="19">
        <f t="shared" si="3"/>
        <v>57</v>
      </c>
      <c r="P22" s="20">
        <f t="shared" si="4"/>
        <v>0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s="1" customFormat="1" x14ac:dyDescent="0.2">
      <c r="A23" s="69" t="s">
        <v>65</v>
      </c>
      <c r="B23" s="16" t="s">
        <v>20</v>
      </c>
      <c r="C23" s="31">
        <f>SUM(C25:C28)</f>
        <v>19</v>
      </c>
      <c r="D23" s="28"/>
      <c r="E23" s="28">
        <f t="shared" ref="E23" si="9">E25</f>
        <v>4</v>
      </c>
      <c r="F23" s="28">
        <f>SUM(F24:F28)</f>
        <v>0</v>
      </c>
      <c r="G23" s="31">
        <v>4</v>
      </c>
      <c r="H23" s="42"/>
      <c r="I23" s="31">
        <v>7</v>
      </c>
      <c r="J23" s="28">
        <v>0</v>
      </c>
      <c r="K23" s="28">
        <f>K25</f>
        <v>2</v>
      </c>
      <c r="L23" s="21"/>
      <c r="M23" s="28"/>
      <c r="N23" s="21"/>
      <c r="O23" s="19">
        <f t="shared" si="3"/>
        <v>36</v>
      </c>
      <c r="P23" s="20">
        <f t="shared" si="4"/>
        <v>0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s="1" customFormat="1" x14ac:dyDescent="0.2">
      <c r="A24" s="69" t="s">
        <v>66</v>
      </c>
      <c r="B24" s="16" t="s">
        <v>21</v>
      </c>
      <c r="C24" s="36"/>
      <c r="D24" s="12"/>
      <c r="E24" s="12">
        <v>0</v>
      </c>
      <c r="F24" s="12">
        <v>0</v>
      </c>
      <c r="G24" s="38"/>
      <c r="H24" s="41"/>
      <c r="I24" s="12">
        <v>0</v>
      </c>
      <c r="J24" s="12">
        <v>0</v>
      </c>
      <c r="K24" s="12"/>
      <c r="L24" s="21"/>
      <c r="M24" s="12"/>
      <c r="N24" s="21"/>
      <c r="O24" s="19">
        <f t="shared" si="3"/>
        <v>0</v>
      </c>
      <c r="P24" s="20">
        <f t="shared" si="4"/>
        <v>0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s="1" customFormat="1" x14ac:dyDescent="0.2">
      <c r="A25" s="69" t="s">
        <v>67</v>
      </c>
      <c r="B25" s="16" t="s">
        <v>22</v>
      </c>
      <c r="C25" s="36">
        <v>19</v>
      </c>
      <c r="D25" s="12"/>
      <c r="E25" s="12">
        <v>4</v>
      </c>
      <c r="F25" s="12">
        <v>0</v>
      </c>
      <c r="G25" s="12">
        <v>4</v>
      </c>
      <c r="H25" s="44"/>
      <c r="I25" s="12">
        <v>7</v>
      </c>
      <c r="J25" s="12">
        <v>0</v>
      </c>
      <c r="K25" s="12">
        <v>2</v>
      </c>
      <c r="L25" s="21"/>
      <c r="M25" s="12"/>
      <c r="N25" s="21"/>
      <c r="O25" s="19">
        <f t="shared" si="3"/>
        <v>36</v>
      </c>
      <c r="P25" s="20">
        <f t="shared" si="4"/>
        <v>0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s="1" customFormat="1" x14ac:dyDescent="0.2">
      <c r="A26" s="69" t="s">
        <v>68</v>
      </c>
      <c r="B26" s="16" t="s">
        <v>23</v>
      </c>
      <c r="C26" s="36"/>
      <c r="D26" s="12"/>
      <c r="E26" s="12">
        <v>0</v>
      </c>
      <c r="F26" s="12">
        <v>0</v>
      </c>
      <c r="G26" s="38"/>
      <c r="H26" s="44"/>
      <c r="I26" s="12">
        <v>0</v>
      </c>
      <c r="J26" s="12">
        <v>0</v>
      </c>
      <c r="K26" s="12"/>
      <c r="L26" s="21"/>
      <c r="M26" s="12"/>
      <c r="N26" s="21"/>
      <c r="O26" s="19">
        <f t="shared" si="3"/>
        <v>0</v>
      </c>
      <c r="P26" s="20">
        <f t="shared" si="4"/>
        <v>0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s="1" customFormat="1" x14ac:dyDescent="0.2">
      <c r="A27" s="69" t="s">
        <v>69</v>
      </c>
      <c r="B27" s="16" t="s">
        <v>24</v>
      </c>
      <c r="C27" s="36"/>
      <c r="D27" s="12"/>
      <c r="E27" s="12">
        <v>0</v>
      </c>
      <c r="F27" s="12">
        <v>0</v>
      </c>
      <c r="G27" s="38"/>
      <c r="H27" s="41"/>
      <c r="I27" s="12">
        <v>0</v>
      </c>
      <c r="J27" s="12">
        <v>0</v>
      </c>
      <c r="K27" s="12"/>
      <c r="L27" s="21"/>
      <c r="M27" s="12"/>
      <c r="N27" s="21"/>
      <c r="O27" s="19">
        <f t="shared" si="3"/>
        <v>0</v>
      </c>
      <c r="P27" s="20">
        <f t="shared" si="4"/>
        <v>0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s="1" customFormat="1" x14ac:dyDescent="0.2">
      <c r="A28" s="69" t="s">
        <v>70</v>
      </c>
      <c r="B28" s="16" t="s">
        <v>25</v>
      </c>
      <c r="C28" s="36"/>
      <c r="D28" s="12"/>
      <c r="E28" s="12">
        <v>0</v>
      </c>
      <c r="F28" s="12">
        <v>0</v>
      </c>
      <c r="G28" s="38"/>
      <c r="H28" s="41"/>
      <c r="I28" s="12">
        <v>0</v>
      </c>
      <c r="J28" s="12">
        <v>0</v>
      </c>
      <c r="K28" s="12"/>
      <c r="L28" s="21"/>
      <c r="M28" s="12"/>
      <c r="N28" s="21"/>
      <c r="O28" s="19">
        <f t="shared" si="3"/>
        <v>0</v>
      </c>
      <c r="P28" s="20">
        <f t="shared" si="4"/>
        <v>0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s="1" customFormat="1" x14ac:dyDescent="0.2">
      <c r="A29" s="69" t="s">
        <v>71</v>
      </c>
      <c r="B29" s="16" t="s">
        <v>26</v>
      </c>
      <c r="C29" s="31">
        <f>SUM(C30:C34)</f>
        <v>21</v>
      </c>
      <c r="D29" s="28"/>
      <c r="E29" s="28">
        <f t="shared" ref="E29" si="10">E30+E31</f>
        <v>0</v>
      </c>
      <c r="F29" s="28">
        <v>0</v>
      </c>
      <c r="G29" s="40"/>
      <c r="H29" s="42"/>
      <c r="I29" s="31">
        <v>8</v>
      </c>
      <c r="J29" s="28">
        <v>0</v>
      </c>
      <c r="K29" s="28">
        <v>0</v>
      </c>
      <c r="L29" s="21"/>
      <c r="M29" s="28"/>
      <c r="N29" s="21"/>
      <c r="O29" s="19">
        <f t="shared" si="3"/>
        <v>29</v>
      </c>
      <c r="P29" s="20">
        <f t="shared" si="4"/>
        <v>0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s="1" customFormat="1" x14ac:dyDescent="0.2">
      <c r="A30" s="69" t="s">
        <v>72</v>
      </c>
      <c r="B30" s="16" t="s">
        <v>27</v>
      </c>
      <c r="C30" s="36"/>
      <c r="D30" s="12"/>
      <c r="E30" s="12">
        <v>0</v>
      </c>
      <c r="F30" s="12">
        <v>0</v>
      </c>
      <c r="G30" s="38"/>
      <c r="H30" s="41"/>
      <c r="I30" s="12">
        <v>0</v>
      </c>
      <c r="J30" s="12">
        <v>0</v>
      </c>
      <c r="K30" s="12"/>
      <c r="L30" s="21"/>
      <c r="M30" s="12"/>
      <c r="N30" s="21"/>
      <c r="O30" s="19">
        <f t="shared" si="3"/>
        <v>0</v>
      </c>
      <c r="P30" s="20">
        <f t="shared" si="4"/>
        <v>0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s="1" customFormat="1" x14ac:dyDescent="0.2">
      <c r="A31" s="69" t="s">
        <v>73</v>
      </c>
      <c r="B31" s="16" t="s">
        <v>28</v>
      </c>
      <c r="C31" s="36">
        <v>19</v>
      </c>
      <c r="D31" s="12"/>
      <c r="E31" s="12">
        <v>0</v>
      </c>
      <c r="F31" s="12">
        <v>0</v>
      </c>
      <c r="G31" s="38"/>
      <c r="H31" s="41"/>
      <c r="I31" s="12">
        <v>8</v>
      </c>
      <c r="J31" s="12">
        <v>0</v>
      </c>
      <c r="K31" s="12"/>
      <c r="L31" s="21"/>
      <c r="M31" s="12"/>
      <c r="N31" s="21"/>
      <c r="O31" s="19">
        <f t="shared" si="3"/>
        <v>27</v>
      </c>
      <c r="P31" s="20">
        <f t="shared" si="4"/>
        <v>0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s="1" customFormat="1" x14ac:dyDescent="0.2">
      <c r="A32" s="69" t="s">
        <v>74</v>
      </c>
      <c r="B32" s="16" t="s">
        <v>29</v>
      </c>
      <c r="C32" s="36"/>
      <c r="D32" s="12"/>
      <c r="E32" s="12">
        <v>0</v>
      </c>
      <c r="F32" s="12">
        <v>0</v>
      </c>
      <c r="G32" s="38"/>
      <c r="H32" s="41"/>
      <c r="I32" s="12">
        <v>0</v>
      </c>
      <c r="J32" s="12">
        <v>0</v>
      </c>
      <c r="K32" s="12"/>
      <c r="L32" s="21"/>
      <c r="M32" s="12"/>
      <c r="N32" s="21"/>
      <c r="O32" s="19">
        <f t="shared" si="3"/>
        <v>0</v>
      </c>
      <c r="P32" s="20">
        <f t="shared" si="4"/>
        <v>0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s="1" customFormat="1" x14ac:dyDescent="0.2">
      <c r="A33" s="69" t="s">
        <v>75</v>
      </c>
      <c r="B33" s="16" t="s">
        <v>30</v>
      </c>
      <c r="C33" s="36"/>
      <c r="D33" s="12"/>
      <c r="E33" s="12">
        <v>0</v>
      </c>
      <c r="F33" s="12">
        <v>0</v>
      </c>
      <c r="G33" s="38"/>
      <c r="H33" s="41"/>
      <c r="I33" s="12">
        <v>0</v>
      </c>
      <c r="J33" s="12">
        <v>0</v>
      </c>
      <c r="K33" s="12"/>
      <c r="L33" s="21"/>
      <c r="M33" s="12"/>
      <c r="N33" s="21"/>
      <c r="O33" s="19">
        <f t="shared" si="3"/>
        <v>0</v>
      </c>
      <c r="P33" s="20">
        <f t="shared" si="4"/>
        <v>0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s="1" customFormat="1" x14ac:dyDescent="0.2">
      <c r="A34" s="69" t="s">
        <v>76</v>
      </c>
      <c r="B34" s="16" t="s">
        <v>31</v>
      </c>
      <c r="C34" s="36">
        <v>2</v>
      </c>
      <c r="D34" s="12"/>
      <c r="E34" s="12">
        <v>0</v>
      </c>
      <c r="F34" s="12">
        <v>0</v>
      </c>
      <c r="G34" s="38"/>
      <c r="H34" s="41"/>
      <c r="I34" s="12">
        <v>0</v>
      </c>
      <c r="J34" s="12">
        <v>0</v>
      </c>
      <c r="K34" s="12"/>
      <c r="L34" s="21"/>
      <c r="M34" s="12"/>
      <c r="N34" s="21"/>
      <c r="O34" s="19">
        <f t="shared" si="3"/>
        <v>2</v>
      </c>
      <c r="P34" s="20">
        <f t="shared" si="4"/>
        <v>0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s="1" customFormat="1" x14ac:dyDescent="0.2">
      <c r="A35" s="69" t="s">
        <v>77</v>
      </c>
      <c r="B35" s="16" t="s">
        <v>32</v>
      </c>
      <c r="C35" s="31"/>
      <c r="D35" s="28"/>
      <c r="E35" s="28">
        <v>0</v>
      </c>
      <c r="F35" s="28">
        <v>0</v>
      </c>
      <c r="G35" s="40"/>
      <c r="H35" s="28">
        <v>3</v>
      </c>
      <c r="I35" s="31">
        <v>0</v>
      </c>
      <c r="J35" s="28">
        <v>0</v>
      </c>
      <c r="K35" s="28"/>
      <c r="L35" s="21"/>
      <c r="M35" s="28"/>
      <c r="N35" s="21"/>
      <c r="O35" s="19">
        <f t="shared" si="3"/>
        <v>0</v>
      </c>
      <c r="P35" s="20">
        <f t="shared" si="4"/>
        <v>3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s="1" customFormat="1" x14ac:dyDescent="0.2">
      <c r="A36" s="69" t="s">
        <v>80</v>
      </c>
      <c r="B36" s="16" t="s">
        <v>33</v>
      </c>
      <c r="C36" s="36"/>
      <c r="D36" s="12"/>
      <c r="E36" s="12">
        <v>0</v>
      </c>
      <c r="F36" s="12">
        <v>0</v>
      </c>
      <c r="G36" s="38"/>
      <c r="H36" s="12">
        <v>3</v>
      </c>
      <c r="I36" s="12">
        <v>0</v>
      </c>
      <c r="J36" s="12">
        <v>0</v>
      </c>
      <c r="K36" s="12"/>
      <c r="L36" s="21"/>
      <c r="M36" s="12"/>
      <c r="N36" s="21"/>
      <c r="O36" s="19">
        <f t="shared" si="3"/>
        <v>0</v>
      </c>
      <c r="P36" s="20">
        <f t="shared" si="4"/>
        <v>3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s="1" customFormat="1" x14ac:dyDescent="0.2">
      <c r="A37" s="69" t="s">
        <v>78</v>
      </c>
      <c r="B37" s="16" t="s">
        <v>34</v>
      </c>
      <c r="C37" s="36"/>
      <c r="E37" s="12">
        <v>0</v>
      </c>
      <c r="F37" s="12">
        <v>0</v>
      </c>
      <c r="G37" s="38"/>
      <c r="H37" s="12"/>
      <c r="I37" s="12">
        <v>0</v>
      </c>
      <c r="J37" s="12">
        <v>0</v>
      </c>
      <c r="K37" s="12"/>
      <c r="L37" s="21"/>
      <c r="M37" s="12"/>
      <c r="N37" s="21"/>
      <c r="O37" s="19">
        <f t="shared" si="3"/>
        <v>0</v>
      </c>
      <c r="P37" s="20">
        <f t="shared" si="4"/>
        <v>0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s="1" customFormat="1" x14ac:dyDescent="0.2">
      <c r="A38" s="69" t="s">
        <v>79</v>
      </c>
      <c r="B38" s="16" t="s">
        <v>35</v>
      </c>
      <c r="C38" s="36"/>
      <c r="D38" s="12"/>
      <c r="E38" s="12">
        <v>0</v>
      </c>
      <c r="F38" s="12">
        <v>0</v>
      </c>
      <c r="G38" s="38"/>
      <c r="H38" s="12"/>
      <c r="I38" s="12">
        <v>0</v>
      </c>
      <c r="J38" s="12">
        <v>0</v>
      </c>
      <c r="K38" s="12"/>
      <c r="L38" s="21"/>
      <c r="M38" s="12"/>
      <c r="N38" s="21"/>
      <c r="O38" s="19">
        <f t="shared" si="3"/>
        <v>0</v>
      </c>
      <c r="P38" s="20">
        <f t="shared" si="4"/>
        <v>0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s="1" customFormat="1" x14ac:dyDescent="0.2">
      <c r="A39" s="67" t="s">
        <v>81</v>
      </c>
      <c r="B39" s="11" t="s">
        <v>36</v>
      </c>
      <c r="C39" s="36"/>
      <c r="D39" s="12"/>
      <c r="E39" s="12">
        <v>0</v>
      </c>
      <c r="F39" s="12">
        <v>0</v>
      </c>
      <c r="G39" s="38"/>
      <c r="H39" s="12"/>
      <c r="I39" s="12">
        <v>0</v>
      </c>
      <c r="J39" s="12">
        <v>0</v>
      </c>
      <c r="K39" s="12"/>
      <c r="L39" s="19"/>
      <c r="M39" s="12"/>
      <c r="N39" s="19"/>
      <c r="O39" s="19">
        <f t="shared" si="3"/>
        <v>0</v>
      </c>
      <c r="P39" s="20">
        <f t="shared" si="4"/>
        <v>0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s="1" customFormat="1" ht="25.5" x14ac:dyDescent="0.2">
      <c r="A40" s="67" t="s">
        <v>82</v>
      </c>
      <c r="B40" s="11" t="s">
        <v>37</v>
      </c>
      <c r="C40" s="36">
        <v>16</v>
      </c>
      <c r="D40" s="12"/>
      <c r="E40" s="28">
        <v>4</v>
      </c>
      <c r="F40" s="28">
        <v>0</v>
      </c>
      <c r="G40" s="12">
        <v>40</v>
      </c>
      <c r="H40" s="36"/>
      <c r="I40" s="12">
        <v>9</v>
      </c>
      <c r="J40" s="12">
        <v>0</v>
      </c>
      <c r="K40" s="12">
        <v>5</v>
      </c>
      <c r="L40" s="19"/>
      <c r="M40" s="12"/>
      <c r="N40" s="19"/>
      <c r="O40" s="19">
        <f t="shared" si="3"/>
        <v>74</v>
      </c>
      <c r="P40" s="20">
        <f t="shared" si="4"/>
        <v>0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s="1" customFormat="1" x14ac:dyDescent="0.2">
      <c r="A41" s="67" t="s">
        <v>83</v>
      </c>
      <c r="B41" s="11" t="s">
        <v>38</v>
      </c>
      <c r="C41" s="36"/>
      <c r="D41" s="12"/>
      <c r="E41" s="12">
        <v>0</v>
      </c>
      <c r="F41" s="12">
        <v>0</v>
      </c>
      <c r="G41" s="41"/>
      <c r="H41" s="12"/>
      <c r="I41" s="12">
        <v>0</v>
      </c>
      <c r="J41" s="12">
        <v>0</v>
      </c>
      <c r="K41" s="12"/>
      <c r="L41" s="19"/>
      <c r="M41" s="12"/>
      <c r="N41" s="19"/>
      <c r="O41" s="19">
        <f t="shared" si="3"/>
        <v>0</v>
      </c>
      <c r="P41" s="20">
        <f t="shared" si="4"/>
        <v>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s="1" customFormat="1" x14ac:dyDescent="0.2">
      <c r="A42" s="67" t="s">
        <v>84</v>
      </c>
      <c r="B42" s="11" t="s">
        <v>39</v>
      </c>
      <c r="C42" s="36"/>
      <c r="D42" s="12"/>
      <c r="E42" s="12">
        <v>0</v>
      </c>
      <c r="F42" s="12">
        <v>0</v>
      </c>
      <c r="G42" s="41"/>
      <c r="H42" s="12"/>
      <c r="I42" s="12">
        <v>0</v>
      </c>
      <c r="J42" s="12">
        <v>0</v>
      </c>
      <c r="K42" s="12"/>
      <c r="L42" s="19"/>
      <c r="M42" s="12"/>
      <c r="N42" s="19"/>
      <c r="O42" s="19">
        <f t="shared" si="3"/>
        <v>0</v>
      </c>
      <c r="P42" s="20">
        <f t="shared" si="4"/>
        <v>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s="1" customFormat="1" x14ac:dyDescent="0.2">
      <c r="A43" s="67" t="s">
        <v>85</v>
      </c>
      <c r="B43" s="11" t="s">
        <v>40</v>
      </c>
      <c r="C43" s="12"/>
      <c r="D43" s="12"/>
      <c r="E43" s="12">
        <v>0</v>
      </c>
      <c r="F43" s="12">
        <v>0</v>
      </c>
      <c r="G43" s="41"/>
      <c r="H43" s="12"/>
      <c r="I43" s="12">
        <v>0</v>
      </c>
      <c r="J43" s="12">
        <v>0</v>
      </c>
      <c r="K43" s="12"/>
      <c r="L43" s="19"/>
      <c r="M43" s="12"/>
      <c r="N43" s="19"/>
      <c r="O43" s="19">
        <f t="shared" si="3"/>
        <v>0</v>
      </c>
      <c r="P43" s="20">
        <f t="shared" si="4"/>
        <v>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s="1" customFormat="1" x14ac:dyDescent="0.2">
      <c r="A44" s="67" t="s">
        <v>86</v>
      </c>
      <c r="B44" s="11" t="s">
        <v>41</v>
      </c>
      <c r="C44" s="12"/>
      <c r="D44" s="12"/>
      <c r="E44" s="12">
        <v>0</v>
      </c>
      <c r="F44" s="12">
        <v>0</v>
      </c>
      <c r="G44" s="41"/>
      <c r="H44" s="12"/>
      <c r="I44" s="12">
        <v>0</v>
      </c>
      <c r="J44" s="12">
        <v>0</v>
      </c>
      <c r="K44" s="12"/>
      <c r="L44" s="19"/>
      <c r="M44" s="12"/>
      <c r="N44" s="19"/>
      <c r="O44" s="19">
        <f t="shared" si="3"/>
        <v>0</v>
      </c>
      <c r="P44" s="20">
        <f t="shared" si="4"/>
        <v>0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s="1" customFormat="1" ht="13.5" thickBot="1" x14ac:dyDescent="0.25">
      <c r="A45" s="68" t="s">
        <v>87</v>
      </c>
      <c r="B45" s="14" t="s">
        <v>42</v>
      </c>
      <c r="C45" s="28">
        <f>C4+C40</f>
        <v>230</v>
      </c>
      <c r="D45" s="28">
        <f>D20</f>
        <v>4</v>
      </c>
      <c r="E45" s="28">
        <f t="shared" ref="E45:F45" si="11">E40+E4</f>
        <v>96</v>
      </c>
      <c r="F45" s="28">
        <f t="shared" si="11"/>
        <v>3</v>
      </c>
      <c r="G45" s="31">
        <v>73</v>
      </c>
      <c r="H45" s="31">
        <v>3</v>
      </c>
      <c r="I45" s="54">
        <v>39</v>
      </c>
      <c r="J45" s="54">
        <v>1</v>
      </c>
      <c r="K45" s="31">
        <f>K4+K40</f>
        <v>19</v>
      </c>
      <c r="L45" s="23"/>
      <c r="M45" s="56"/>
      <c r="N45" s="23"/>
      <c r="O45" s="23">
        <f t="shared" si="3"/>
        <v>457</v>
      </c>
      <c r="P45" s="24">
        <f t="shared" si="4"/>
        <v>11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s="1" customFormat="1" x14ac:dyDescent="0.2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s="1" customFormat="1" x14ac:dyDescent="0.2"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s="1" customFormat="1" x14ac:dyDescent="0.2"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3:4" x14ac:dyDescent="0.2">
      <c r="C49" s="4"/>
      <c r="D49" s="4"/>
    </row>
    <row r="74" spans="1:51" s="3" customFormat="1" x14ac:dyDescent="0.2">
      <c r="A74" s="6" t="s">
        <v>43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1:51" s="3" customFormat="1" x14ac:dyDescent="0.2">
      <c r="A75" s="6" t="s">
        <v>44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1:51" s="3" customFormat="1" x14ac:dyDescent="0.2">
      <c r="A76" s="6" t="s">
        <v>45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1:51" s="3" customFormat="1" x14ac:dyDescent="0.2">
      <c r="A77" s="6" t="s">
        <v>46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1:51" s="3" customFormat="1" x14ac:dyDescent="0.2">
      <c r="A78" s="6" t="s">
        <v>47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1:51" s="3" customFormat="1" x14ac:dyDescent="0.2">
      <c r="A79" s="6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1:51" s="3" customFormat="1" x14ac:dyDescent="0.2">
      <c r="A80" s="6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1:51" s="3" customFormat="1" x14ac:dyDescent="0.2">
      <c r="A81" s="6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1:51" s="3" customFormat="1" x14ac:dyDescent="0.2">
      <c r="A82" s="6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s="3" customFormat="1" x14ac:dyDescent="0.2">
      <c r="A83" s="6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s="3" customFormat="1" x14ac:dyDescent="0.2">
      <c r="A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s="3" customFormat="1" x14ac:dyDescent="0.2">
      <c r="A85" s="6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s="3" customFormat="1" x14ac:dyDescent="0.2">
      <c r="A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s="3" customFormat="1" x14ac:dyDescent="0.2">
      <c r="A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s="3" customFormat="1" x14ac:dyDescent="0.2">
      <c r="A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s="3" customFormat="1" x14ac:dyDescent="0.2">
      <c r="A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1:51" s="3" customFormat="1" x14ac:dyDescent="0.2">
      <c r="A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s="3" customFormat="1" x14ac:dyDescent="0.2">
      <c r="A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1:51" s="3" customFormat="1" x14ac:dyDescent="0.2">
      <c r="A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1:51" s="3" customFormat="1" x14ac:dyDescent="0.2">
      <c r="A93" s="6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  <row r="94" spans="1:51" s="3" customFormat="1" x14ac:dyDescent="0.2">
      <c r="A94" s="6">
        <v>2020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</row>
    <row r="95" spans="1:51" s="3" customFormat="1" x14ac:dyDescent="0.2">
      <c r="A95" s="6">
        <v>2021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</row>
    <row r="96" spans="1:51" s="3" customFormat="1" x14ac:dyDescent="0.2">
      <c r="A96" s="6">
        <v>2022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spans="1:51" s="3" customFormat="1" x14ac:dyDescent="0.2">
      <c r="A97" s="6">
        <v>2023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</row>
    <row r="98" spans="1:51" s="3" customFormat="1" x14ac:dyDescent="0.2">
      <c r="A98" s="6">
        <v>2024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</row>
    <row r="99" spans="1:51" s="3" customFormat="1" x14ac:dyDescent="0.2">
      <c r="A99" s="6">
        <v>2025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s="3" customFormat="1" x14ac:dyDescent="0.2">
      <c r="A100" s="10"/>
      <c r="B100" s="11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s="3" customFormat="1" x14ac:dyDescent="0.2">
      <c r="A101" s="10"/>
      <c r="B101" s="11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s="3" customFormat="1" x14ac:dyDescent="0.2">
      <c r="A102" s="15"/>
      <c r="B102" s="1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s="3" customFormat="1" x14ac:dyDescent="0.2">
      <c r="A103" s="15"/>
      <c r="B103" s="1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s="3" customFormat="1" x14ac:dyDescent="0.2">
      <c r="A104" s="15"/>
      <c r="B104" s="1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s="3" customFormat="1" x14ac:dyDescent="0.2">
      <c r="A105" s="15"/>
      <c r="B105" s="1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s="3" customFormat="1" x14ac:dyDescent="0.2">
      <c r="A106" s="15"/>
      <c r="B106" s="1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</row>
    <row r="107" spans="1:51" s="3" customFormat="1" x14ac:dyDescent="0.2">
      <c r="A107" s="15"/>
      <c r="B107" s="1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s="3" customFormat="1" x14ac:dyDescent="0.2">
      <c r="A108" s="15"/>
      <c r="B108" s="1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s="3" customFormat="1" x14ac:dyDescent="0.2">
      <c r="A109" s="15"/>
      <c r="B109" s="1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s="3" customFormat="1" x14ac:dyDescent="0.2">
      <c r="A110" s="15"/>
      <c r="B110" s="1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s="3" customFormat="1" x14ac:dyDescent="0.2">
      <c r="A111" s="15"/>
      <c r="B111" s="1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s="3" customFormat="1" x14ac:dyDescent="0.2">
      <c r="A112" s="15"/>
      <c r="B112" s="1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s="3" customFormat="1" x14ac:dyDescent="0.2">
      <c r="A113" s="15"/>
      <c r="B113" s="1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s="3" customFormat="1" x14ac:dyDescent="0.2">
      <c r="A114" s="15"/>
      <c r="B114" s="1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s="3" customFormat="1" x14ac:dyDescent="0.2">
      <c r="A115" s="15"/>
      <c r="B115" s="1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s="3" customFormat="1" x14ac:dyDescent="0.2">
      <c r="A116" s="15"/>
      <c r="B116" s="1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s="3" customFormat="1" x14ac:dyDescent="0.2">
      <c r="A117" s="15"/>
      <c r="B117" s="1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s="3" customFormat="1" x14ac:dyDescent="0.2">
      <c r="A118" s="10"/>
      <c r="B118" s="11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s="3" customFormat="1" x14ac:dyDescent="0.2">
      <c r="A119" s="15"/>
      <c r="B119" s="1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s="3" customFormat="1" x14ac:dyDescent="0.2">
      <c r="A120" s="15"/>
      <c r="B120" s="1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s="3" customFormat="1" x14ac:dyDescent="0.2">
      <c r="A121" s="15"/>
      <c r="B121" s="1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s="3" customFormat="1" x14ac:dyDescent="0.2">
      <c r="A122" s="15"/>
      <c r="B122" s="1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s="3" customFormat="1" x14ac:dyDescent="0.2">
      <c r="A123" s="15"/>
      <c r="B123" s="16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s="3" customFormat="1" x14ac:dyDescent="0.2">
      <c r="A124" s="15"/>
      <c r="B124" s="1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</row>
    <row r="125" spans="1:51" s="3" customFormat="1" x14ac:dyDescent="0.2">
      <c r="A125" s="15"/>
      <c r="B125" s="1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s="3" customFormat="1" x14ac:dyDescent="0.2">
      <c r="A126" s="15"/>
      <c r="B126" s="1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s="3" customFormat="1" x14ac:dyDescent="0.2">
      <c r="A127" s="15"/>
      <c r="B127" s="1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x14ac:dyDescent="0.2">
      <c r="A128" s="15"/>
      <c r="B128" s="16"/>
    </row>
    <row r="129" spans="1:2" x14ac:dyDescent="0.2">
      <c r="A129" s="15"/>
      <c r="B129" s="16"/>
    </row>
    <row r="130" spans="1:2" x14ac:dyDescent="0.2">
      <c r="A130" s="15"/>
      <c r="B130" s="16"/>
    </row>
    <row r="131" spans="1:2" x14ac:dyDescent="0.2">
      <c r="A131" s="15"/>
      <c r="B131" s="16"/>
    </row>
    <row r="132" spans="1:2" x14ac:dyDescent="0.2">
      <c r="A132" s="15"/>
      <c r="B132" s="16"/>
    </row>
    <row r="133" spans="1:2" x14ac:dyDescent="0.2">
      <c r="A133" s="15"/>
      <c r="B133" s="16"/>
    </row>
    <row r="134" spans="1:2" x14ac:dyDescent="0.2">
      <c r="A134" s="15"/>
      <c r="B134" s="16"/>
    </row>
    <row r="135" spans="1:2" x14ac:dyDescent="0.2">
      <c r="A135" s="10"/>
      <c r="B135" s="11"/>
    </row>
    <row r="136" spans="1:2" x14ac:dyDescent="0.2">
      <c r="A136" s="10"/>
      <c r="B136" s="11"/>
    </row>
    <row r="137" spans="1:2" x14ac:dyDescent="0.2">
      <c r="A137" s="10"/>
      <c r="B137" s="11"/>
    </row>
    <row r="138" spans="1:2" x14ac:dyDescent="0.2">
      <c r="A138" s="10"/>
      <c r="B138" s="11"/>
    </row>
    <row r="139" spans="1:2" x14ac:dyDescent="0.2">
      <c r="A139" s="10"/>
      <c r="B139" s="11"/>
    </row>
    <row r="140" spans="1:2" x14ac:dyDescent="0.2">
      <c r="A140" s="10"/>
      <c r="B140" s="11"/>
    </row>
    <row r="141" spans="1:2" x14ac:dyDescent="0.2">
      <c r="A141" s="13"/>
      <c r="B141" s="14"/>
    </row>
  </sheetData>
  <mergeCells count="7">
    <mergeCell ref="O2:P2"/>
    <mergeCell ref="C2:D2"/>
    <mergeCell ref="E2:F2"/>
    <mergeCell ref="G2:H2"/>
    <mergeCell ref="I2:J2"/>
    <mergeCell ref="K2:L2"/>
    <mergeCell ref="M2:N2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BPP_xx</vt:lpstr>
      <vt:lpstr>BPP_xx-1</vt:lpstr>
      <vt:lpstr>Broj_dogovori_xx</vt:lpstr>
      <vt:lpstr>Broj_dogovori_xx-1</vt:lpstr>
      <vt:lpstr>BIS_xx</vt:lpstr>
      <vt:lpstr>BIS_xx-1</vt:lpstr>
      <vt:lpstr>Broj_steti_xx</vt:lpstr>
      <vt:lpstr>Broj_steti_xx-1</vt:lpstr>
      <vt:lpstr>BIS_xx!Print_Area</vt:lpstr>
      <vt:lpstr>'BIS_xx-1'!Print_Area</vt:lpstr>
      <vt:lpstr>BPP_xx!Print_Area</vt:lpstr>
      <vt:lpstr>'BPP_xx-1'!Print_Area</vt:lpstr>
      <vt:lpstr>Broj_dogovori_xx!Print_Area</vt:lpstr>
      <vt:lpstr>'Broj_dogovori_xx-1'!Print_Area</vt:lpstr>
      <vt:lpstr>Broj_steti_xx!Print_Area</vt:lpstr>
      <vt:lpstr>'Broj_steti_xx-1'!Print_Area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Marsida Petrofski-Trajko</cp:lastModifiedBy>
  <cp:lastPrinted>2023-05-26T07:50:43Z</cp:lastPrinted>
  <dcterms:created xsi:type="dcterms:W3CDTF">2023-05-26T07:03:41Z</dcterms:created>
  <dcterms:modified xsi:type="dcterms:W3CDTF">2026-08-17T07:17:58Z</dcterms:modified>
</cp:coreProperties>
</file>