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RedirectedFolders\nikola.stojanov\Documents\Податоци од ДО на месечно ниво\2026\Јули\неживот\"/>
    </mc:Choice>
  </mc:AlternateContent>
  <xr:revisionPtr revIDLastSave="0" documentId="13_ncr:1_{53477D2F-4E7A-4720-B065-5A802B3DEEEC}" xr6:coauthVersionLast="47" xr6:coauthVersionMax="47" xr10:uidLastSave="{00000000-0000-0000-0000-000000000000}"/>
  <bookViews>
    <workbookView xWindow="-108" yWindow="-108" windowWidth="23256" windowHeight="13896" activeTab="6" xr2:uid="{C244F690-B65F-48EB-B0C5-B12FC5281E99}"/>
  </bookViews>
  <sheets>
    <sheet name="BPPxx" sheetId="1" r:id="rId1"/>
    <sheet name="BPPxx-1" sheetId="5" r:id="rId2"/>
    <sheet name="BISxx" sheetId="2" r:id="rId3"/>
    <sheet name="BISxx-1" sheetId="6" r:id="rId4"/>
    <sheet name="Broj_dogovorixx" sheetId="3" r:id="rId5"/>
    <sheet name="Broj_dogovorixx-1" sheetId="7" r:id="rId6"/>
    <sheet name="Broj_stetixx" sheetId="4" r:id="rId7"/>
    <sheet name="Broj_stetixx-1" sheetId="8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4" l="1"/>
  <c r="H19" i="4"/>
  <c r="H20" i="3"/>
  <c r="H19" i="3"/>
  <c r="H20" i="2"/>
  <c r="H19" i="2"/>
  <c r="H20" i="1"/>
  <c r="H19" i="1"/>
  <c r="L34" i="8"/>
  <c r="L33" i="8"/>
  <c r="L32" i="8"/>
  <c r="L31" i="8"/>
  <c r="L30" i="8"/>
  <c r="L29" i="8"/>
  <c r="L28" i="8"/>
  <c r="L27" i="8"/>
  <c r="L26" i="8"/>
  <c r="L25" i="8"/>
  <c r="L24" i="8"/>
  <c r="L23" i="8"/>
  <c r="L22" i="8"/>
  <c r="L21" i="8"/>
  <c r="L20" i="8"/>
  <c r="J20" i="8"/>
  <c r="J19" i="8" s="1"/>
  <c r="J34" i="8" s="1"/>
  <c r="I20" i="8"/>
  <c r="L19" i="8"/>
  <c r="I19" i="8"/>
  <c r="L18" i="8"/>
  <c r="J18" i="8"/>
  <c r="J16" i="8" s="1"/>
  <c r="I18" i="8"/>
  <c r="I16" i="8" s="1"/>
  <c r="I34" i="8" s="1"/>
  <c r="L17" i="8"/>
  <c r="J17" i="8"/>
  <c r="I17" i="8"/>
  <c r="L16" i="8"/>
  <c r="L15" i="8"/>
  <c r="L14" i="8"/>
  <c r="L13" i="8"/>
  <c r="J13" i="8"/>
  <c r="I13" i="8"/>
  <c r="L12" i="8"/>
  <c r="L11" i="8"/>
  <c r="L10" i="8"/>
  <c r="J10" i="8"/>
  <c r="I10" i="8"/>
  <c r="L9" i="8"/>
  <c r="L8" i="8"/>
  <c r="L7" i="8"/>
  <c r="L6" i="8"/>
  <c r="L5" i="8"/>
  <c r="L4" i="8"/>
  <c r="L3" i="8"/>
  <c r="H20" i="8"/>
  <c r="C20" i="8"/>
  <c r="H19" i="8"/>
  <c r="D19" i="8"/>
  <c r="C19" i="8"/>
  <c r="D18" i="8"/>
  <c r="D17" i="8"/>
  <c r="D13" i="8"/>
  <c r="D10" i="8"/>
  <c r="D16" i="8" s="1"/>
  <c r="D34" i="8" s="1"/>
  <c r="L20" i="7"/>
  <c r="L19" i="7" s="1"/>
  <c r="J20" i="7"/>
  <c r="I20" i="7"/>
  <c r="J19" i="7"/>
  <c r="I19" i="7"/>
  <c r="I18" i="7"/>
  <c r="I17" i="7"/>
  <c r="I16" i="7" s="1"/>
  <c r="L16" i="7"/>
  <c r="J16" i="7"/>
  <c r="L13" i="7"/>
  <c r="J13" i="7"/>
  <c r="I13" i="7"/>
  <c r="L10" i="7"/>
  <c r="J10" i="7"/>
  <c r="I10" i="7"/>
  <c r="H20" i="7"/>
  <c r="H19" i="7" s="1"/>
  <c r="C20" i="7"/>
  <c r="C19" i="7" s="1"/>
  <c r="D19" i="7"/>
  <c r="D18" i="7"/>
  <c r="D17" i="7"/>
  <c r="D16" i="7"/>
  <c r="D13" i="7"/>
  <c r="D10" i="7"/>
  <c r="L20" i="6"/>
  <c r="L19" i="6" s="1"/>
  <c r="L34" i="6" s="1"/>
  <c r="J20" i="6"/>
  <c r="I20" i="6"/>
  <c r="J19" i="6"/>
  <c r="I19" i="6"/>
  <c r="L18" i="6"/>
  <c r="J18" i="6"/>
  <c r="I18" i="6"/>
  <c r="I16" i="6" s="1"/>
  <c r="I34" i="6" s="1"/>
  <c r="L17" i="6"/>
  <c r="J17" i="6"/>
  <c r="I17" i="6"/>
  <c r="L16" i="6"/>
  <c r="J16" i="6"/>
  <c r="L13" i="6"/>
  <c r="J13" i="6"/>
  <c r="I13" i="6"/>
  <c r="L10" i="6"/>
  <c r="J10" i="6"/>
  <c r="J34" i="6" s="1"/>
  <c r="I10" i="6"/>
  <c r="H20" i="6"/>
  <c r="C20" i="6"/>
  <c r="H19" i="6"/>
  <c r="D19" i="6"/>
  <c r="C19" i="6"/>
  <c r="D18" i="6"/>
  <c r="D17" i="6"/>
  <c r="D13" i="6"/>
  <c r="D10" i="6"/>
  <c r="D16" i="6" s="1"/>
  <c r="D34" i="6" s="1"/>
  <c r="H20" i="5"/>
  <c r="H19" i="5" s="1"/>
  <c r="C20" i="5"/>
  <c r="D19" i="5"/>
  <c r="C19" i="5"/>
  <c r="D18" i="5"/>
  <c r="D17" i="5"/>
  <c r="D16" i="5"/>
  <c r="D34" i="5" s="1"/>
  <c r="D13" i="5"/>
  <c r="D10" i="5"/>
  <c r="L20" i="5"/>
  <c r="J20" i="5"/>
  <c r="I20" i="5"/>
  <c r="I19" i="5" s="1"/>
  <c r="L19" i="5"/>
  <c r="J19" i="5"/>
  <c r="L18" i="5"/>
  <c r="J18" i="5"/>
  <c r="I18" i="5"/>
  <c r="L17" i="5"/>
  <c r="J17" i="5"/>
  <c r="J16" i="5" s="1"/>
  <c r="I17" i="5"/>
  <c r="I16" i="5" s="1"/>
  <c r="I34" i="5" s="1"/>
  <c r="L16" i="5"/>
  <c r="L34" i="5" s="1"/>
  <c r="L13" i="5"/>
  <c r="J13" i="5"/>
  <c r="I13" i="5"/>
  <c r="L10" i="5"/>
  <c r="J10" i="5"/>
  <c r="J34" i="5" s="1"/>
  <c r="I10" i="5"/>
  <c r="M20" i="4" l="1"/>
  <c r="M19" i="4"/>
  <c r="M34" i="4" s="1"/>
  <c r="M20" i="3"/>
  <c r="M19" i="3"/>
  <c r="M34" i="3" s="1"/>
  <c r="M20" i="2"/>
  <c r="M19" i="2" s="1"/>
  <c r="M34" i="2" s="1"/>
  <c r="M20" i="1"/>
  <c r="M19" i="1" s="1"/>
  <c r="M34" i="1" s="1"/>
  <c r="L34" i="4"/>
  <c r="L20" i="4"/>
  <c r="L19" i="4"/>
  <c r="L18" i="4"/>
  <c r="L17" i="4"/>
  <c r="L16" i="4"/>
  <c r="L13" i="4"/>
  <c r="L10" i="4"/>
  <c r="L20" i="3"/>
  <c r="L19" i="3" s="1"/>
  <c r="L16" i="3"/>
  <c r="L13" i="3"/>
  <c r="L10" i="3"/>
  <c r="L20" i="2"/>
  <c r="L19" i="2"/>
  <c r="L18" i="2"/>
  <c r="L17" i="2"/>
  <c r="L16" i="2"/>
  <c r="L34" i="2" s="1"/>
  <c r="L13" i="2"/>
  <c r="L10" i="2"/>
  <c r="L20" i="1"/>
  <c r="L19" i="1"/>
  <c r="L18" i="1"/>
  <c r="L17" i="1"/>
  <c r="L16" i="1"/>
  <c r="L34" i="1" s="1"/>
  <c r="L13" i="1"/>
  <c r="L10" i="1"/>
  <c r="I20" i="4" l="1"/>
  <c r="I19" i="4"/>
  <c r="I18" i="4"/>
  <c r="I17" i="4"/>
  <c r="I16" i="4"/>
  <c r="I34" i="4" s="1"/>
  <c r="I13" i="4"/>
  <c r="I10" i="4"/>
  <c r="I20" i="3"/>
  <c r="I19" i="3"/>
  <c r="I18" i="3"/>
  <c r="I17" i="3"/>
  <c r="I16" i="3"/>
  <c r="I13" i="3"/>
  <c r="I10" i="3"/>
  <c r="I20" i="2"/>
  <c r="I19" i="2"/>
  <c r="I34" i="2" s="1"/>
  <c r="I18" i="2"/>
  <c r="I17" i="2"/>
  <c r="I16" i="2"/>
  <c r="I13" i="2"/>
  <c r="I10" i="2"/>
  <c r="I20" i="1"/>
  <c r="I19" i="1"/>
  <c r="I18" i="1"/>
  <c r="I17" i="1"/>
  <c r="I16" i="1" s="1"/>
  <c r="I34" i="1" s="1"/>
  <c r="I13" i="1"/>
  <c r="I10" i="1"/>
  <c r="J20" i="4" l="1"/>
  <c r="J19" i="4"/>
  <c r="J18" i="4"/>
  <c r="J17" i="4"/>
  <c r="J16" i="4"/>
  <c r="J13" i="4"/>
  <c r="J10" i="4"/>
  <c r="J34" i="4" s="1"/>
  <c r="J20" i="3"/>
  <c r="J19" i="3"/>
  <c r="J16" i="3"/>
  <c r="J13" i="3"/>
  <c r="J10" i="3"/>
  <c r="J20" i="2"/>
  <c r="J19" i="2"/>
  <c r="J34" i="2" s="1"/>
  <c r="J18" i="2"/>
  <c r="J17" i="2"/>
  <c r="J16" i="2"/>
  <c r="J13" i="2"/>
  <c r="J10" i="2"/>
  <c r="J20" i="1"/>
  <c r="J19" i="1"/>
  <c r="J34" i="1" s="1"/>
  <c r="J18" i="1"/>
  <c r="J17" i="1"/>
  <c r="J16" i="1"/>
  <c r="J13" i="1"/>
  <c r="J10" i="1"/>
  <c r="D20" i="4" l="1"/>
  <c r="D19" i="4" s="1"/>
  <c r="D18" i="4"/>
  <c r="D17" i="4"/>
  <c r="D13" i="4"/>
  <c r="D10" i="4"/>
  <c r="D16" i="4" s="1"/>
  <c r="D20" i="3"/>
  <c r="D19" i="3"/>
  <c r="D18" i="3"/>
  <c r="D17" i="3"/>
  <c r="D16" i="3"/>
  <c r="D13" i="3"/>
  <c r="D10" i="3"/>
  <c r="D20" i="2"/>
  <c r="D19" i="2"/>
  <c r="D18" i="2"/>
  <c r="D17" i="2"/>
  <c r="D13" i="2"/>
  <c r="D10" i="2"/>
  <c r="D16" i="2" s="1"/>
  <c r="D34" i="2" s="1"/>
  <c r="D20" i="1"/>
  <c r="D19" i="1" s="1"/>
  <c r="D34" i="1" s="1"/>
  <c r="D18" i="1"/>
  <c r="D17" i="1"/>
  <c r="D16" i="1"/>
  <c r="D13" i="1"/>
  <c r="D10" i="1"/>
  <c r="D34" i="4" l="1"/>
  <c r="N4" i="8" l="1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" i="8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" i="4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" i="7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" i="3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" i="2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" i="6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" i="5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Kosta Spaseski</author>
  </authors>
  <commentList>
    <comment ref="G2" authorId="0" shapeId="0" xr:uid="{D6EAAAFF-CCC2-4E5B-9960-051D0904AD09}">
      <text>
        <r>
          <rPr>
            <b/>
            <sz val="9"/>
            <color indexed="81"/>
            <rFont val="Tahoma"/>
            <family val="2"/>
          </rPr>
          <t>Kosta Spaseski:</t>
        </r>
        <r>
          <rPr>
            <sz val="9"/>
            <color indexed="81"/>
            <rFont val="Tahoma"/>
            <family val="2"/>
          </rPr>
          <t xml:space="preserve">
Од 01.07.2024 Винер осигурување АД Скопје се припои кон АДОР Македонија осигурување ВИГ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Kosta Spaseski</author>
  </authors>
  <commentList>
    <comment ref="G2" authorId="0" shapeId="0" xr:uid="{FDE20B71-B6D9-4969-A975-4A113F59AB4C}">
      <text>
        <r>
          <rPr>
            <b/>
            <sz val="9"/>
            <color indexed="81"/>
            <rFont val="Tahoma"/>
            <family val="2"/>
          </rPr>
          <t>Kosta Spaseski:</t>
        </r>
        <r>
          <rPr>
            <sz val="9"/>
            <color indexed="81"/>
            <rFont val="Tahoma"/>
            <family val="2"/>
          </rPr>
          <t xml:space="preserve">
Од 01.07.2024 Винер осигурување АД Скопје се припои кон АДОР Македонија осигурување ВИГ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Kosta Spaseski</author>
  </authors>
  <commentList>
    <comment ref="G2" authorId="0" shapeId="0" xr:uid="{AABDB138-3D63-4AB8-AC19-0C7AF1459174}">
      <text>
        <r>
          <rPr>
            <b/>
            <sz val="9"/>
            <color indexed="81"/>
            <rFont val="Tahoma"/>
            <family val="2"/>
          </rPr>
          <t>Kosta Spaseski:</t>
        </r>
        <r>
          <rPr>
            <sz val="9"/>
            <color indexed="81"/>
            <rFont val="Tahoma"/>
            <family val="2"/>
          </rPr>
          <t xml:space="preserve">
Од 01.07.2024 Винер осигурување АД Скопје се припои кон АДОР Македонија осигурување ВИГ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Kosta Spaseski</author>
  </authors>
  <commentList>
    <comment ref="G2" authorId="0" shapeId="0" xr:uid="{CFD474F8-75E3-4BB7-95EA-DEC925134387}">
      <text>
        <r>
          <rPr>
            <b/>
            <sz val="9"/>
            <color indexed="81"/>
            <rFont val="Tahoma"/>
            <family val="2"/>
          </rPr>
          <t>Kosta Spaseski:</t>
        </r>
        <r>
          <rPr>
            <sz val="9"/>
            <color indexed="81"/>
            <rFont val="Tahoma"/>
            <family val="2"/>
          </rPr>
          <t xml:space="preserve">
Од 01.07.2024 Винер осигурување АД Скопје се припои кон АДОР Македонија осигурување ВИГ</t>
        </r>
      </text>
    </comment>
  </commentList>
</comments>
</file>

<file path=xl/sharedStrings.xml><?xml version="1.0" encoding="utf-8"?>
<sst xmlns="http://schemas.openxmlformats.org/spreadsheetml/2006/main" count="642" uniqueCount="83">
  <si>
    <t xml:space="preserve">	незгода</t>
  </si>
  <si>
    <t>01</t>
  </si>
  <si>
    <t xml:space="preserve">	здравствено</t>
  </si>
  <si>
    <t>02</t>
  </si>
  <si>
    <t xml:space="preserve">	каско моторни возила</t>
  </si>
  <si>
    <t>03</t>
  </si>
  <si>
    <t xml:space="preserve">	каско шински возила</t>
  </si>
  <si>
    <t>04</t>
  </si>
  <si>
    <t xml:space="preserve">	каско воздухоплови</t>
  </si>
  <si>
    <t>05</t>
  </si>
  <si>
    <t xml:space="preserve">	каско пловни објекти</t>
  </si>
  <si>
    <t>06</t>
  </si>
  <si>
    <t xml:space="preserve">	карго</t>
  </si>
  <si>
    <t>07</t>
  </si>
  <si>
    <t xml:space="preserve">	имот од пожар и др.опасн.</t>
  </si>
  <si>
    <t>08</t>
  </si>
  <si>
    <t xml:space="preserve">		физички лица</t>
  </si>
  <si>
    <t>0801</t>
  </si>
  <si>
    <t xml:space="preserve">		правни лица</t>
  </si>
  <si>
    <t>0802</t>
  </si>
  <si>
    <t xml:space="preserve">	имот останато</t>
  </si>
  <si>
    <t>09</t>
  </si>
  <si>
    <t>0901</t>
  </si>
  <si>
    <t>0902</t>
  </si>
  <si>
    <t xml:space="preserve">	имот вкупно</t>
  </si>
  <si>
    <t>89</t>
  </si>
  <si>
    <t>8901</t>
  </si>
  <si>
    <t>8902</t>
  </si>
  <si>
    <t xml:space="preserve">	АО (вкупно)</t>
  </si>
  <si>
    <t>10</t>
  </si>
  <si>
    <t xml:space="preserve">		АО</t>
  </si>
  <si>
    <t>100</t>
  </si>
  <si>
    <t xml:space="preserve">			ЗАО</t>
  </si>
  <si>
    <t>1001</t>
  </si>
  <si>
    <t xml:space="preserve">			ЗК</t>
  </si>
  <si>
    <t>1002</t>
  </si>
  <si>
    <t xml:space="preserve">			ГР</t>
  </si>
  <si>
    <t>1003</t>
  </si>
  <si>
    <t xml:space="preserve">		одговорност на возачот</t>
  </si>
  <si>
    <t>1005</t>
  </si>
  <si>
    <t xml:space="preserve">		останати</t>
  </si>
  <si>
    <t>1099</t>
  </si>
  <si>
    <t xml:space="preserve">	одговорност воздухоплови</t>
  </si>
  <si>
    <t>11</t>
  </si>
  <si>
    <t xml:space="preserve">	одговорност пловни објекти</t>
  </si>
  <si>
    <t>12</t>
  </si>
  <si>
    <t xml:space="preserve">	општа одговорност</t>
  </si>
  <si>
    <t>13</t>
  </si>
  <si>
    <t xml:space="preserve">	кредити</t>
  </si>
  <si>
    <t>14</t>
  </si>
  <si>
    <t xml:space="preserve">	гаранции</t>
  </si>
  <si>
    <t>15</t>
  </si>
  <si>
    <t xml:space="preserve">	финансиски загуби</t>
  </si>
  <si>
    <t>16</t>
  </si>
  <si>
    <t xml:space="preserve">	правна заштита</t>
  </si>
  <si>
    <t>17</t>
  </si>
  <si>
    <t xml:space="preserve">	туристичка помош</t>
  </si>
  <si>
    <t>18</t>
  </si>
  <si>
    <t>Вкупно</t>
  </si>
  <si>
    <t>0000</t>
  </si>
  <si>
    <t>Кроација неживот</t>
  </si>
  <si>
    <t>Еуролинк</t>
  </si>
  <si>
    <t>Евроинс</t>
  </si>
  <si>
    <t>Граве неживот</t>
  </si>
  <si>
    <t>Македонија осигурување</t>
  </si>
  <si>
    <t>Сава</t>
  </si>
  <si>
    <t>Триглав</t>
  </si>
  <si>
    <t>Уника</t>
  </si>
  <si>
    <t>Осигурителна Полиса</t>
  </si>
  <si>
    <t>Халк осигурување</t>
  </si>
  <si>
    <t>Вкупно неживот</t>
  </si>
  <si>
    <t>ЗОИЛ Македонија</t>
  </si>
  <si>
    <t>Сигал</t>
  </si>
  <si>
    <t>Бруто исплатени штети, во илјади денари, јуни 2025 година</t>
  </si>
  <si>
    <t xml:space="preserve"> -   </t>
  </si>
  <si>
    <t>Алта Осигурување</t>
  </si>
  <si>
    <t>Бруто полисирана премија, во илјади денари, јули 2026 година</t>
  </si>
  <si>
    <t>Бруто исплатени штети, во илјади денари, јули 2026 година</t>
  </si>
  <si>
    <t>Број на склучени договори јули 2026 година</t>
  </si>
  <si>
    <t>Број на склучени договори јули 2025 година</t>
  </si>
  <si>
    <t>Бруто полисирана премија, во илјади денари, јули 2025 година</t>
  </si>
  <si>
    <t>Број на ликвидирани штети јули 2026 година</t>
  </si>
  <si>
    <t>Број на ликвидирани штети јули 2025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</si>
</sst>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д_е_н_._-;\-* #,##0.00\ _д_е_н_._-;_-* &quot;-&quot;??\ _д_е_н_._-;_-@_-"/>
    <numFmt numFmtId="167" formatCode="_-* #,##0_-;\-* #,##0_-;_-* &quot;-&quot;??_-;_-@_-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  <charset val="204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</font>
    <font>
      <b/>
      <sz val="10"/>
      <color theme="1"/>
      <name val="Calibri"/>
      <family val="2"/>
    </font>
    <font>
      <sz val="8"/>
      <color theme="1"/>
      <name val="Triglav TheSans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6DCE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ck">
        <color theme="0"/>
      </left>
      <right style="thick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3" fillId="0" borderId="0"/>
    <xf numFmtId="0" fontId="3" fillId="0" borderId="0"/>
    <xf numFmtId="0" fontId="12" fillId="0" borderId="0"/>
    <xf numFmtId="165" fontId="3" fillId="0" borderId="0" applyFont="0" applyFill="0" applyBorder="0" applyAlignment="0" applyProtection="0"/>
    <xf numFmtId="0" fontId="11" fillId="0" borderId="0"/>
    <xf numFmtId="0" fontId="1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0" fontId="2" fillId="0" borderId="0"/>
    <xf numFmtId="165" fontId="11" fillId="0" borderId="0" applyFont="0" applyFill="0" applyBorder="0" applyAlignment="0" applyProtection="0"/>
    <xf numFmtId="0" fontId="11" fillId="0" borderId="0"/>
    <xf numFmtId="0" fontId="14" fillId="6" borderId="0" applyNumberFormat="0" applyBorder="0" applyAlignment="0" applyProtection="0"/>
    <xf numFmtId="0" fontId="2" fillId="0" borderId="0"/>
    <xf numFmtId="0" fontId="11" fillId="0" borderId="0"/>
    <xf numFmtId="43" fontId="3" fillId="0" borderId="0" applyFont="0" applyFill="0" applyBorder="0" applyAlignment="0" applyProtection="0"/>
    <xf numFmtId="0" fontId="1" fillId="0" borderId="0"/>
    <xf numFmtId="0" fontId="15" fillId="0" borderId="0" applyAlignment="0"/>
    <xf numFmtId="165" fontId="1" fillId="0" borderId="0" applyFont="0" applyFill="0" applyBorder="0" applyAlignment="0" applyProtection="0"/>
    <xf numFmtId="3" fontId="17" fillId="0" borderId="11"/>
  </cellStyleXfs>
  <cellXfs count="45">
    <xf numFmtId="0" fontId="0" fillId="0" borderId="0" xfId="0"/>
    <xf numFmtId="0" fontId="4" fillId="2" borderId="1" xfId="1" applyFont="1" applyFill="1" applyBorder="1" applyAlignment="1">
      <alignment horizontal="left" vertical="center" wrapText="1"/>
    </xf>
    <xf numFmtId="3" fontId="0" fillId="0" borderId="0" xfId="0" applyNumberFormat="1"/>
    <xf numFmtId="49" fontId="0" fillId="0" borderId="0" xfId="0" applyNumberFormat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left" vertical="center" wrapText="1"/>
    </xf>
    <xf numFmtId="3" fontId="5" fillId="0" borderId="9" xfId="0" applyNumberFormat="1" applyFont="1" applyBorder="1"/>
    <xf numFmtId="0" fontId="5" fillId="0" borderId="0" xfId="0" applyFont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3" fontId="5" fillId="0" borderId="6" xfId="0" applyNumberFormat="1" applyFont="1" applyBorder="1"/>
    <xf numFmtId="3" fontId="6" fillId="0" borderId="6" xfId="0" applyNumberFormat="1" applyFont="1" applyBorder="1"/>
    <xf numFmtId="49" fontId="5" fillId="0" borderId="0" xfId="0" applyNumberFormat="1" applyFont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3" fontId="6" fillId="0" borderId="9" xfId="0" applyNumberFormat="1" applyFont="1" applyBorder="1"/>
    <xf numFmtId="3" fontId="7" fillId="3" borderId="1" xfId="2" applyNumberFormat="1" applyFont="1" applyFill="1" applyBorder="1" applyAlignment="1">
      <alignment vertical="center" wrapText="1"/>
    </xf>
    <xf numFmtId="3" fontId="7" fillId="3" borderId="1" xfId="0" applyNumberFormat="1" applyFont="1" applyFill="1" applyBorder="1" applyAlignment="1">
      <alignment vertical="center" wrapText="1"/>
    </xf>
    <xf numFmtId="3" fontId="8" fillId="3" borderId="1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vertical="center" wrapText="1"/>
    </xf>
    <xf numFmtId="3" fontId="7" fillId="4" borderId="1" xfId="0" applyNumberFormat="1" applyFont="1" applyFill="1" applyBorder="1" applyAlignment="1">
      <alignment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16" fillId="3" borderId="1" xfId="30" applyNumberFormat="1" applyFont="1" applyFill="1" applyBorder="1" applyAlignment="1">
      <alignment vertical="center" wrapText="1"/>
    </xf>
    <xf numFmtId="3" fontId="7" fillId="0" borderId="1" xfId="0" applyNumberFormat="1" applyFont="1" applyBorder="1" applyAlignment="1">
      <alignment vertical="center" wrapText="1"/>
    </xf>
    <xf numFmtId="164" fontId="4" fillId="3" borderId="1" xfId="30" applyNumberFormat="1" applyFont="1" applyFill="1" applyBorder="1" applyAlignment="1">
      <alignment vertical="center" wrapText="1"/>
    </xf>
    <xf numFmtId="3" fontId="7" fillId="3" borderId="1" xfId="1" applyNumberFormat="1" applyFont="1" applyFill="1" applyBorder="1" applyAlignment="1">
      <alignment vertical="center" wrapText="1"/>
    </xf>
    <xf numFmtId="4" fontId="7" fillId="3" borderId="1" xfId="32" applyNumberFormat="1" applyFont="1" applyFill="1" applyBorder="1" applyAlignment="1">
      <alignment vertical="center" wrapText="1"/>
    </xf>
    <xf numFmtId="3" fontId="7" fillId="3" borderId="1" xfId="32" applyNumberFormat="1" applyFont="1" applyFill="1" applyBorder="1" applyAlignment="1">
      <alignment vertical="center" wrapText="1"/>
    </xf>
    <xf numFmtId="165" fontId="7" fillId="3" borderId="1" xfId="4" applyFont="1" applyFill="1" applyBorder="1" applyAlignment="1">
      <alignment vertical="center" wrapText="1"/>
    </xf>
    <xf numFmtId="165" fontId="7" fillId="5" borderId="1" xfId="4" applyFont="1" applyFill="1" applyBorder="1" applyAlignment="1">
      <alignment vertical="center" wrapText="1"/>
    </xf>
    <xf numFmtId="165" fontId="7" fillId="5" borderId="0" xfId="4" applyFont="1" applyFill="1" applyAlignment="1">
      <alignment vertical="center" wrapText="1"/>
    </xf>
    <xf numFmtId="165" fontId="4" fillId="3" borderId="1" xfId="4" applyFont="1" applyFill="1" applyBorder="1" applyAlignment="1">
      <alignment vertical="center" wrapText="1"/>
    </xf>
    <xf numFmtId="167" fontId="7" fillId="3" borderId="1" xfId="4" applyNumberFormat="1" applyFont="1" applyFill="1" applyBorder="1" applyAlignment="1">
      <alignment vertical="center" wrapText="1"/>
    </xf>
    <xf numFmtId="167" fontId="7" fillId="5" borderId="1" xfId="4" applyNumberFormat="1" applyFont="1" applyFill="1" applyBorder="1" applyAlignment="1">
      <alignment vertical="center" wrapText="1"/>
    </xf>
    <xf numFmtId="167" fontId="7" fillId="5" borderId="0" xfId="4" applyNumberFormat="1" applyFont="1" applyFill="1" applyAlignment="1">
      <alignment vertical="center" wrapText="1"/>
    </xf>
    <xf numFmtId="167" fontId="4" fillId="3" borderId="1" xfId="4" applyNumberFormat="1" applyFont="1" applyFill="1" applyBorder="1" applyAlignment="1">
      <alignment vertical="center" wrapText="1"/>
    </xf>
    <xf numFmtId="167" fontId="7" fillId="7" borderId="12" xfId="4" applyNumberFormat="1" applyFont="1" applyFill="1" applyBorder="1" applyAlignment="1">
      <alignment vertical="center" wrapText="1"/>
    </xf>
    <xf numFmtId="164" fontId="7" fillId="3" borderId="1" xfId="30" applyNumberFormat="1" applyFont="1" applyFill="1" applyBorder="1" applyAlignment="1">
      <alignment vertical="center" wrapText="1"/>
    </xf>
    <xf numFmtId="167" fontId="7" fillId="7" borderId="12" xfId="4" applyNumberFormat="1" applyFont="1" applyFill="1" applyBorder="1"/>
    <xf numFmtId="167" fontId="4" fillId="7" borderId="12" xfId="4" applyNumberFormat="1" applyFont="1" applyFill="1" applyBorder="1" applyAlignment="1">
      <alignment vertical="center" wrapText="1"/>
    </xf>
  </cellXfs>
  <cellStyles count="35">
    <cellStyle name="Comma 2" xfId="4" xr:uid="{DA045210-B8D0-46D1-B7AE-827025748BB8}"/>
    <cellStyle name="Comma 2 2" xfId="23" xr:uid="{4D07B060-4C2E-48D1-93B4-238D4E09650E}"/>
    <cellStyle name="Comma 3" xfId="25" xr:uid="{36CD262A-54CA-4A5E-B703-4E0C47DDC6E4}"/>
    <cellStyle name="Comma 4" xfId="30" xr:uid="{13A4B750-86A1-4EB1-A66C-A676DC6AAC62}"/>
    <cellStyle name="Comma 5" xfId="33" xr:uid="{07D2AC3D-6D08-43B6-80E5-A46C6068243A}"/>
    <cellStyle name="First_Column_Rows_0" xfId="34" xr:uid="{2E17A6D8-56D9-425F-ABDF-3BCA8A567A12}"/>
    <cellStyle name="Neutral 2" xfId="27" xr:uid="{78626529-7481-49E8-B832-BCD4EA7CCA5A}"/>
    <cellStyle name="Normal" xfId="0" builtinId="0"/>
    <cellStyle name="Normal 2" xfId="1" xr:uid="{A3521A09-9228-4AF6-AF9D-D6F5A7B6AD15}"/>
    <cellStyle name="Normal 2 2" xfId="8" xr:uid="{63E3C801-0CA4-44EF-B84B-FD4784853BC6}"/>
    <cellStyle name="Normal 2 2 2" xfId="24" xr:uid="{0A856407-158F-4B1F-9CAB-D6EAEA140BE2}"/>
    <cellStyle name="Normal 2 2 3" xfId="26" xr:uid="{A7B164A6-5A3C-4A3A-BC4B-76A1A48F27AE}"/>
    <cellStyle name="Normal 2 3" xfId="28" xr:uid="{EF441DE0-B73B-413B-A39A-DAE51A64D86D}"/>
    <cellStyle name="Normal 2 4" xfId="9" xr:uid="{626BC373-44BF-4306-8A7B-6D095133D393}"/>
    <cellStyle name="Normal 2 4 2" xfId="12" xr:uid="{9E6CA49E-3B16-4DB9-B0F0-9A1FB7E339A8}"/>
    <cellStyle name="Normal 2 4 3" xfId="16" xr:uid="{F4311A7C-1574-49E6-B8FF-8A0B6972BA26}"/>
    <cellStyle name="Normal 2 4 4" xfId="19" xr:uid="{340246FF-3C42-4B46-AC92-64687D3E8B56}"/>
    <cellStyle name="Normal 2 4 5" xfId="22" xr:uid="{3930FB01-1214-4690-8EFE-B1F3A10AF505}"/>
    <cellStyle name="Normal 2 5" xfId="6" xr:uid="{345C2883-7A7A-4EF6-811A-6F5AD637D244}"/>
    <cellStyle name="Normal 2 6" xfId="32" xr:uid="{11BEFF4E-600F-4D6E-84E2-ADD4086403E1}"/>
    <cellStyle name="Normal 3" xfId="2" xr:uid="{8B089AE6-DFB8-41B8-BB6D-F35EB01D6692}"/>
    <cellStyle name="Normal 3 2" xfId="3" xr:uid="{AB7ED279-DBA4-4CEB-8B90-B21A665AA02D}"/>
    <cellStyle name="Normal 3 2 2" xfId="29" xr:uid="{9CE132A9-7A03-4608-A223-90B53B3789F9}"/>
    <cellStyle name="Normal 4" xfId="5" xr:uid="{98CDD710-5D35-4849-A75D-8ACC22D74004}"/>
    <cellStyle name="Normal 4 2" xfId="13" xr:uid="{8E7C6415-33E4-453F-B36E-5D96A42324CF}"/>
    <cellStyle name="Normal 5" xfId="10" xr:uid="{D31D15B8-368B-4FEB-BA22-39457475B81A}"/>
    <cellStyle name="Normal 5 2 2" xfId="7" xr:uid="{B1DC6121-5CAC-4452-9487-A239DCF15EC0}"/>
    <cellStyle name="Normal 5 2 2 2" xfId="11" xr:uid="{FE8674B9-0AC0-4E29-9C91-52FAE5F94BB6}"/>
    <cellStyle name="Normal 5 2 2 3" xfId="15" xr:uid="{45D876B6-BFC2-4EC8-8A0A-0F2696003A76}"/>
    <cellStyle name="Normal 5 2 2 4" xfId="18" xr:uid="{CA790CD6-587F-40B8-9FF2-F7D83F6813A8}"/>
    <cellStyle name="Normal 5 2 2 5" xfId="21" xr:uid="{03E98043-A654-4E4B-81BE-C8559E418A5C}"/>
    <cellStyle name="Normal 6" xfId="14" xr:uid="{1AD688D8-CFE5-4679-9B23-00B2C902C6CF}"/>
    <cellStyle name="Normal 7" xfId="17" xr:uid="{17B012F1-6872-4EB1-A175-54F8136B5DB1}"/>
    <cellStyle name="Normal 8" xfId="20" xr:uid="{81D4A082-2839-4DA0-9EAC-1293084DD975}"/>
    <cellStyle name="Normal 9" xfId="31" xr:uid="{640716C4-CEA3-4043-8225-47D0CF832B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milija%20Miloshevska\Documents\HALK\ASO\2025\ASO_mesecni%20izveshtai\072025\Mesechni%20izveshtai%20statistiki%20juli%202025.xlsx" TargetMode="External"/><Relationship Id="rId1" Type="http://schemas.openxmlformats.org/officeDocument/2006/relationships/externalLinkPath" Target="file:///C:\Users\Emilija%20Miloshevska\Documents\HALK\ASO\2025\ASO_mesecni%20izveshtai\072025\Mesechni%20izveshtai%20statistiki%20juli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_SP200_NO (2025)"/>
    </sheetNames>
    <sheetDataSet>
      <sheetData sheetId="0" refreshError="1">
        <row r="10">
          <cell r="B10" t="str">
            <v>01</v>
          </cell>
          <cell r="C10">
            <v>9226</v>
          </cell>
          <cell r="D10">
            <v>9755.74</v>
          </cell>
          <cell r="E10">
            <v>42</v>
          </cell>
        </row>
        <row r="11">
          <cell r="B11" t="str">
            <v>02</v>
          </cell>
          <cell r="C11">
            <v>366</v>
          </cell>
          <cell r="D11">
            <v>784.27</v>
          </cell>
          <cell r="E11">
            <v>489</v>
          </cell>
        </row>
        <row r="12">
          <cell r="B12" t="str">
            <v>03</v>
          </cell>
          <cell r="C12">
            <v>400</v>
          </cell>
          <cell r="D12">
            <v>12843.7</v>
          </cell>
          <cell r="E12">
            <v>74</v>
          </cell>
        </row>
        <row r="13">
          <cell r="B13" t="str">
            <v>04</v>
          </cell>
          <cell r="C13">
            <v>0</v>
          </cell>
          <cell r="D13">
            <v>0</v>
          </cell>
          <cell r="E13">
            <v>0</v>
          </cell>
        </row>
        <row r="14">
          <cell r="B14" t="str">
            <v>05</v>
          </cell>
          <cell r="C14">
            <v>0</v>
          </cell>
          <cell r="D14">
            <v>0</v>
          </cell>
          <cell r="E14">
            <v>0</v>
          </cell>
        </row>
        <row r="15">
          <cell r="B15" t="str">
            <v>06</v>
          </cell>
          <cell r="C15">
            <v>0</v>
          </cell>
          <cell r="D15">
            <v>0</v>
          </cell>
          <cell r="E15">
            <v>0</v>
          </cell>
        </row>
        <row r="16">
          <cell r="B16" t="str">
            <v>07</v>
          </cell>
          <cell r="C16">
            <v>26</v>
          </cell>
          <cell r="D16">
            <v>291.24</v>
          </cell>
          <cell r="E16">
            <v>0</v>
          </cell>
        </row>
        <row r="17">
          <cell r="B17" t="str">
            <v>08</v>
          </cell>
          <cell r="C17">
            <v>2253</v>
          </cell>
          <cell r="D17">
            <v>14077.06</v>
          </cell>
          <cell r="E17">
            <v>4</v>
          </cell>
        </row>
        <row r="18">
          <cell r="B18" t="str">
            <v>0801</v>
          </cell>
          <cell r="C18">
            <v>315</v>
          </cell>
          <cell r="D18">
            <v>678.08</v>
          </cell>
          <cell r="E18">
            <v>0</v>
          </cell>
        </row>
        <row r="19">
          <cell r="B19" t="str">
            <v>0802</v>
          </cell>
          <cell r="C19">
            <v>1938</v>
          </cell>
          <cell r="D19">
            <v>13398.98</v>
          </cell>
          <cell r="E19">
            <v>4</v>
          </cell>
        </row>
        <row r="20">
          <cell r="B20" t="str">
            <v>09</v>
          </cell>
          <cell r="C20">
            <v>2288</v>
          </cell>
          <cell r="D20">
            <v>16102.88</v>
          </cell>
          <cell r="E20">
            <v>24</v>
          </cell>
        </row>
        <row r="21">
          <cell r="B21" t="str">
            <v>0901</v>
          </cell>
          <cell r="C21">
            <v>308</v>
          </cell>
          <cell r="D21">
            <v>760.25</v>
          </cell>
          <cell r="E21">
            <v>8</v>
          </cell>
        </row>
        <row r="22">
          <cell r="B22" t="str">
            <v>0902</v>
          </cell>
          <cell r="C22">
            <v>1980</v>
          </cell>
          <cell r="D22">
            <v>15342.63</v>
          </cell>
          <cell r="E22">
            <v>16</v>
          </cell>
        </row>
        <row r="23">
          <cell r="B23" t="str">
            <v>89</v>
          </cell>
          <cell r="C23">
            <v>2319</v>
          </cell>
          <cell r="D23">
            <v>30179.940000000002</v>
          </cell>
          <cell r="E23">
            <v>28</v>
          </cell>
        </row>
        <row r="24">
          <cell r="B24" t="str">
            <v>8901</v>
          </cell>
          <cell r="C24">
            <v>316</v>
          </cell>
          <cell r="D24">
            <v>1438.33</v>
          </cell>
          <cell r="E24">
            <v>8</v>
          </cell>
        </row>
        <row r="25">
          <cell r="B25" t="str">
            <v>8902</v>
          </cell>
          <cell r="C25">
            <v>2003</v>
          </cell>
          <cell r="D25">
            <v>28741.61</v>
          </cell>
          <cell r="E25">
            <v>20</v>
          </cell>
        </row>
        <row r="26">
          <cell r="B26" t="str">
            <v>10</v>
          </cell>
          <cell r="C26">
            <v>8618</v>
          </cell>
          <cell r="D26">
            <v>46453.36</v>
          </cell>
          <cell r="E26">
            <v>153</v>
          </cell>
        </row>
        <row r="27">
          <cell r="B27" t="str">
            <v>100</v>
          </cell>
          <cell r="C27">
            <v>8576</v>
          </cell>
          <cell r="D27">
            <v>45491.82</v>
          </cell>
          <cell r="E27">
            <v>152</v>
          </cell>
        </row>
        <row r="28">
          <cell r="B28" t="str">
            <v>1001</v>
          </cell>
          <cell r="C28">
            <v>5292</v>
          </cell>
          <cell r="D28">
            <v>30357.64</v>
          </cell>
          <cell r="E28">
            <v>137</v>
          </cell>
        </row>
        <row r="29">
          <cell r="B29" t="str">
            <v>1002</v>
          </cell>
          <cell r="C29">
            <v>2292</v>
          </cell>
          <cell r="D29">
            <v>11804.85</v>
          </cell>
          <cell r="E29">
            <v>15</v>
          </cell>
        </row>
        <row r="30">
          <cell r="B30" t="str">
            <v>1003</v>
          </cell>
          <cell r="C30">
            <v>992</v>
          </cell>
          <cell r="D30">
            <v>3329.33</v>
          </cell>
          <cell r="E30">
            <v>0</v>
          </cell>
        </row>
        <row r="31">
          <cell r="B31" t="str">
            <v>1005</v>
          </cell>
          <cell r="C31">
            <v>42</v>
          </cell>
          <cell r="D31">
            <v>961.54</v>
          </cell>
          <cell r="E31">
            <v>1</v>
          </cell>
        </row>
        <row r="32">
          <cell r="B32" t="str">
            <v>1099</v>
          </cell>
          <cell r="C32">
            <v>0</v>
          </cell>
          <cell r="D32">
            <v>0</v>
          </cell>
          <cell r="E32">
            <v>0</v>
          </cell>
        </row>
        <row r="33">
          <cell r="B33" t="str">
            <v>11</v>
          </cell>
          <cell r="C33">
            <v>0</v>
          </cell>
          <cell r="D33">
            <v>0</v>
          </cell>
          <cell r="E33">
            <v>0</v>
          </cell>
        </row>
        <row r="34">
          <cell r="B34" t="str">
            <v>12</v>
          </cell>
          <cell r="C34">
            <v>36</v>
          </cell>
          <cell r="D34">
            <v>181.56</v>
          </cell>
          <cell r="E34">
            <v>0</v>
          </cell>
        </row>
        <row r="35">
          <cell r="B35" t="str">
            <v>13</v>
          </cell>
          <cell r="C35">
            <v>323</v>
          </cell>
          <cell r="D35">
            <v>3373.43</v>
          </cell>
          <cell r="E35">
            <v>0</v>
          </cell>
        </row>
        <row r="36">
          <cell r="B36" t="str">
            <v>14</v>
          </cell>
          <cell r="C36">
            <v>507</v>
          </cell>
          <cell r="D36">
            <v>10380.59</v>
          </cell>
          <cell r="E36">
            <v>0</v>
          </cell>
        </row>
        <row r="37">
          <cell r="B37" t="str">
            <v>15</v>
          </cell>
          <cell r="C37">
            <v>1</v>
          </cell>
          <cell r="D37">
            <v>36.9</v>
          </cell>
          <cell r="E37">
            <v>0</v>
          </cell>
        </row>
        <row r="38">
          <cell r="B38" t="str">
            <v>16</v>
          </cell>
          <cell r="C38">
            <v>2</v>
          </cell>
          <cell r="D38">
            <v>29.7</v>
          </cell>
          <cell r="E38">
            <v>0</v>
          </cell>
        </row>
        <row r="39">
          <cell r="B39" t="str">
            <v>17</v>
          </cell>
          <cell r="C39">
            <v>0</v>
          </cell>
          <cell r="D39">
            <v>0</v>
          </cell>
          <cell r="E39">
            <v>0</v>
          </cell>
        </row>
        <row r="40">
          <cell r="B40" t="str">
            <v>18</v>
          </cell>
          <cell r="C40">
            <v>3109</v>
          </cell>
          <cell r="D40">
            <v>2452.98</v>
          </cell>
          <cell r="E40">
            <v>8</v>
          </cell>
        </row>
        <row r="41">
          <cell r="B41" t="str">
            <v>0000</v>
          </cell>
          <cell r="C41">
            <v>19539</v>
          </cell>
          <cell r="D41">
            <v>116763.41</v>
          </cell>
          <cell r="E41">
            <v>794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1CA94-8505-4B6B-818D-431E1E1F6BEF}">
  <dimension ref="A1:N34"/>
  <sheetViews>
    <sheetView zoomScale="80" zoomScaleNormal="80" workbookViewId="0">
      <selection activeCell="H3" sqref="H3:H34"/>
    </sheetView>
  </sheetViews>
  <sheetFormatPr defaultRowHeight="14.4"/>
  <cols>
    <col min="1" max="1" width="32.109375" customWidth="1"/>
    <col min="2" max="2" width="6.109375" customWidth="1"/>
    <col min="3" max="14" width="15.109375" style="2" customWidth="1"/>
  </cols>
  <sheetData>
    <row r="1" spans="1:14">
      <c r="A1" s="10" t="s">
        <v>76</v>
      </c>
    </row>
    <row r="2" spans="1:14" s="3" customFormat="1" ht="28.8">
      <c r="A2" s="4"/>
      <c r="B2" s="5"/>
      <c r="C2" s="11" t="s">
        <v>60</v>
      </c>
      <c r="D2" s="11" t="s">
        <v>61</v>
      </c>
      <c r="E2" s="11" t="s">
        <v>62</v>
      </c>
      <c r="F2" s="11" t="s">
        <v>63</v>
      </c>
      <c r="G2" s="11" t="s">
        <v>64</v>
      </c>
      <c r="H2" s="11" t="s">
        <v>65</v>
      </c>
      <c r="I2" s="11" t="s">
        <v>66</v>
      </c>
      <c r="J2" s="11" t="s">
        <v>72</v>
      </c>
      <c r="K2" s="11" t="s">
        <v>68</v>
      </c>
      <c r="L2" s="11" t="s">
        <v>69</v>
      </c>
      <c r="M2" s="16" t="s">
        <v>75</v>
      </c>
      <c r="N2" s="12" t="s">
        <v>70</v>
      </c>
    </row>
    <row r="3" spans="1:14">
      <c r="A3" s="6" t="s">
        <v>0</v>
      </c>
      <c r="B3" s="1" t="s">
        <v>1</v>
      </c>
      <c r="C3" s="29">
        <v>12926</v>
      </c>
      <c r="D3" s="28">
        <v>17908.837</v>
      </c>
      <c r="E3" s="19">
        <v>2190</v>
      </c>
      <c r="F3" s="19">
        <v>3285</v>
      </c>
      <c r="G3" s="31">
        <v>11739.56</v>
      </c>
      <c r="H3" s="19">
        <v>8869.5560000000041</v>
      </c>
      <c r="I3" s="19">
        <v>5755.0529999999999</v>
      </c>
      <c r="J3" s="19">
        <v>6090</v>
      </c>
      <c r="K3" s="18">
        <v>4048</v>
      </c>
      <c r="L3" s="23">
        <v>7803.7</v>
      </c>
      <c r="M3" s="33">
        <v>0</v>
      </c>
      <c r="N3" s="13">
        <f>SUM(C3:M3)</f>
        <v>80615.705999999991</v>
      </c>
    </row>
    <row r="4" spans="1:14">
      <c r="A4" s="6" t="s">
        <v>2</v>
      </c>
      <c r="B4" s="1" t="s">
        <v>3</v>
      </c>
      <c r="C4" s="29">
        <v>18590</v>
      </c>
      <c r="D4" s="28">
        <v>14858.438</v>
      </c>
      <c r="E4" s="19">
        <v>54</v>
      </c>
      <c r="F4" s="19">
        <v>0</v>
      </c>
      <c r="G4" s="31">
        <v>28566.639999999999</v>
      </c>
      <c r="H4" s="19">
        <v>7082.6779999999999</v>
      </c>
      <c r="I4" s="19">
        <v>23118.584999999999</v>
      </c>
      <c r="J4" s="19">
        <v>54534</v>
      </c>
      <c r="K4" s="18">
        <v>0</v>
      </c>
      <c r="L4" s="23">
        <v>1831.54</v>
      </c>
      <c r="M4" s="33">
        <v>0</v>
      </c>
      <c r="N4" s="13">
        <f t="shared" ref="N4:N34" si="0">SUM(C4:M4)</f>
        <v>148635.88099999999</v>
      </c>
    </row>
    <row r="5" spans="1:14">
      <c r="A5" s="6" t="s">
        <v>4</v>
      </c>
      <c r="B5" s="1" t="s">
        <v>5</v>
      </c>
      <c r="C5" s="29">
        <v>14796</v>
      </c>
      <c r="D5" s="28">
        <v>14669.484</v>
      </c>
      <c r="E5" s="19">
        <v>11415</v>
      </c>
      <c r="F5" s="19">
        <v>3078</v>
      </c>
      <c r="G5" s="31">
        <v>19796.919999999998</v>
      </c>
      <c r="H5" s="19">
        <v>26340.405000000013</v>
      </c>
      <c r="I5" s="19">
        <v>15769.517</v>
      </c>
      <c r="J5" s="19">
        <v>17375</v>
      </c>
      <c r="K5" s="18">
        <v>16186</v>
      </c>
      <c r="L5" s="23">
        <v>16306.97</v>
      </c>
      <c r="M5" s="33">
        <v>0</v>
      </c>
      <c r="N5" s="13">
        <f t="shared" si="0"/>
        <v>155733.296</v>
      </c>
    </row>
    <row r="6" spans="1:14">
      <c r="A6" s="6" t="s">
        <v>6</v>
      </c>
      <c r="B6" s="1" t="s">
        <v>7</v>
      </c>
      <c r="C6" s="29"/>
      <c r="D6" s="19">
        <v>0</v>
      </c>
      <c r="E6" s="19"/>
      <c r="F6" s="19">
        <v>0</v>
      </c>
      <c r="G6" s="31">
        <v>0</v>
      </c>
      <c r="H6" s="19">
        <v>0</v>
      </c>
      <c r="I6" s="19">
        <v>0</v>
      </c>
      <c r="J6" s="19">
        <v>0</v>
      </c>
      <c r="K6" s="18">
        <v>0</v>
      </c>
      <c r="L6" s="23">
        <v>0</v>
      </c>
      <c r="M6" s="33">
        <v>0</v>
      </c>
      <c r="N6" s="13">
        <f t="shared" si="0"/>
        <v>0</v>
      </c>
    </row>
    <row r="7" spans="1:14">
      <c r="A7" s="6" t="s">
        <v>8</v>
      </c>
      <c r="B7" s="1" t="s">
        <v>9</v>
      </c>
      <c r="C7" s="29">
        <v>0</v>
      </c>
      <c r="D7" s="19">
        <v>34019.85</v>
      </c>
      <c r="E7" s="19"/>
      <c r="F7" s="19">
        <v>0</v>
      </c>
      <c r="G7" s="31">
        <v>0</v>
      </c>
      <c r="H7" s="19">
        <v>0</v>
      </c>
      <c r="I7" s="19">
        <v>0</v>
      </c>
      <c r="J7" s="19">
        <v>0</v>
      </c>
      <c r="K7" s="18">
        <v>0</v>
      </c>
      <c r="L7" s="23">
        <v>0</v>
      </c>
      <c r="M7" s="33">
        <v>0</v>
      </c>
      <c r="N7" s="13">
        <f t="shared" si="0"/>
        <v>34019.85</v>
      </c>
    </row>
    <row r="8" spans="1:14">
      <c r="A8" s="6" t="s">
        <v>10</v>
      </c>
      <c r="B8" s="1" t="s">
        <v>11</v>
      </c>
      <c r="C8" s="27">
        <v>0</v>
      </c>
      <c r="D8" s="19">
        <v>30.576000000000001</v>
      </c>
      <c r="E8" s="19">
        <v>39</v>
      </c>
      <c r="F8" s="19">
        <v>0</v>
      </c>
      <c r="G8" s="31">
        <v>222.64</v>
      </c>
      <c r="H8" s="19">
        <v>288.64799999999957</v>
      </c>
      <c r="I8" s="19">
        <v>0</v>
      </c>
      <c r="J8" s="19">
        <v>15</v>
      </c>
      <c r="K8" s="18">
        <v>105</v>
      </c>
      <c r="L8" s="23">
        <v>0</v>
      </c>
      <c r="M8" s="33">
        <v>0</v>
      </c>
      <c r="N8" s="13">
        <f t="shared" si="0"/>
        <v>700.86399999999958</v>
      </c>
    </row>
    <row r="9" spans="1:14">
      <c r="A9" s="6" t="s">
        <v>12</v>
      </c>
      <c r="B9" s="1" t="s">
        <v>13</v>
      </c>
      <c r="C9" s="29">
        <v>16</v>
      </c>
      <c r="D9" s="19">
        <v>262.048</v>
      </c>
      <c r="E9" s="19">
        <v>524</v>
      </c>
      <c r="F9" s="19">
        <v>0</v>
      </c>
      <c r="G9" s="31">
        <v>3277.24</v>
      </c>
      <c r="H9" s="19">
        <v>504.31399999999985</v>
      </c>
      <c r="I9" s="19">
        <v>459.738</v>
      </c>
      <c r="J9" s="19">
        <v>771</v>
      </c>
      <c r="K9" s="18">
        <v>151</v>
      </c>
      <c r="L9" s="23">
        <v>220.72</v>
      </c>
      <c r="M9" s="33">
        <v>0</v>
      </c>
      <c r="N9" s="13">
        <f t="shared" si="0"/>
        <v>6186.0599999999995</v>
      </c>
    </row>
    <row r="10" spans="1:14">
      <c r="A10" s="6" t="s">
        <v>14</v>
      </c>
      <c r="B10" s="1" t="s">
        <v>15</v>
      </c>
      <c r="C10" s="29">
        <v>6083</v>
      </c>
      <c r="D10" s="19">
        <f>D11+D12</f>
        <v>8085.6550000000007</v>
      </c>
      <c r="E10" s="19">
        <v>7232</v>
      </c>
      <c r="F10" s="19">
        <v>570</v>
      </c>
      <c r="G10" s="31">
        <v>13329.18</v>
      </c>
      <c r="H10" s="19">
        <v>13228.119270000003</v>
      </c>
      <c r="I10" s="19">
        <f>I11+I12</f>
        <v>8954.3465757812082</v>
      </c>
      <c r="J10" s="19">
        <f t="shared" ref="J10" si="1">SUM(J11:J12)</f>
        <v>8518</v>
      </c>
      <c r="K10" s="18">
        <v>8117.2470000000003</v>
      </c>
      <c r="L10" s="23">
        <f>SUM(L11:L12)</f>
        <v>8259.73</v>
      </c>
      <c r="M10" s="33">
        <v>0</v>
      </c>
      <c r="N10" s="13">
        <f t="shared" si="0"/>
        <v>82377.277845781209</v>
      </c>
    </row>
    <row r="11" spans="1:14">
      <c r="A11" s="6" t="s">
        <v>16</v>
      </c>
      <c r="B11" s="1" t="s">
        <v>17</v>
      </c>
      <c r="C11" s="29">
        <v>3805</v>
      </c>
      <c r="D11" s="28">
        <v>2573.0700000000002</v>
      </c>
      <c r="E11" s="19">
        <v>2753</v>
      </c>
      <c r="F11" s="19">
        <v>140</v>
      </c>
      <c r="G11" s="31">
        <v>1889.45</v>
      </c>
      <c r="H11" s="19">
        <v>4336.473570000001</v>
      </c>
      <c r="I11" s="19">
        <v>920.61990938251699</v>
      </c>
      <c r="J11" s="19">
        <v>1133</v>
      </c>
      <c r="K11" s="18">
        <v>1655.2470000000003</v>
      </c>
      <c r="L11" s="23">
        <v>850.46</v>
      </c>
      <c r="M11" s="33">
        <v>0</v>
      </c>
      <c r="N11" s="13">
        <f t="shared" si="0"/>
        <v>20056.320479382517</v>
      </c>
    </row>
    <row r="12" spans="1:14">
      <c r="A12" s="6" t="s">
        <v>18</v>
      </c>
      <c r="B12" s="1" t="s">
        <v>19</v>
      </c>
      <c r="C12" s="29">
        <v>2278</v>
      </c>
      <c r="D12" s="28">
        <v>5512.585</v>
      </c>
      <c r="E12" s="19">
        <v>4479</v>
      </c>
      <c r="F12" s="19">
        <v>430</v>
      </c>
      <c r="G12" s="31">
        <v>11439.73</v>
      </c>
      <c r="H12" s="19">
        <v>8891.6456999999991</v>
      </c>
      <c r="I12" s="19">
        <v>8033.726666398692</v>
      </c>
      <c r="J12" s="19">
        <v>7385</v>
      </c>
      <c r="K12" s="18">
        <v>6462</v>
      </c>
      <c r="L12" s="23">
        <v>7409.27</v>
      </c>
      <c r="M12" s="33">
        <v>0</v>
      </c>
      <c r="N12" s="13">
        <f t="shared" si="0"/>
        <v>62320.957366398696</v>
      </c>
    </row>
    <row r="13" spans="1:14">
      <c r="A13" s="6" t="s">
        <v>20</v>
      </c>
      <c r="B13" s="1" t="s">
        <v>21</v>
      </c>
      <c r="C13" s="29">
        <v>4030</v>
      </c>
      <c r="D13" s="19">
        <f>D14+D15</f>
        <v>4560.8359999999993</v>
      </c>
      <c r="E13" s="19">
        <v>12088</v>
      </c>
      <c r="F13" s="19">
        <v>643</v>
      </c>
      <c r="G13" s="31">
        <v>9006.39</v>
      </c>
      <c r="H13" s="19">
        <v>27036.882960000006</v>
      </c>
      <c r="I13" s="19">
        <f>I14+I15</f>
        <v>19528.53742421879</v>
      </c>
      <c r="J13" s="19">
        <f t="shared" ref="J13" si="2">SUM(J14:J15)</f>
        <v>69998</v>
      </c>
      <c r="K13" s="18">
        <v>4745.1459999999997</v>
      </c>
      <c r="L13" s="23">
        <f>SUM(L14:L15)</f>
        <v>6935.4299999999994</v>
      </c>
      <c r="M13" s="33">
        <v>0</v>
      </c>
      <c r="N13" s="13">
        <f t="shared" si="0"/>
        <v>158572.2223842188</v>
      </c>
    </row>
    <row r="14" spans="1:14">
      <c r="A14" s="6" t="s">
        <v>16</v>
      </c>
      <c r="B14" s="1" t="s">
        <v>22</v>
      </c>
      <c r="C14" s="29">
        <v>2314</v>
      </c>
      <c r="D14" s="19">
        <v>2599.7089999999998</v>
      </c>
      <c r="E14" s="19">
        <v>1957</v>
      </c>
      <c r="F14" s="19">
        <v>61</v>
      </c>
      <c r="G14" s="31">
        <v>3334.77</v>
      </c>
      <c r="H14" s="19">
        <v>17941.108670000016</v>
      </c>
      <c r="I14" s="19">
        <v>6386.1740906174837</v>
      </c>
      <c r="J14" s="19">
        <v>454</v>
      </c>
      <c r="K14" s="18">
        <v>256.14599999999973</v>
      </c>
      <c r="L14" s="23">
        <v>1085.74</v>
      </c>
      <c r="M14" s="33">
        <v>0</v>
      </c>
      <c r="N14" s="13">
        <f t="shared" si="0"/>
        <v>36389.647760617496</v>
      </c>
    </row>
    <row r="15" spans="1:14">
      <c r="A15" s="6" t="s">
        <v>18</v>
      </c>
      <c r="B15" s="1" t="s">
        <v>23</v>
      </c>
      <c r="C15" s="29">
        <v>1716</v>
      </c>
      <c r="D15" s="19">
        <v>1961.127</v>
      </c>
      <c r="E15" s="19">
        <v>10131</v>
      </c>
      <c r="F15" s="19">
        <v>582</v>
      </c>
      <c r="G15" s="31">
        <v>5671.61</v>
      </c>
      <c r="H15" s="19">
        <v>9095.7742900000085</v>
      </c>
      <c r="I15" s="19">
        <v>13142.363333601308</v>
      </c>
      <c r="J15" s="19">
        <v>69544</v>
      </c>
      <c r="K15" s="18">
        <v>4489</v>
      </c>
      <c r="L15" s="23">
        <v>5849.69</v>
      </c>
      <c r="M15" s="33">
        <v>0</v>
      </c>
      <c r="N15" s="13">
        <f t="shared" si="0"/>
        <v>122182.56462360133</v>
      </c>
    </row>
    <row r="16" spans="1:14">
      <c r="A16" s="6" t="s">
        <v>24</v>
      </c>
      <c r="B16" s="1" t="s">
        <v>25</v>
      </c>
      <c r="C16" s="29">
        <v>10113</v>
      </c>
      <c r="D16" s="19">
        <f>D17+D18</f>
        <v>12646.491</v>
      </c>
      <c r="E16" s="19">
        <v>19320</v>
      </c>
      <c r="F16" s="19">
        <v>1213</v>
      </c>
      <c r="G16" s="31">
        <v>22335.57</v>
      </c>
      <c r="H16" s="19">
        <v>40265.002229999991</v>
      </c>
      <c r="I16" s="19">
        <f t="shared" ref="I16" si="3">I17+I18</f>
        <v>28482.884000000002</v>
      </c>
      <c r="J16" s="19">
        <f t="shared" ref="J16" si="4">SUM(J17:J18)</f>
        <v>78516</v>
      </c>
      <c r="K16" s="18">
        <v>12862.393</v>
      </c>
      <c r="L16" s="23">
        <f>SUM(L17:L18)</f>
        <v>15195.16</v>
      </c>
      <c r="M16" s="33">
        <v>0</v>
      </c>
      <c r="N16" s="13">
        <f t="shared" si="0"/>
        <v>240949.50023000001</v>
      </c>
    </row>
    <row r="17" spans="1:14">
      <c r="A17" s="6" t="s">
        <v>16</v>
      </c>
      <c r="B17" s="1" t="s">
        <v>26</v>
      </c>
      <c r="C17" s="29">
        <v>6119</v>
      </c>
      <c r="D17" s="28">
        <f>D11+D14</f>
        <v>5172.7790000000005</v>
      </c>
      <c r="E17" s="19">
        <v>4710</v>
      </c>
      <c r="F17" s="19">
        <v>201</v>
      </c>
      <c r="G17" s="31">
        <v>5224.2299999999996</v>
      </c>
      <c r="H17" s="19">
        <v>22277.582240000003</v>
      </c>
      <c r="I17" s="19">
        <f>I11+I14</f>
        <v>7306.7940000000008</v>
      </c>
      <c r="J17" s="19">
        <f>J11+J14</f>
        <v>1587</v>
      </c>
      <c r="K17" s="18">
        <v>1911.393</v>
      </c>
      <c r="L17" s="23">
        <f t="shared" ref="L17:L18" si="5">L11+L14</f>
        <v>1936.2</v>
      </c>
      <c r="M17" s="33">
        <v>0</v>
      </c>
      <c r="N17" s="13">
        <f t="shared" si="0"/>
        <v>56445.978239999997</v>
      </c>
    </row>
    <row r="18" spans="1:14">
      <c r="A18" s="6" t="s">
        <v>18</v>
      </c>
      <c r="B18" s="1" t="s">
        <v>27</v>
      </c>
      <c r="C18" s="29">
        <v>3994</v>
      </c>
      <c r="D18" s="28">
        <f>D12+D15</f>
        <v>7473.7119999999995</v>
      </c>
      <c r="E18" s="19">
        <v>14610</v>
      </c>
      <c r="F18" s="19">
        <v>1012</v>
      </c>
      <c r="G18" s="31">
        <v>17111.34</v>
      </c>
      <c r="H18" s="19">
        <v>17987.419990000009</v>
      </c>
      <c r="I18" s="19">
        <f>I12+I15</f>
        <v>21176.09</v>
      </c>
      <c r="J18" s="19">
        <f>J12+J15</f>
        <v>76929</v>
      </c>
      <c r="K18" s="18">
        <v>10951</v>
      </c>
      <c r="L18" s="23">
        <f t="shared" si="5"/>
        <v>13258.96</v>
      </c>
      <c r="M18" s="33">
        <v>0</v>
      </c>
      <c r="N18" s="13">
        <f t="shared" si="0"/>
        <v>184503.52199000001</v>
      </c>
    </row>
    <row r="19" spans="1:14">
      <c r="A19" s="6" t="s">
        <v>28</v>
      </c>
      <c r="B19" s="1" t="s">
        <v>29</v>
      </c>
      <c r="C19" s="29">
        <v>90962</v>
      </c>
      <c r="D19" s="19">
        <f>D20+D24+D25</f>
        <v>55003.979000000007</v>
      </c>
      <c r="E19" s="19">
        <v>41713</v>
      </c>
      <c r="F19" s="19">
        <v>104686</v>
      </c>
      <c r="G19" s="31">
        <v>103521.77</v>
      </c>
      <c r="H19" s="22">
        <f>H20+H24+H25</f>
        <v>66202.043000000005</v>
      </c>
      <c r="I19" s="19">
        <f t="shared" ref="I19" si="6">I20+I24+I25</f>
        <v>52319.497000000003</v>
      </c>
      <c r="J19" s="19">
        <f t="shared" ref="J19" si="7">SUM(J20,J24:J25)</f>
        <v>164231</v>
      </c>
      <c r="K19" s="18">
        <v>68011</v>
      </c>
      <c r="L19" s="23">
        <f>L20+L24+L25</f>
        <v>46063.700000000004</v>
      </c>
      <c r="M19" s="34">
        <f>M20+M24</f>
        <v>35.701000000000001</v>
      </c>
      <c r="N19" s="13">
        <f t="shared" si="0"/>
        <v>792749.69</v>
      </c>
    </row>
    <row r="20" spans="1:14">
      <c r="A20" s="6" t="s">
        <v>30</v>
      </c>
      <c r="B20" s="1" t="s">
        <v>31</v>
      </c>
      <c r="C20" s="29">
        <v>90219</v>
      </c>
      <c r="D20" s="19">
        <f>SUM(D21:D23)</f>
        <v>54457.342000000004</v>
      </c>
      <c r="E20" s="19">
        <v>41217</v>
      </c>
      <c r="F20" s="19">
        <v>104686</v>
      </c>
      <c r="G20" s="31">
        <v>101411.59</v>
      </c>
      <c r="H20" s="22">
        <f t="shared" ref="H20" si="8">H21+H22+H23</f>
        <v>64551.123</v>
      </c>
      <c r="I20" s="19">
        <f t="shared" ref="I20" si="9">I21+I22+I23</f>
        <v>51351.377</v>
      </c>
      <c r="J20" s="19">
        <f t="shared" ref="J20" si="10">SUM(J21:J23)</f>
        <v>162552</v>
      </c>
      <c r="K20" s="18">
        <v>67399</v>
      </c>
      <c r="L20" s="23">
        <f>SUM(L21:L23)</f>
        <v>45229.08</v>
      </c>
      <c r="M20" s="35">
        <f>M21+M22+M23</f>
        <v>35.701000000000001</v>
      </c>
      <c r="N20" s="13">
        <f t="shared" si="0"/>
        <v>783109.21299999999</v>
      </c>
    </row>
    <row r="21" spans="1:14">
      <c r="A21" s="6" t="s">
        <v>32</v>
      </c>
      <c r="B21" s="1" t="s">
        <v>33</v>
      </c>
      <c r="C21" s="29">
        <v>65916</v>
      </c>
      <c r="D21" s="19">
        <v>37303.453000000001</v>
      </c>
      <c r="E21" s="19">
        <v>24878</v>
      </c>
      <c r="F21" s="19">
        <v>63904</v>
      </c>
      <c r="G21" s="31">
        <v>72909.490000000005</v>
      </c>
      <c r="H21" s="19">
        <v>45597.776999999995</v>
      </c>
      <c r="I21" s="19">
        <v>35874.851999999999</v>
      </c>
      <c r="J21" s="19">
        <v>119097</v>
      </c>
      <c r="K21" s="18">
        <v>48670</v>
      </c>
      <c r="L21" s="23">
        <v>30201.34</v>
      </c>
      <c r="M21" s="34">
        <v>0</v>
      </c>
      <c r="N21" s="13">
        <f t="shared" si="0"/>
        <v>544351.91200000001</v>
      </c>
    </row>
    <row r="22" spans="1:14">
      <c r="A22" s="6" t="s">
        <v>34</v>
      </c>
      <c r="B22" s="1" t="s">
        <v>35</v>
      </c>
      <c r="C22" s="29">
        <v>23996</v>
      </c>
      <c r="D22" s="19">
        <v>16632.675999999999</v>
      </c>
      <c r="E22" s="19">
        <v>9582</v>
      </c>
      <c r="F22" s="19">
        <v>22898</v>
      </c>
      <c r="G22" s="31">
        <v>27829.14</v>
      </c>
      <c r="H22" s="19">
        <v>18613.065000000002</v>
      </c>
      <c r="I22" s="19">
        <v>15309.245000000001</v>
      </c>
      <c r="J22" s="19">
        <v>42383</v>
      </c>
      <c r="K22" s="18">
        <v>18572</v>
      </c>
      <c r="L22" s="23">
        <v>11937.76</v>
      </c>
      <c r="M22" s="34">
        <v>35.701000000000001</v>
      </c>
      <c r="N22" s="13">
        <f t="shared" si="0"/>
        <v>207788.58700000003</v>
      </c>
    </row>
    <row r="23" spans="1:14">
      <c r="A23" s="6" t="s">
        <v>36</v>
      </c>
      <c r="B23" s="1" t="s">
        <v>37</v>
      </c>
      <c r="C23" s="29">
        <v>307</v>
      </c>
      <c r="D23" s="19">
        <v>521.21299999999997</v>
      </c>
      <c r="E23" s="19">
        <v>6757</v>
      </c>
      <c r="F23" s="19">
        <v>17743</v>
      </c>
      <c r="G23" s="31">
        <v>672.95</v>
      </c>
      <c r="H23" s="19">
        <v>340.28099999999989</v>
      </c>
      <c r="I23" s="19">
        <v>167.28</v>
      </c>
      <c r="J23" s="19">
        <v>1072</v>
      </c>
      <c r="K23" s="18">
        <v>157</v>
      </c>
      <c r="L23" s="23">
        <v>3089.98</v>
      </c>
      <c r="M23" s="34">
        <v>0</v>
      </c>
      <c r="N23" s="13">
        <f t="shared" si="0"/>
        <v>30827.703999999998</v>
      </c>
    </row>
    <row r="24" spans="1:14">
      <c r="A24" s="6" t="s">
        <v>38</v>
      </c>
      <c r="B24" s="1" t="s">
        <v>39</v>
      </c>
      <c r="C24" s="29">
        <v>743</v>
      </c>
      <c r="D24" s="19">
        <v>546.63699999999994</v>
      </c>
      <c r="E24" s="19">
        <v>496</v>
      </c>
      <c r="F24" s="19">
        <v>141</v>
      </c>
      <c r="G24" s="31">
        <v>2110.17</v>
      </c>
      <c r="H24" s="19">
        <v>1650.92</v>
      </c>
      <c r="I24" s="19">
        <v>968.12</v>
      </c>
      <c r="J24" s="19">
        <v>1679</v>
      </c>
      <c r="K24" s="18">
        <v>612</v>
      </c>
      <c r="L24" s="23">
        <v>834.62</v>
      </c>
      <c r="M24" s="34">
        <v>0</v>
      </c>
      <c r="N24" s="13">
        <f t="shared" si="0"/>
        <v>9781.4670000000006</v>
      </c>
    </row>
    <row r="25" spans="1:14">
      <c r="A25" s="6" t="s">
        <v>40</v>
      </c>
      <c r="B25" s="1" t="s">
        <v>41</v>
      </c>
      <c r="C25" s="29"/>
      <c r="D25" s="19">
        <v>0</v>
      </c>
      <c r="E25" s="19"/>
      <c r="F25" s="19">
        <v>0</v>
      </c>
      <c r="G25" s="31">
        <v>0</v>
      </c>
      <c r="H25" s="19">
        <v>0</v>
      </c>
      <c r="I25" s="19">
        <v>0</v>
      </c>
      <c r="J25" s="19">
        <v>0</v>
      </c>
      <c r="K25" s="18">
        <v>0</v>
      </c>
      <c r="L25" s="23">
        <v>0</v>
      </c>
      <c r="M25" s="33">
        <v>0</v>
      </c>
      <c r="N25" s="13">
        <f t="shared" si="0"/>
        <v>0</v>
      </c>
    </row>
    <row r="26" spans="1:14">
      <c r="A26" s="6" t="s">
        <v>42</v>
      </c>
      <c r="B26" s="1" t="s">
        <v>43</v>
      </c>
      <c r="C26" s="29">
        <v>0</v>
      </c>
      <c r="D26" s="19">
        <v>6129.8209999999999</v>
      </c>
      <c r="E26" s="19"/>
      <c r="F26" s="19">
        <v>0</v>
      </c>
      <c r="G26" s="31">
        <v>3.8</v>
      </c>
      <c r="H26" s="19">
        <v>0</v>
      </c>
      <c r="I26" s="19">
        <v>28.42</v>
      </c>
      <c r="J26" s="19">
        <v>0</v>
      </c>
      <c r="K26" s="18">
        <v>417</v>
      </c>
      <c r="L26" s="23">
        <v>0</v>
      </c>
      <c r="M26" s="33">
        <v>0</v>
      </c>
      <c r="N26" s="13">
        <f t="shared" si="0"/>
        <v>6579.0410000000002</v>
      </c>
    </row>
    <row r="27" spans="1:14">
      <c r="A27" s="6" t="s">
        <v>44</v>
      </c>
      <c r="B27" s="1" t="s">
        <v>45</v>
      </c>
      <c r="C27" s="29">
        <v>137</v>
      </c>
      <c r="D27" s="19">
        <v>488.34</v>
      </c>
      <c r="E27" s="19">
        <v>48</v>
      </c>
      <c r="F27" s="19">
        <v>0</v>
      </c>
      <c r="G27" s="31">
        <v>364.4</v>
      </c>
      <c r="H27" s="19">
        <v>589.6500000000002</v>
      </c>
      <c r="I27" s="19">
        <v>119.18</v>
      </c>
      <c r="J27" s="19">
        <v>425</v>
      </c>
      <c r="K27" s="18">
        <v>387</v>
      </c>
      <c r="L27" s="23">
        <v>276.49</v>
      </c>
      <c r="M27" s="33">
        <v>0</v>
      </c>
      <c r="N27" s="13">
        <f t="shared" si="0"/>
        <v>2835.0599999999995</v>
      </c>
    </row>
    <row r="28" spans="1:14">
      <c r="A28" s="6" t="s">
        <v>46</v>
      </c>
      <c r="B28" s="1" t="s">
        <v>47</v>
      </c>
      <c r="C28" s="29">
        <v>1511</v>
      </c>
      <c r="D28" s="19">
        <v>8014.7339999999995</v>
      </c>
      <c r="E28" s="19">
        <v>3306</v>
      </c>
      <c r="F28" s="19">
        <v>-58</v>
      </c>
      <c r="G28" s="31">
        <v>1782.9</v>
      </c>
      <c r="H28" s="19">
        <v>1555.8097699999989</v>
      </c>
      <c r="I28" s="19">
        <v>4386.6130000000003</v>
      </c>
      <c r="J28" s="19">
        <v>4578</v>
      </c>
      <c r="K28" s="18">
        <v>1599</v>
      </c>
      <c r="L28" s="23">
        <v>3584.15</v>
      </c>
      <c r="M28" s="33">
        <v>0</v>
      </c>
      <c r="N28" s="13">
        <f t="shared" si="0"/>
        <v>30260.206770000001</v>
      </c>
    </row>
    <row r="29" spans="1:14">
      <c r="A29" s="6" t="s">
        <v>48</v>
      </c>
      <c r="B29" s="1" t="s">
        <v>49</v>
      </c>
      <c r="C29" s="29">
        <v>1591</v>
      </c>
      <c r="D29" s="19">
        <v>0</v>
      </c>
      <c r="E29" s="19">
        <v>1</v>
      </c>
      <c r="F29" s="19">
        <v>0</v>
      </c>
      <c r="G29" s="31">
        <v>1025.21</v>
      </c>
      <c r="H29" s="19">
        <v>6135.139000000001</v>
      </c>
      <c r="I29" s="19">
        <v>726.71900000000005</v>
      </c>
      <c r="J29" s="19">
        <v>0</v>
      </c>
      <c r="K29" s="18">
        <v>0</v>
      </c>
      <c r="L29" s="23">
        <v>11379.49</v>
      </c>
      <c r="M29" s="33">
        <v>0</v>
      </c>
      <c r="N29" s="13">
        <f t="shared" si="0"/>
        <v>20858.558000000005</v>
      </c>
    </row>
    <row r="30" spans="1:14">
      <c r="A30" s="6" t="s">
        <v>50</v>
      </c>
      <c r="B30" s="1" t="s">
        <v>51</v>
      </c>
      <c r="C30" s="29"/>
      <c r="D30" s="19">
        <v>43.802</v>
      </c>
      <c r="E30" s="19">
        <v>164</v>
      </c>
      <c r="F30" s="19">
        <v>0</v>
      </c>
      <c r="G30" s="31">
        <v>0</v>
      </c>
      <c r="H30" s="19">
        <v>0</v>
      </c>
      <c r="I30" s="19">
        <v>0</v>
      </c>
      <c r="J30" s="19">
        <v>0</v>
      </c>
      <c r="K30" s="18">
        <v>0</v>
      </c>
      <c r="L30" s="23">
        <v>0</v>
      </c>
      <c r="M30" s="33">
        <v>0</v>
      </c>
      <c r="N30" s="13">
        <f t="shared" si="0"/>
        <v>207.80199999999999</v>
      </c>
    </row>
    <row r="31" spans="1:14">
      <c r="A31" s="6" t="s">
        <v>52</v>
      </c>
      <c r="B31" s="1" t="s">
        <v>53</v>
      </c>
      <c r="C31" s="29">
        <v>0</v>
      </c>
      <c r="D31" s="19">
        <v>24.425000000000001</v>
      </c>
      <c r="E31" s="19">
        <v>80</v>
      </c>
      <c r="F31" s="19">
        <v>0</v>
      </c>
      <c r="G31" s="31">
        <v>44.66</v>
      </c>
      <c r="H31" s="19">
        <v>300.50400000000081</v>
      </c>
      <c r="I31" s="19">
        <v>867.95399999999995</v>
      </c>
      <c r="J31" s="19">
        <v>3182</v>
      </c>
      <c r="K31" s="18">
        <v>0</v>
      </c>
      <c r="L31" s="23">
        <v>135.38999999999999</v>
      </c>
      <c r="M31" s="33">
        <v>0</v>
      </c>
      <c r="N31" s="13">
        <f t="shared" si="0"/>
        <v>4634.9330000000009</v>
      </c>
    </row>
    <row r="32" spans="1:14">
      <c r="A32" s="6" t="s">
        <v>54</v>
      </c>
      <c r="B32" s="1" t="s">
        <v>55</v>
      </c>
      <c r="C32" s="29">
        <v>0</v>
      </c>
      <c r="D32" s="19">
        <v>0</v>
      </c>
      <c r="E32" s="19"/>
      <c r="F32" s="19">
        <v>0</v>
      </c>
      <c r="G32" s="31">
        <v>0</v>
      </c>
      <c r="H32" s="19">
        <v>0</v>
      </c>
      <c r="I32" s="19">
        <v>0</v>
      </c>
      <c r="J32" s="19">
        <v>0</v>
      </c>
      <c r="K32" s="18">
        <v>0</v>
      </c>
      <c r="L32" s="23">
        <v>0</v>
      </c>
      <c r="M32" s="33">
        <v>0</v>
      </c>
      <c r="N32" s="13">
        <f t="shared" si="0"/>
        <v>0</v>
      </c>
    </row>
    <row r="33" spans="1:14">
      <c r="A33" s="6" t="s">
        <v>56</v>
      </c>
      <c r="B33" s="1" t="s">
        <v>57</v>
      </c>
      <c r="C33" s="29">
        <v>5450</v>
      </c>
      <c r="D33" s="19">
        <v>9233.36</v>
      </c>
      <c r="E33" s="19">
        <v>1908</v>
      </c>
      <c r="F33" s="19">
        <v>884</v>
      </c>
      <c r="G33" s="31">
        <v>5348.48</v>
      </c>
      <c r="H33" s="19">
        <v>11241.764000000006</v>
      </c>
      <c r="I33" s="19">
        <v>9620.4560000000001</v>
      </c>
      <c r="J33" s="19">
        <v>5310</v>
      </c>
      <c r="K33" s="18">
        <v>4426</v>
      </c>
      <c r="L33" s="23">
        <v>2897.01</v>
      </c>
      <c r="M33" s="33">
        <v>0</v>
      </c>
      <c r="N33" s="13">
        <f t="shared" si="0"/>
        <v>56319.070000000007</v>
      </c>
    </row>
    <row r="34" spans="1:14">
      <c r="A34" s="7" t="s">
        <v>58</v>
      </c>
      <c r="B34" s="8" t="s">
        <v>59</v>
      </c>
      <c r="C34" s="27">
        <v>156092</v>
      </c>
      <c r="D34" s="20">
        <f>D3+D4+D5+D6+D7+D8+D9+D16+D19+D26+D27+D28+D29+D30+D31+D32+D33</f>
        <v>173334.18499999994</v>
      </c>
      <c r="E34" s="19">
        <v>80762</v>
      </c>
      <c r="F34" s="19">
        <v>113089</v>
      </c>
      <c r="G34" s="31">
        <v>198029.77</v>
      </c>
      <c r="H34" s="19">
        <v>169375.51300000006</v>
      </c>
      <c r="I34" s="19">
        <f>I3+I5+I4+I6+I7+I8+I9+I16+I19+I26+I27+I28+I29+I30+I32+I31+I33</f>
        <v>141654.61600000001</v>
      </c>
      <c r="J34" s="21">
        <f>SUM(J3:J10,J13,J19,J26:J33)</f>
        <v>335027</v>
      </c>
      <c r="K34" s="18">
        <v>108192.393</v>
      </c>
      <c r="L34" s="24">
        <f>SUM(L3:L9)+L16+L19+SUM(L26:L33)</f>
        <v>105694.32</v>
      </c>
      <c r="M34" s="36">
        <f>M3+M5+M10+M13+M19+M28+M33</f>
        <v>35.701000000000001</v>
      </c>
      <c r="N34" s="9">
        <f t="shared" si="0"/>
        <v>1581286.4979999999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30777-021A-4C51-8633-10BFA8E17C9A}">
  <dimension ref="A1:N34"/>
  <sheetViews>
    <sheetView zoomScale="80" zoomScaleNormal="80" workbookViewId="0">
      <selection activeCell="C3" sqref="C3:H34"/>
    </sheetView>
  </sheetViews>
  <sheetFormatPr defaultRowHeight="14.4"/>
  <cols>
    <col min="1" max="1" width="32.109375" customWidth="1"/>
    <col min="2" max="2" width="6.109375" customWidth="1"/>
    <col min="3" max="14" width="15.109375" style="2" customWidth="1"/>
  </cols>
  <sheetData>
    <row r="1" spans="1:14">
      <c r="A1" s="10" t="s">
        <v>80</v>
      </c>
    </row>
    <row r="2" spans="1:14" s="15" customFormat="1" ht="28.8">
      <c r="A2" s="4"/>
      <c r="B2" s="5"/>
      <c r="C2" s="11" t="s">
        <v>60</v>
      </c>
      <c r="D2" s="11" t="s">
        <v>61</v>
      </c>
      <c r="E2" s="11" t="s">
        <v>62</v>
      </c>
      <c r="F2" s="11" t="s">
        <v>63</v>
      </c>
      <c r="G2" s="11" t="s">
        <v>64</v>
      </c>
      <c r="H2" s="11" t="s">
        <v>65</v>
      </c>
      <c r="I2" s="11" t="s">
        <v>66</v>
      </c>
      <c r="J2" s="11" t="s">
        <v>67</v>
      </c>
      <c r="K2" s="11" t="s">
        <v>68</v>
      </c>
      <c r="L2" s="11" t="s">
        <v>69</v>
      </c>
      <c r="M2" s="16" t="s">
        <v>71</v>
      </c>
      <c r="N2" s="12" t="s">
        <v>70</v>
      </c>
    </row>
    <row r="3" spans="1:14">
      <c r="A3" s="6" t="s">
        <v>0</v>
      </c>
      <c r="B3" s="1" t="s">
        <v>1</v>
      </c>
      <c r="C3" s="42">
        <v>14606</v>
      </c>
      <c r="D3" s="28">
        <v>4412.942</v>
      </c>
      <c r="E3" s="19">
        <v>8113</v>
      </c>
      <c r="F3" s="30">
        <v>2288.5819999999999</v>
      </c>
      <c r="G3" s="31">
        <v>10891.83</v>
      </c>
      <c r="H3" s="19">
        <v>7642.8589999999995</v>
      </c>
      <c r="I3" s="19">
        <v>3683.14</v>
      </c>
      <c r="J3" s="19">
        <v>6092</v>
      </c>
      <c r="K3" s="18">
        <v>3731</v>
      </c>
      <c r="L3" s="23">
        <v>9755.74</v>
      </c>
      <c r="M3" s="41">
        <v>87.863</v>
      </c>
      <c r="N3" s="13">
        <f t="shared" ref="N3:N34" si="0">SUM(C3:M3)</f>
        <v>71304.955999999991</v>
      </c>
    </row>
    <row r="4" spans="1:14">
      <c r="A4" s="6" t="s">
        <v>2</v>
      </c>
      <c r="B4" s="1" t="s">
        <v>3</v>
      </c>
      <c r="C4" s="42">
        <v>14155</v>
      </c>
      <c r="D4" s="28">
        <v>13370.5</v>
      </c>
      <c r="E4" s="19">
        <v>277</v>
      </c>
      <c r="F4" s="30">
        <v>0</v>
      </c>
      <c r="G4" s="31">
        <v>25778.240000000002</v>
      </c>
      <c r="H4" s="19">
        <v>7100.7319999999963</v>
      </c>
      <c r="I4" s="19">
        <v>24005.050999999999</v>
      </c>
      <c r="J4" s="19">
        <v>51077</v>
      </c>
      <c r="K4" s="18">
        <v>0</v>
      </c>
      <c r="L4" s="23">
        <v>784.27</v>
      </c>
      <c r="M4" s="41">
        <v>0</v>
      </c>
      <c r="N4" s="13">
        <f t="shared" si="0"/>
        <v>136547.79299999998</v>
      </c>
    </row>
    <row r="5" spans="1:14">
      <c r="A5" s="6" t="s">
        <v>4</v>
      </c>
      <c r="B5" s="1" t="s">
        <v>5</v>
      </c>
      <c r="C5" s="42">
        <v>10193</v>
      </c>
      <c r="D5" s="28">
        <v>14755.549000000001</v>
      </c>
      <c r="E5" s="19">
        <v>8159</v>
      </c>
      <c r="F5" s="30">
        <v>3212.7310000000002</v>
      </c>
      <c r="G5" s="31">
        <v>17130.64</v>
      </c>
      <c r="H5" s="19">
        <v>25989.496000000036</v>
      </c>
      <c r="I5" s="19">
        <v>18793.166000000001</v>
      </c>
      <c r="J5" s="19">
        <v>14059</v>
      </c>
      <c r="K5" s="18">
        <v>15362</v>
      </c>
      <c r="L5" s="23">
        <v>12843.7</v>
      </c>
      <c r="M5" s="41">
        <v>408.827</v>
      </c>
      <c r="N5" s="13">
        <f t="shared" si="0"/>
        <v>140907.10900000003</v>
      </c>
    </row>
    <row r="6" spans="1:14">
      <c r="A6" s="6" t="s">
        <v>6</v>
      </c>
      <c r="B6" s="1" t="s">
        <v>7</v>
      </c>
      <c r="C6" s="42"/>
      <c r="D6" s="19">
        <v>0</v>
      </c>
      <c r="E6" s="19">
        <v>0</v>
      </c>
      <c r="F6" s="30">
        <v>0</v>
      </c>
      <c r="G6" s="31">
        <v>0</v>
      </c>
      <c r="H6" s="19">
        <v>0</v>
      </c>
      <c r="I6" s="19">
        <v>0</v>
      </c>
      <c r="J6" s="19">
        <v>0</v>
      </c>
      <c r="K6" s="18">
        <v>0</v>
      </c>
      <c r="L6" s="23">
        <v>0</v>
      </c>
      <c r="M6" s="41">
        <v>0</v>
      </c>
      <c r="N6" s="13">
        <f t="shared" si="0"/>
        <v>0</v>
      </c>
    </row>
    <row r="7" spans="1:14">
      <c r="A7" s="6" t="s">
        <v>8</v>
      </c>
      <c r="B7" s="1" t="s">
        <v>9</v>
      </c>
      <c r="C7" s="42">
        <v>0</v>
      </c>
      <c r="D7" s="19">
        <v>178.244</v>
      </c>
      <c r="E7" s="19">
        <v>0</v>
      </c>
      <c r="F7" s="30">
        <v>0</v>
      </c>
      <c r="G7" s="31">
        <v>0</v>
      </c>
      <c r="H7" s="19">
        <v>0</v>
      </c>
      <c r="I7" s="19">
        <v>0</v>
      </c>
      <c r="J7" s="19">
        <v>0</v>
      </c>
      <c r="K7" s="18">
        <v>0</v>
      </c>
      <c r="L7" s="23">
        <v>0</v>
      </c>
      <c r="M7" s="41">
        <v>0</v>
      </c>
      <c r="N7" s="13">
        <f t="shared" si="0"/>
        <v>178.244</v>
      </c>
    </row>
    <row r="8" spans="1:14">
      <c r="A8" s="6" t="s">
        <v>10</v>
      </c>
      <c r="B8" s="1" t="s">
        <v>11</v>
      </c>
      <c r="C8" s="42"/>
      <c r="D8" s="19">
        <v>30.576000000000001</v>
      </c>
      <c r="E8" s="19">
        <v>39</v>
      </c>
      <c r="F8" s="30">
        <v>0</v>
      </c>
      <c r="G8" s="31">
        <v>170.78</v>
      </c>
      <c r="H8" s="19">
        <v>163.16899999999998</v>
      </c>
      <c r="I8" s="19">
        <v>109.015</v>
      </c>
      <c r="J8" s="19">
        <v>23</v>
      </c>
      <c r="K8" s="18">
        <v>61</v>
      </c>
      <c r="L8" s="23">
        <v>0</v>
      </c>
      <c r="M8" s="41">
        <v>0</v>
      </c>
      <c r="N8" s="13">
        <f t="shared" si="0"/>
        <v>596.54</v>
      </c>
    </row>
    <row r="9" spans="1:14">
      <c r="A9" s="6" t="s">
        <v>12</v>
      </c>
      <c r="B9" s="1" t="s">
        <v>13</v>
      </c>
      <c r="C9" s="42">
        <v>0</v>
      </c>
      <c r="D9" s="19">
        <v>554.82799999999997</v>
      </c>
      <c r="E9" s="19">
        <v>2871</v>
      </c>
      <c r="F9" s="30">
        <v>0</v>
      </c>
      <c r="G9" s="31">
        <v>2406.89</v>
      </c>
      <c r="H9" s="19">
        <v>247.26800000000003</v>
      </c>
      <c r="I9" s="19">
        <v>531.57100000000003</v>
      </c>
      <c r="J9" s="19">
        <v>1035</v>
      </c>
      <c r="K9" s="18">
        <v>309</v>
      </c>
      <c r="L9" s="23">
        <v>291.24</v>
      </c>
      <c r="M9" s="41">
        <v>0</v>
      </c>
      <c r="N9" s="13">
        <f t="shared" si="0"/>
        <v>8246.7970000000005</v>
      </c>
    </row>
    <row r="10" spans="1:14">
      <c r="A10" s="6" t="s">
        <v>14</v>
      </c>
      <c r="B10" s="1" t="s">
        <v>15</v>
      </c>
      <c r="C10" s="42">
        <v>5892</v>
      </c>
      <c r="D10" s="19">
        <f>D11+D12</f>
        <v>23419.539999999997</v>
      </c>
      <c r="E10" s="19">
        <v>2218</v>
      </c>
      <c r="F10" s="30">
        <v>432.98</v>
      </c>
      <c r="G10" s="31">
        <v>10482.950000000001</v>
      </c>
      <c r="H10" s="19">
        <v>11670.022380000013</v>
      </c>
      <c r="I10" s="19">
        <f>I11+I12</f>
        <v>8437.5824605950202</v>
      </c>
      <c r="J10" s="19">
        <f t="shared" ref="J10" si="1">SUM(J11:J12)</f>
        <v>7862</v>
      </c>
      <c r="K10" s="18">
        <v>7990</v>
      </c>
      <c r="L10" s="23">
        <f>SUM(L11:L12)</f>
        <v>14077.06</v>
      </c>
      <c r="M10" s="41">
        <v>5.5279999999999996</v>
      </c>
      <c r="N10" s="13">
        <f t="shared" si="0"/>
        <v>92487.662840595032</v>
      </c>
    </row>
    <row r="11" spans="1:14">
      <c r="A11" s="6" t="s">
        <v>16</v>
      </c>
      <c r="B11" s="1" t="s">
        <v>17</v>
      </c>
      <c r="C11" s="42">
        <v>3981</v>
      </c>
      <c r="D11" s="28">
        <v>2144.0479999999998</v>
      </c>
      <c r="E11" s="19">
        <v>1172</v>
      </c>
      <c r="F11" s="30">
        <v>185.714</v>
      </c>
      <c r="G11" s="31">
        <v>1930.15</v>
      </c>
      <c r="H11" s="19">
        <v>3652.254490000003</v>
      </c>
      <c r="I11" s="19">
        <v>922.35488567694438</v>
      </c>
      <c r="J11" s="19">
        <v>954</v>
      </c>
      <c r="K11" s="18">
        <v>1540</v>
      </c>
      <c r="L11" s="23">
        <v>678.08</v>
      </c>
      <c r="M11" s="41">
        <v>0</v>
      </c>
      <c r="N11" s="13">
        <f t="shared" si="0"/>
        <v>17159.60137567695</v>
      </c>
    </row>
    <row r="12" spans="1:14">
      <c r="A12" s="6" t="s">
        <v>18</v>
      </c>
      <c r="B12" s="1" t="s">
        <v>19</v>
      </c>
      <c r="C12" s="42">
        <v>1911</v>
      </c>
      <c r="D12" s="28">
        <v>21275.491999999998</v>
      </c>
      <c r="E12" s="19">
        <v>1046</v>
      </c>
      <c r="F12" s="30">
        <v>247.26599999999999</v>
      </c>
      <c r="G12" s="31">
        <v>8552.7999999999993</v>
      </c>
      <c r="H12" s="19">
        <v>8017.7678900000028</v>
      </c>
      <c r="I12" s="19">
        <v>7515.2275749180762</v>
      </c>
      <c r="J12" s="19">
        <v>6908</v>
      </c>
      <c r="K12" s="18">
        <v>6450</v>
      </c>
      <c r="L12" s="23">
        <v>13398.98</v>
      </c>
      <c r="M12" s="41">
        <v>5.5279999999999996</v>
      </c>
      <c r="N12" s="13">
        <f t="shared" si="0"/>
        <v>75328.061464918079</v>
      </c>
    </row>
    <row r="13" spans="1:14">
      <c r="A13" s="6" t="s">
        <v>20</v>
      </c>
      <c r="B13" s="1" t="s">
        <v>21</v>
      </c>
      <c r="C13" s="42">
        <v>5447</v>
      </c>
      <c r="D13" s="19">
        <f>D14+D15</f>
        <v>4612.17</v>
      </c>
      <c r="E13" s="19">
        <v>2697</v>
      </c>
      <c r="F13" s="30">
        <v>613.62199999999996</v>
      </c>
      <c r="G13" s="31">
        <v>18074.68</v>
      </c>
      <c r="H13" s="19">
        <v>21587.073880000011</v>
      </c>
      <c r="I13" s="19">
        <f>I14+I15</f>
        <v>36245.377539404981</v>
      </c>
      <c r="J13" s="19">
        <f t="shared" ref="J13" si="2">SUM(J14:J15)</f>
        <v>37325</v>
      </c>
      <c r="K13" s="18">
        <v>4282.3870000000006</v>
      </c>
      <c r="L13" s="23">
        <f>SUM(L14:L15)</f>
        <v>16102.88</v>
      </c>
      <c r="M13" s="41">
        <v>0</v>
      </c>
      <c r="N13" s="13">
        <f t="shared" si="0"/>
        <v>146987.190419405</v>
      </c>
    </row>
    <row r="14" spans="1:14">
      <c r="A14" s="6" t="s">
        <v>16</v>
      </c>
      <c r="B14" s="1" t="s">
        <v>22</v>
      </c>
      <c r="C14" s="42">
        <v>2395</v>
      </c>
      <c r="D14" s="19">
        <v>2393.346</v>
      </c>
      <c r="E14" s="19">
        <v>1204</v>
      </c>
      <c r="F14" s="30">
        <v>56.05</v>
      </c>
      <c r="G14" s="31">
        <v>3260.97</v>
      </c>
      <c r="H14" s="19">
        <v>13422.71053</v>
      </c>
      <c r="I14" s="19">
        <v>5356.7951143230557</v>
      </c>
      <c r="J14" s="19">
        <v>359</v>
      </c>
      <c r="K14" s="18">
        <v>240</v>
      </c>
      <c r="L14" s="23">
        <v>760.25</v>
      </c>
      <c r="M14" s="41">
        <v>0</v>
      </c>
      <c r="N14" s="13">
        <f t="shared" si="0"/>
        <v>29448.121644323055</v>
      </c>
    </row>
    <row r="15" spans="1:14">
      <c r="A15" s="6" t="s">
        <v>18</v>
      </c>
      <c r="B15" s="1" t="s">
        <v>23</v>
      </c>
      <c r="C15" s="42">
        <v>3051</v>
      </c>
      <c r="D15" s="19">
        <v>2218.8240000000001</v>
      </c>
      <c r="E15" s="19">
        <v>1493</v>
      </c>
      <c r="F15" s="30">
        <v>557.572</v>
      </c>
      <c r="G15" s="31">
        <v>14813.71</v>
      </c>
      <c r="H15" s="19">
        <v>8164.3633500000014</v>
      </c>
      <c r="I15" s="19">
        <v>30888.582425081928</v>
      </c>
      <c r="J15" s="19">
        <v>36966</v>
      </c>
      <c r="K15" s="18">
        <v>4042.3870000000002</v>
      </c>
      <c r="L15" s="23">
        <v>15342.63</v>
      </c>
      <c r="M15" s="41">
        <v>0</v>
      </c>
      <c r="N15" s="13">
        <f t="shared" si="0"/>
        <v>117538.06877508193</v>
      </c>
    </row>
    <row r="16" spans="1:14">
      <c r="A16" s="6" t="s">
        <v>24</v>
      </c>
      <c r="B16" s="1" t="s">
        <v>25</v>
      </c>
      <c r="C16" s="42">
        <v>11338</v>
      </c>
      <c r="D16" s="19">
        <f>D17+D18</f>
        <v>28031.71</v>
      </c>
      <c r="E16" s="19">
        <v>4915</v>
      </c>
      <c r="F16" s="30">
        <v>1046.6019999999999</v>
      </c>
      <c r="G16" s="31">
        <v>28557.63</v>
      </c>
      <c r="H16" s="19">
        <v>33257.096259999991</v>
      </c>
      <c r="I16" s="19">
        <f>I17+I18</f>
        <v>44682.960000000006</v>
      </c>
      <c r="J16" s="19">
        <f t="shared" ref="J16" si="3">SUM(J17:J18)</f>
        <v>45187</v>
      </c>
      <c r="K16" s="18">
        <v>12272.387000000001</v>
      </c>
      <c r="L16" s="23">
        <f>SUM(L17:L18)</f>
        <v>30179.940000000002</v>
      </c>
      <c r="M16" s="41">
        <v>5.5279999999999996</v>
      </c>
      <c r="N16" s="13">
        <f t="shared" si="0"/>
        <v>239473.85325999997</v>
      </c>
    </row>
    <row r="17" spans="1:14">
      <c r="A17" s="6" t="s">
        <v>16</v>
      </c>
      <c r="B17" s="1" t="s">
        <v>26</v>
      </c>
      <c r="C17" s="42">
        <v>6376</v>
      </c>
      <c r="D17" s="28">
        <f>D11+D14</f>
        <v>4537.3940000000002</v>
      </c>
      <c r="E17" s="19">
        <v>2376</v>
      </c>
      <c r="F17" s="30">
        <v>241.76400000000001</v>
      </c>
      <c r="G17" s="31">
        <v>5191.12</v>
      </c>
      <c r="H17" s="19">
        <v>17074.965020000003</v>
      </c>
      <c r="I17" s="19">
        <f>I11+I14</f>
        <v>6279.15</v>
      </c>
      <c r="J17" s="19">
        <f>J11+J14</f>
        <v>1313</v>
      </c>
      <c r="K17" s="18">
        <v>1780</v>
      </c>
      <c r="L17" s="23">
        <f t="shared" ref="L17:L18" si="4">L11+L14</f>
        <v>1438.33</v>
      </c>
      <c r="M17" s="41">
        <v>0</v>
      </c>
      <c r="N17" s="13">
        <f t="shared" si="0"/>
        <v>46607.723020000005</v>
      </c>
    </row>
    <row r="18" spans="1:14">
      <c r="A18" s="6" t="s">
        <v>18</v>
      </c>
      <c r="B18" s="1" t="s">
        <v>27</v>
      </c>
      <c r="C18" s="42">
        <v>4962</v>
      </c>
      <c r="D18" s="28">
        <f>D12+D15</f>
        <v>23494.315999999999</v>
      </c>
      <c r="E18" s="19">
        <v>2539</v>
      </c>
      <c r="F18" s="30">
        <v>804.83799999999997</v>
      </c>
      <c r="G18" s="31">
        <v>23366.51</v>
      </c>
      <c r="H18" s="19">
        <v>16182.131239999981</v>
      </c>
      <c r="I18" s="19">
        <f>I12+I15</f>
        <v>38403.810000000005</v>
      </c>
      <c r="J18" s="19">
        <f>J12+J15</f>
        <v>43874</v>
      </c>
      <c r="K18" s="18">
        <v>10492.387000000001</v>
      </c>
      <c r="L18" s="23">
        <f t="shared" si="4"/>
        <v>28741.61</v>
      </c>
      <c r="M18" s="41">
        <v>5.5279999999999996</v>
      </c>
      <c r="N18" s="13">
        <f t="shared" si="0"/>
        <v>192866.13023999997</v>
      </c>
    </row>
    <row r="19" spans="1:14">
      <c r="A19" s="6" t="s">
        <v>28</v>
      </c>
      <c r="B19" s="1" t="s">
        <v>29</v>
      </c>
      <c r="C19" s="42">
        <f t="shared" ref="C19" si="5">C20+C24</f>
        <v>79984</v>
      </c>
      <c r="D19" s="19">
        <f>D20+D24+D25</f>
        <v>52097.443000000007</v>
      </c>
      <c r="E19" s="19">
        <v>55538</v>
      </c>
      <c r="F19" s="30">
        <v>83461.323939983529</v>
      </c>
      <c r="G19" s="31">
        <v>99871.33</v>
      </c>
      <c r="H19" s="22">
        <f>H20+H24+H25</f>
        <v>61920.900000000023</v>
      </c>
      <c r="I19" s="19">
        <f t="shared" ref="I19" si="6">I20+I24+I25</f>
        <v>56224.584999999999</v>
      </c>
      <c r="J19" s="19">
        <f t="shared" ref="J19" si="7">SUM(J20,J24:J25)</f>
        <v>145064</v>
      </c>
      <c r="K19" s="18">
        <v>63851</v>
      </c>
      <c r="L19" s="23">
        <f>L20+L24+L25</f>
        <v>46453.36</v>
      </c>
      <c r="M19" s="41">
        <v>4187.3789999999999</v>
      </c>
      <c r="N19" s="13">
        <f t="shared" si="0"/>
        <v>748653.32093998359</v>
      </c>
    </row>
    <row r="20" spans="1:14">
      <c r="A20" s="6" t="s">
        <v>30</v>
      </c>
      <c r="B20" s="1" t="s">
        <v>31</v>
      </c>
      <c r="C20" s="42">
        <f t="shared" ref="C20" si="8">C21+C22+C23</f>
        <v>79620</v>
      </c>
      <c r="D20" s="19">
        <v>51693.893000000004</v>
      </c>
      <c r="E20" s="19">
        <v>54921</v>
      </c>
      <c r="F20" s="30">
        <v>83461.323939983529</v>
      </c>
      <c r="G20" s="31">
        <v>98291.87</v>
      </c>
      <c r="H20" s="22">
        <f>H21+H22+H23</f>
        <v>59981.649000000019</v>
      </c>
      <c r="I20" s="19">
        <f t="shared" ref="I20" si="9">I21+I22+I23</f>
        <v>54502.578000000001</v>
      </c>
      <c r="J20" s="19">
        <f t="shared" ref="J20" si="10">SUM(J21:J23)</f>
        <v>143372</v>
      </c>
      <c r="K20" s="18">
        <v>62996</v>
      </c>
      <c r="L20" s="23">
        <f>SUM(L21:L23)</f>
        <v>45491.82</v>
      </c>
      <c r="M20" s="41">
        <v>4187.3789999999999</v>
      </c>
      <c r="N20" s="13">
        <f t="shared" si="0"/>
        <v>738519.5129399834</v>
      </c>
    </row>
    <row r="21" spans="1:14">
      <c r="A21" s="6" t="s">
        <v>32</v>
      </c>
      <c r="B21" s="1" t="s">
        <v>33</v>
      </c>
      <c r="C21" s="42">
        <v>57676</v>
      </c>
      <c r="D21" s="19">
        <v>35609.472000000002</v>
      </c>
      <c r="E21" s="19">
        <v>22554</v>
      </c>
      <c r="F21" s="30">
        <v>58541.603099983513</v>
      </c>
      <c r="G21" s="31">
        <v>69667.990000000005</v>
      </c>
      <c r="H21" s="19">
        <v>41672.724000000002</v>
      </c>
      <c r="I21" s="19">
        <v>37686.237999999998</v>
      </c>
      <c r="J21" s="19">
        <v>103093</v>
      </c>
      <c r="K21" s="18">
        <v>45175</v>
      </c>
      <c r="L21" s="23">
        <v>30357.64</v>
      </c>
      <c r="M21" s="41">
        <v>2500.7809999999999</v>
      </c>
      <c r="N21" s="13">
        <f t="shared" si="0"/>
        <v>504534.44809998357</v>
      </c>
    </row>
    <row r="22" spans="1:14">
      <c r="A22" s="6" t="s">
        <v>34</v>
      </c>
      <c r="B22" s="1" t="s">
        <v>35</v>
      </c>
      <c r="C22" s="42">
        <v>21572</v>
      </c>
      <c r="D22" s="19">
        <v>15680.981</v>
      </c>
      <c r="E22" s="19">
        <v>9992</v>
      </c>
      <c r="F22" s="30">
        <v>21662.58</v>
      </c>
      <c r="G22" s="31">
        <v>27968.37</v>
      </c>
      <c r="H22" s="19">
        <v>17905.624000000018</v>
      </c>
      <c r="I22" s="19">
        <v>16607.240000000002</v>
      </c>
      <c r="J22" s="19">
        <v>39194</v>
      </c>
      <c r="K22" s="18">
        <v>17543</v>
      </c>
      <c r="L22" s="23">
        <v>11804.85</v>
      </c>
      <c r="M22" s="41">
        <v>1133.098</v>
      </c>
      <c r="N22" s="13">
        <f t="shared" si="0"/>
        <v>201063.74300000002</v>
      </c>
    </row>
    <row r="23" spans="1:14">
      <c r="A23" s="6" t="s">
        <v>36</v>
      </c>
      <c r="B23" s="1" t="s">
        <v>37</v>
      </c>
      <c r="C23" s="42">
        <v>372</v>
      </c>
      <c r="D23" s="19">
        <v>403.44</v>
      </c>
      <c r="E23" s="19">
        <v>22375</v>
      </c>
      <c r="F23" s="30">
        <v>3167.4058800000007</v>
      </c>
      <c r="G23" s="31">
        <v>655.51</v>
      </c>
      <c r="H23" s="19">
        <v>403.30100000000016</v>
      </c>
      <c r="I23" s="19">
        <v>209.1</v>
      </c>
      <c r="J23" s="19">
        <v>1085</v>
      </c>
      <c r="K23" s="18">
        <v>278</v>
      </c>
      <c r="L23" s="23">
        <v>3329.33</v>
      </c>
      <c r="M23" s="41">
        <v>553.5</v>
      </c>
      <c r="N23" s="13">
        <f t="shared" si="0"/>
        <v>32831.586879999995</v>
      </c>
    </row>
    <row r="24" spans="1:14">
      <c r="A24" s="6" t="s">
        <v>38</v>
      </c>
      <c r="B24" s="1" t="s">
        <v>39</v>
      </c>
      <c r="C24" s="42">
        <v>364</v>
      </c>
      <c r="D24" s="19">
        <v>403.55</v>
      </c>
      <c r="E24" s="19">
        <v>617</v>
      </c>
      <c r="F24" s="30">
        <v>89.734959999999958</v>
      </c>
      <c r="G24" s="31">
        <v>1579.46</v>
      </c>
      <c r="H24" s="19">
        <v>1939.2510000000002</v>
      </c>
      <c r="I24" s="19">
        <v>1722.0070000000001</v>
      </c>
      <c r="J24" s="19">
        <v>1692</v>
      </c>
      <c r="K24" s="18">
        <v>855</v>
      </c>
      <c r="L24" s="23">
        <v>961.54</v>
      </c>
      <c r="M24" s="41">
        <v>0</v>
      </c>
      <c r="N24" s="13">
        <f t="shared" si="0"/>
        <v>10223.542959999999</v>
      </c>
    </row>
    <row r="25" spans="1:14">
      <c r="A25" s="6" t="s">
        <v>40</v>
      </c>
      <c r="B25" s="1" t="s">
        <v>41</v>
      </c>
      <c r="C25" s="42"/>
      <c r="D25" s="19">
        <v>0</v>
      </c>
      <c r="E25" s="19">
        <v>0</v>
      </c>
      <c r="F25" s="30">
        <v>0</v>
      </c>
      <c r="G25" s="31">
        <v>0</v>
      </c>
      <c r="H25" s="19">
        <v>0</v>
      </c>
      <c r="I25" s="19">
        <v>0</v>
      </c>
      <c r="J25" s="19">
        <v>0</v>
      </c>
      <c r="K25" s="18">
        <v>0</v>
      </c>
      <c r="L25" s="23">
        <v>0</v>
      </c>
      <c r="M25" s="41">
        <v>0</v>
      </c>
      <c r="N25" s="13">
        <f t="shared" si="0"/>
        <v>0</v>
      </c>
    </row>
    <row r="26" spans="1:14">
      <c r="A26" s="6" t="s">
        <v>42</v>
      </c>
      <c r="B26" s="1" t="s">
        <v>43</v>
      </c>
      <c r="C26" s="42">
        <v>0</v>
      </c>
      <c r="D26" s="19">
        <v>641.70699999999999</v>
      </c>
      <c r="E26" s="19">
        <v>0</v>
      </c>
      <c r="F26" s="30">
        <v>0</v>
      </c>
      <c r="G26" s="31">
        <v>0</v>
      </c>
      <c r="H26" s="19">
        <v>0</v>
      </c>
      <c r="I26" s="19">
        <v>26.76</v>
      </c>
      <c r="J26" s="19">
        <v>0</v>
      </c>
      <c r="K26" s="18">
        <v>564</v>
      </c>
      <c r="L26" s="23">
        <v>0</v>
      </c>
      <c r="M26" s="41">
        <v>0</v>
      </c>
      <c r="N26" s="13">
        <f t="shared" si="0"/>
        <v>1232.4670000000001</v>
      </c>
    </row>
    <row r="27" spans="1:14">
      <c r="A27" s="6" t="s">
        <v>44</v>
      </c>
      <c r="B27" s="1" t="s">
        <v>45</v>
      </c>
      <c r="C27" s="42">
        <v>115</v>
      </c>
      <c r="D27" s="19">
        <v>330.16</v>
      </c>
      <c r="E27" s="19">
        <v>53</v>
      </c>
      <c r="F27" s="30">
        <v>0</v>
      </c>
      <c r="G27" s="31">
        <v>292.64999999999998</v>
      </c>
      <c r="H27" s="19">
        <v>461.71599999999989</v>
      </c>
      <c r="I27" s="19">
        <v>152.43</v>
      </c>
      <c r="J27" s="19">
        <v>392</v>
      </c>
      <c r="K27" s="18">
        <v>348</v>
      </c>
      <c r="L27" s="23">
        <v>181.56</v>
      </c>
      <c r="M27" s="41">
        <v>0</v>
      </c>
      <c r="N27" s="13">
        <f t="shared" si="0"/>
        <v>2326.5160000000001</v>
      </c>
    </row>
    <row r="28" spans="1:14">
      <c r="A28" s="6" t="s">
        <v>46</v>
      </c>
      <c r="B28" s="1" t="s">
        <v>47</v>
      </c>
      <c r="C28" s="42">
        <v>1783</v>
      </c>
      <c r="D28" s="19">
        <v>11870.721000000001</v>
      </c>
      <c r="E28" s="19">
        <v>2670</v>
      </c>
      <c r="F28" s="30">
        <v>27.542000000000002</v>
      </c>
      <c r="G28" s="31">
        <v>10335.25</v>
      </c>
      <c r="H28" s="19">
        <v>1460.8797399999985</v>
      </c>
      <c r="I28" s="19">
        <v>5289.4449999999997</v>
      </c>
      <c r="J28" s="19">
        <v>2216</v>
      </c>
      <c r="K28" s="18">
        <v>3892</v>
      </c>
      <c r="L28" s="23">
        <v>3373.43</v>
      </c>
      <c r="M28" s="41">
        <v>0</v>
      </c>
      <c r="N28" s="13">
        <f t="shared" si="0"/>
        <v>42918.267739999996</v>
      </c>
    </row>
    <row r="29" spans="1:14">
      <c r="A29" s="6" t="s">
        <v>48</v>
      </c>
      <c r="B29" s="1" t="s">
        <v>49</v>
      </c>
      <c r="C29" s="42">
        <v>353</v>
      </c>
      <c r="D29" s="19">
        <v>0</v>
      </c>
      <c r="E29" s="19">
        <v>68</v>
      </c>
      <c r="F29" s="30">
        <v>0</v>
      </c>
      <c r="G29" s="31">
        <v>1623.75</v>
      </c>
      <c r="H29" s="19">
        <v>5255.7230000000027</v>
      </c>
      <c r="I29" s="19">
        <v>4904.5159999999996</v>
      </c>
      <c r="J29" s="19">
        <v>0</v>
      </c>
      <c r="K29" s="18">
        <v>0</v>
      </c>
      <c r="L29" s="23">
        <v>10380.59</v>
      </c>
      <c r="M29" s="41">
        <v>0</v>
      </c>
      <c r="N29" s="13">
        <f t="shared" si="0"/>
        <v>22585.579000000002</v>
      </c>
    </row>
    <row r="30" spans="1:14">
      <c r="A30" s="6" t="s">
        <v>50</v>
      </c>
      <c r="B30" s="1" t="s">
        <v>51</v>
      </c>
      <c r="C30" s="42"/>
      <c r="D30" s="19">
        <v>6.867</v>
      </c>
      <c r="E30" s="19">
        <v>0</v>
      </c>
      <c r="F30" s="30">
        <v>0</v>
      </c>
      <c r="G30" s="31">
        <v>0</v>
      </c>
      <c r="H30" s="19">
        <v>0</v>
      </c>
      <c r="I30" s="19">
        <v>0</v>
      </c>
      <c r="J30" s="19">
        <v>0</v>
      </c>
      <c r="K30" s="18">
        <v>0</v>
      </c>
      <c r="L30" s="23">
        <v>36.9</v>
      </c>
      <c r="M30" s="41">
        <v>0</v>
      </c>
      <c r="N30" s="13">
        <f t="shared" si="0"/>
        <v>43.766999999999996</v>
      </c>
    </row>
    <row r="31" spans="1:14">
      <c r="A31" s="6" t="s">
        <v>52</v>
      </c>
      <c r="B31" s="1" t="s">
        <v>53</v>
      </c>
      <c r="C31" s="42">
        <v>0</v>
      </c>
      <c r="D31" s="19">
        <v>26.05</v>
      </c>
      <c r="E31" s="19">
        <v>80</v>
      </c>
      <c r="F31" s="30">
        <v>0</v>
      </c>
      <c r="G31" s="31">
        <v>1460.99</v>
      </c>
      <c r="H31" s="19">
        <v>276.22600000000057</v>
      </c>
      <c r="I31" s="19">
        <v>19699.911</v>
      </c>
      <c r="J31" s="19">
        <v>1902</v>
      </c>
      <c r="K31" s="18">
        <v>0</v>
      </c>
      <c r="L31" s="23">
        <v>29.7</v>
      </c>
      <c r="M31" s="41">
        <v>0</v>
      </c>
      <c r="N31" s="13">
        <f t="shared" si="0"/>
        <v>23474.877</v>
      </c>
    </row>
    <row r="32" spans="1:14">
      <c r="A32" s="6" t="s">
        <v>54</v>
      </c>
      <c r="B32" s="1" t="s">
        <v>55</v>
      </c>
      <c r="C32" s="42">
        <v>0</v>
      </c>
      <c r="D32" s="19">
        <v>0</v>
      </c>
      <c r="E32" s="19">
        <v>0</v>
      </c>
      <c r="F32" s="30">
        <v>0</v>
      </c>
      <c r="G32" s="31">
        <v>0</v>
      </c>
      <c r="H32" s="19">
        <v>0</v>
      </c>
      <c r="I32" s="19">
        <v>0</v>
      </c>
      <c r="J32" s="19">
        <v>0</v>
      </c>
      <c r="K32" s="18">
        <v>0</v>
      </c>
      <c r="L32" s="23">
        <v>0</v>
      </c>
      <c r="M32" s="41">
        <v>0</v>
      </c>
      <c r="N32" s="13">
        <f t="shared" si="0"/>
        <v>0</v>
      </c>
    </row>
    <row r="33" spans="1:14">
      <c r="A33" s="6" t="s">
        <v>56</v>
      </c>
      <c r="B33" s="1" t="s">
        <v>57</v>
      </c>
      <c r="C33" s="42">
        <v>4901</v>
      </c>
      <c r="D33" s="19">
        <v>7922.1260000000002</v>
      </c>
      <c r="E33" s="19">
        <v>2195</v>
      </c>
      <c r="F33" s="30">
        <v>819.34298999992018</v>
      </c>
      <c r="G33" s="31">
        <v>4149.32</v>
      </c>
      <c r="H33" s="19">
        <v>8791.616</v>
      </c>
      <c r="I33" s="19">
        <v>9918.2070000000003</v>
      </c>
      <c r="J33" s="19">
        <v>3906</v>
      </c>
      <c r="K33" s="18">
        <v>3966</v>
      </c>
      <c r="L33" s="23">
        <v>2452.98</v>
      </c>
      <c r="M33" s="41">
        <v>14.065</v>
      </c>
      <c r="N33" s="13">
        <f t="shared" si="0"/>
        <v>49035.65698999993</v>
      </c>
    </row>
    <row r="34" spans="1:14">
      <c r="A34" s="7" t="s">
        <v>58</v>
      </c>
      <c r="B34" s="8" t="s">
        <v>59</v>
      </c>
      <c r="C34" s="42">
        <v>137427</v>
      </c>
      <c r="D34" s="19">
        <f>D3+D4+D5+D6+D7+D8+D9+D16+D19+D26+D27+D28+D29+D30+D31+D32+D33</f>
        <v>134229.42300000001</v>
      </c>
      <c r="E34" s="19">
        <v>84978</v>
      </c>
      <c r="F34" s="30">
        <v>90856.123929983441</v>
      </c>
      <c r="G34" s="31">
        <v>202669.29</v>
      </c>
      <c r="H34" s="19">
        <v>152567.68100000004</v>
      </c>
      <c r="I34" s="19">
        <f>I3+I5+I4+I6+I7+I8+I9+I16+I19+I26+I27+I28+I29+I30+I32+I31+I33</f>
        <v>188020.75700000001</v>
      </c>
      <c r="J34" s="19">
        <f>SUM(J3:J10,J13,J19,J26:J33)</f>
        <v>270953</v>
      </c>
      <c r="K34" s="18">
        <v>104356.387</v>
      </c>
      <c r="L34" s="24">
        <f>SUM(L3:L9)+L16+L19+SUM(L26:L33)</f>
        <v>116763.41</v>
      </c>
      <c r="M34" s="41">
        <v>4703.6619999999994</v>
      </c>
      <c r="N34" s="9">
        <f t="shared" si="0"/>
        <v>1487524.7339299836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50BD1-A3F6-4B3E-89AD-1372ACBA9020}">
  <dimension ref="A1:N34"/>
  <sheetViews>
    <sheetView zoomScale="80" zoomScaleNormal="80" workbookViewId="0">
      <selection activeCell="H3" sqref="H3:H34"/>
    </sheetView>
  </sheetViews>
  <sheetFormatPr defaultRowHeight="14.4"/>
  <cols>
    <col min="1" max="1" width="32.109375" customWidth="1"/>
    <col min="2" max="2" width="6.109375" customWidth="1"/>
    <col min="3" max="14" width="15.109375" style="2" customWidth="1"/>
  </cols>
  <sheetData>
    <row r="1" spans="1:14">
      <c r="A1" s="10" t="s">
        <v>77</v>
      </c>
    </row>
    <row r="2" spans="1:14" s="3" customFormat="1" ht="28.8">
      <c r="A2" s="4"/>
      <c r="B2" s="5"/>
      <c r="C2" s="11" t="s">
        <v>60</v>
      </c>
      <c r="D2" s="11" t="s">
        <v>61</v>
      </c>
      <c r="E2" s="11" t="s">
        <v>62</v>
      </c>
      <c r="F2" s="11" t="s">
        <v>63</v>
      </c>
      <c r="G2" s="11" t="s">
        <v>64</v>
      </c>
      <c r="H2" s="11" t="s">
        <v>65</v>
      </c>
      <c r="I2" s="11" t="s">
        <v>66</v>
      </c>
      <c r="J2" s="11" t="s">
        <v>72</v>
      </c>
      <c r="K2" s="11" t="s">
        <v>68</v>
      </c>
      <c r="L2" s="11" t="s">
        <v>69</v>
      </c>
      <c r="M2" s="16" t="s">
        <v>75</v>
      </c>
      <c r="N2" s="12" t="s">
        <v>70</v>
      </c>
    </row>
    <row r="3" spans="1:14">
      <c r="A3" s="6" t="s">
        <v>0</v>
      </c>
      <c r="B3" s="1" t="s">
        <v>1</v>
      </c>
      <c r="C3" s="27">
        <v>5678</v>
      </c>
      <c r="D3" s="28">
        <v>4289</v>
      </c>
      <c r="E3" s="19">
        <v>1387</v>
      </c>
      <c r="F3" s="19">
        <v>1121.0639999999999</v>
      </c>
      <c r="G3" s="31">
        <v>5853.23</v>
      </c>
      <c r="H3" s="19">
        <v>1951.1059999999998</v>
      </c>
      <c r="I3" s="19">
        <v>3048.4160000000002</v>
      </c>
      <c r="J3" s="19">
        <v>1864</v>
      </c>
      <c r="K3" s="18">
        <v>994</v>
      </c>
      <c r="L3" s="23">
        <v>3957.28</v>
      </c>
      <c r="M3" s="33">
        <v>0</v>
      </c>
      <c r="N3" s="13">
        <f>SUM(C3:M3)</f>
        <v>30143.096000000001</v>
      </c>
    </row>
    <row r="4" spans="1:14">
      <c r="A4" s="6" t="s">
        <v>2</v>
      </c>
      <c r="B4" s="1" t="s">
        <v>3</v>
      </c>
      <c r="C4" s="27">
        <v>18255</v>
      </c>
      <c r="D4" s="28">
        <v>11973</v>
      </c>
      <c r="E4" s="19">
        <v>933</v>
      </c>
      <c r="F4" s="19">
        <v>0</v>
      </c>
      <c r="G4" s="31">
        <v>15184.12</v>
      </c>
      <c r="H4" s="19">
        <v>7675.6959999999926</v>
      </c>
      <c r="I4" s="19">
        <v>12335.01</v>
      </c>
      <c r="J4" s="19">
        <v>11846</v>
      </c>
      <c r="K4" s="18">
        <v>0</v>
      </c>
      <c r="L4" s="23">
        <v>9680.8700000000008</v>
      </c>
      <c r="M4" s="33">
        <v>0</v>
      </c>
      <c r="N4" s="13">
        <f t="shared" ref="N4:N34" si="0">SUM(C4:M4)</f>
        <v>87882.695999999982</v>
      </c>
    </row>
    <row r="5" spans="1:14">
      <c r="A5" s="6" t="s">
        <v>4</v>
      </c>
      <c r="B5" s="1" t="s">
        <v>5</v>
      </c>
      <c r="C5" s="27">
        <v>4832</v>
      </c>
      <c r="D5" s="28">
        <v>5703</v>
      </c>
      <c r="E5" s="19">
        <v>2469</v>
      </c>
      <c r="F5" s="19">
        <v>3221.7689999999998</v>
      </c>
      <c r="G5" s="31">
        <v>14603.9</v>
      </c>
      <c r="H5" s="19">
        <v>17366.516999999985</v>
      </c>
      <c r="I5" s="19">
        <v>10082.57</v>
      </c>
      <c r="J5" s="19">
        <v>6495</v>
      </c>
      <c r="K5" s="18">
        <v>5407</v>
      </c>
      <c r="L5" s="23">
        <v>5971.18</v>
      </c>
      <c r="M5" s="33">
        <v>0</v>
      </c>
      <c r="N5" s="13">
        <f t="shared" si="0"/>
        <v>76151.935999999987</v>
      </c>
    </row>
    <row r="6" spans="1:14">
      <c r="A6" s="6" t="s">
        <v>6</v>
      </c>
      <c r="B6" s="1" t="s">
        <v>7</v>
      </c>
      <c r="C6" s="27"/>
      <c r="D6" s="19">
        <v>0</v>
      </c>
      <c r="E6" s="19"/>
      <c r="F6" s="19">
        <v>0</v>
      </c>
      <c r="G6" s="31">
        <v>0</v>
      </c>
      <c r="H6" s="19">
        <v>0</v>
      </c>
      <c r="I6" s="19">
        <v>0</v>
      </c>
      <c r="J6" s="19">
        <v>0</v>
      </c>
      <c r="K6" s="18">
        <v>0</v>
      </c>
      <c r="L6" s="23">
        <v>0</v>
      </c>
      <c r="M6" s="33">
        <v>0</v>
      </c>
      <c r="N6" s="13">
        <f t="shared" si="0"/>
        <v>0</v>
      </c>
    </row>
    <row r="7" spans="1:14">
      <c r="A7" s="6" t="s">
        <v>8</v>
      </c>
      <c r="B7" s="1" t="s">
        <v>9</v>
      </c>
      <c r="C7" s="27"/>
      <c r="D7" s="19">
        <v>0</v>
      </c>
      <c r="E7" s="19"/>
      <c r="F7" s="19">
        <v>0</v>
      </c>
      <c r="G7" s="31">
        <v>0</v>
      </c>
      <c r="H7" s="19">
        <v>0</v>
      </c>
      <c r="I7" s="19">
        <v>33.134</v>
      </c>
      <c r="J7" s="19">
        <v>0</v>
      </c>
      <c r="K7" s="18">
        <v>0</v>
      </c>
      <c r="L7" s="23">
        <v>0</v>
      </c>
      <c r="M7" s="33">
        <v>0</v>
      </c>
      <c r="N7" s="13">
        <f t="shared" si="0"/>
        <v>33.134</v>
      </c>
    </row>
    <row r="8" spans="1:14">
      <c r="A8" s="6" t="s">
        <v>10</v>
      </c>
      <c r="B8" s="1" t="s">
        <v>11</v>
      </c>
      <c r="C8" s="27"/>
      <c r="D8" s="19">
        <v>0</v>
      </c>
      <c r="E8" s="19"/>
      <c r="F8" s="19">
        <v>0</v>
      </c>
      <c r="G8" s="31">
        <v>0</v>
      </c>
      <c r="H8" s="19">
        <v>0</v>
      </c>
      <c r="I8" s="19">
        <v>0</v>
      </c>
      <c r="J8" s="19">
        <v>0</v>
      </c>
      <c r="K8" s="18">
        <v>36</v>
      </c>
      <c r="L8" s="23">
        <v>0</v>
      </c>
      <c r="M8" s="33">
        <v>0</v>
      </c>
      <c r="N8" s="13">
        <f t="shared" si="0"/>
        <v>36</v>
      </c>
    </row>
    <row r="9" spans="1:14">
      <c r="A9" s="6" t="s">
        <v>12</v>
      </c>
      <c r="B9" s="1" t="s">
        <v>13</v>
      </c>
      <c r="C9" s="27"/>
      <c r="D9" s="19">
        <v>0</v>
      </c>
      <c r="E9" s="19"/>
      <c r="F9" s="19">
        <v>0</v>
      </c>
      <c r="G9" s="31">
        <v>0</v>
      </c>
      <c r="H9" s="19">
        <v>0</v>
      </c>
      <c r="I9" s="19">
        <v>0</v>
      </c>
      <c r="J9" s="19">
        <v>18</v>
      </c>
      <c r="K9" s="18">
        <v>0</v>
      </c>
      <c r="L9" s="23">
        <v>0</v>
      </c>
      <c r="M9" s="33">
        <v>0</v>
      </c>
      <c r="N9" s="13">
        <f t="shared" si="0"/>
        <v>18</v>
      </c>
    </row>
    <row r="10" spans="1:14">
      <c r="A10" s="6" t="s">
        <v>14</v>
      </c>
      <c r="B10" s="1" t="s">
        <v>15</v>
      </c>
      <c r="C10" s="27">
        <v>224</v>
      </c>
      <c r="D10" s="19">
        <f>D11+D12</f>
        <v>1493</v>
      </c>
      <c r="E10" s="19">
        <v>19</v>
      </c>
      <c r="F10" s="19">
        <v>0</v>
      </c>
      <c r="G10" s="31">
        <v>758.07</v>
      </c>
      <c r="H10" s="19">
        <v>17217.131000000001</v>
      </c>
      <c r="I10" s="19">
        <f t="shared" ref="I10" si="1">I11+I12</f>
        <v>201.636</v>
      </c>
      <c r="J10" s="19">
        <f t="shared" ref="J10" si="2">SUM(J11:J12)</f>
        <v>317</v>
      </c>
      <c r="K10" s="18">
        <v>254</v>
      </c>
      <c r="L10" s="23">
        <f>SUM(L11:L12)</f>
        <v>386.59</v>
      </c>
      <c r="M10" s="33">
        <v>0</v>
      </c>
      <c r="N10" s="13">
        <f t="shared" si="0"/>
        <v>20870.427</v>
      </c>
    </row>
    <row r="11" spans="1:14">
      <c r="A11" s="6" t="s">
        <v>16</v>
      </c>
      <c r="B11" s="1" t="s">
        <v>17</v>
      </c>
      <c r="C11" s="27">
        <v>24</v>
      </c>
      <c r="D11" s="28">
        <v>923</v>
      </c>
      <c r="E11" s="19">
        <v>19</v>
      </c>
      <c r="F11" s="19">
        <v>0</v>
      </c>
      <c r="G11" s="31">
        <v>472.87</v>
      </c>
      <c r="H11" s="19">
        <v>2559.9949999999999</v>
      </c>
      <c r="I11" s="19">
        <v>164.636</v>
      </c>
      <c r="J11" s="19">
        <v>251</v>
      </c>
      <c r="K11" s="18">
        <v>122</v>
      </c>
      <c r="L11" s="23">
        <v>0</v>
      </c>
      <c r="M11" s="33">
        <v>0</v>
      </c>
      <c r="N11" s="13">
        <f t="shared" si="0"/>
        <v>4536.5010000000002</v>
      </c>
    </row>
    <row r="12" spans="1:14">
      <c r="A12" s="6" t="s">
        <v>18</v>
      </c>
      <c r="B12" s="1" t="s">
        <v>19</v>
      </c>
      <c r="C12" s="27">
        <v>200</v>
      </c>
      <c r="D12" s="28">
        <v>570</v>
      </c>
      <c r="E12" s="19">
        <v>0</v>
      </c>
      <c r="F12" s="19">
        <v>0</v>
      </c>
      <c r="G12" s="31">
        <v>285.19</v>
      </c>
      <c r="H12" s="19">
        <v>14657.135999999999</v>
      </c>
      <c r="I12" s="19">
        <v>37</v>
      </c>
      <c r="J12" s="19">
        <v>66</v>
      </c>
      <c r="K12" s="18">
        <v>132</v>
      </c>
      <c r="L12" s="23">
        <v>386.59</v>
      </c>
      <c r="M12" s="33">
        <v>0</v>
      </c>
      <c r="N12" s="13">
        <f t="shared" si="0"/>
        <v>16333.915999999999</v>
      </c>
    </row>
    <row r="13" spans="1:14">
      <c r="A13" s="6" t="s">
        <v>20</v>
      </c>
      <c r="B13" s="1" t="s">
        <v>21</v>
      </c>
      <c r="C13" s="27">
        <v>542</v>
      </c>
      <c r="D13" s="19">
        <f>D14+D15</f>
        <v>783</v>
      </c>
      <c r="E13" s="19">
        <v>1936</v>
      </c>
      <c r="F13" s="19">
        <v>40.295999999999999</v>
      </c>
      <c r="G13" s="31">
        <v>5763.98</v>
      </c>
      <c r="H13" s="19">
        <v>4613.6870000000054</v>
      </c>
      <c r="I13" s="19">
        <f>I14+I15</f>
        <v>1803.6669999999999</v>
      </c>
      <c r="J13" s="19">
        <f t="shared" ref="J13" si="3">SUM(J14:J15)</f>
        <v>376</v>
      </c>
      <c r="K13" s="18">
        <v>230</v>
      </c>
      <c r="L13" s="23">
        <f>SUM(L14:L15)</f>
        <v>349.99</v>
      </c>
      <c r="M13" s="33">
        <v>0</v>
      </c>
      <c r="N13" s="13">
        <f t="shared" si="0"/>
        <v>16438.620000000006</v>
      </c>
    </row>
    <row r="14" spans="1:14">
      <c r="A14" s="6" t="s">
        <v>16</v>
      </c>
      <c r="B14" s="1" t="s">
        <v>22</v>
      </c>
      <c r="C14" s="27">
        <v>496</v>
      </c>
      <c r="D14" s="19">
        <v>0</v>
      </c>
      <c r="E14" s="19">
        <v>192</v>
      </c>
      <c r="F14" s="19">
        <v>32</v>
      </c>
      <c r="G14" s="31">
        <v>119.76</v>
      </c>
      <c r="H14" s="19">
        <v>3477.8879999999999</v>
      </c>
      <c r="I14" s="19">
        <v>932.18299999999999</v>
      </c>
      <c r="J14" s="19">
        <v>117</v>
      </c>
      <c r="K14" s="18">
        <v>0</v>
      </c>
      <c r="L14" s="23">
        <v>95.73</v>
      </c>
      <c r="M14" s="33">
        <v>0</v>
      </c>
      <c r="N14" s="13">
        <f t="shared" si="0"/>
        <v>5462.5609999999997</v>
      </c>
    </row>
    <row r="15" spans="1:14">
      <c r="A15" s="6" t="s">
        <v>18</v>
      </c>
      <c r="B15" s="1" t="s">
        <v>23</v>
      </c>
      <c r="C15" s="27">
        <v>46</v>
      </c>
      <c r="D15" s="19">
        <v>783</v>
      </c>
      <c r="E15" s="19">
        <v>1744</v>
      </c>
      <c r="F15" s="19">
        <v>8</v>
      </c>
      <c r="G15" s="31">
        <v>5644.22</v>
      </c>
      <c r="H15" s="19">
        <v>1135.7989999999991</v>
      </c>
      <c r="I15" s="19">
        <v>871.48400000000004</v>
      </c>
      <c r="J15" s="19">
        <v>259</v>
      </c>
      <c r="K15" s="18">
        <v>230</v>
      </c>
      <c r="L15" s="23">
        <v>254.26</v>
      </c>
      <c r="M15" s="33">
        <v>0</v>
      </c>
      <c r="N15" s="13">
        <f t="shared" si="0"/>
        <v>10975.763000000001</v>
      </c>
    </row>
    <row r="16" spans="1:14">
      <c r="A16" s="6" t="s">
        <v>24</v>
      </c>
      <c r="B16" s="1" t="s">
        <v>25</v>
      </c>
      <c r="C16" s="27">
        <v>766</v>
      </c>
      <c r="D16" s="19">
        <f t="shared" ref="D16:D18" si="4">D10+D13</f>
        <v>2276</v>
      </c>
      <c r="E16" s="19">
        <v>1955</v>
      </c>
      <c r="F16" s="19">
        <v>40.295999999999999</v>
      </c>
      <c r="G16" s="31">
        <v>6522.04</v>
      </c>
      <c r="H16" s="19">
        <v>21830.818000000014</v>
      </c>
      <c r="I16" s="19">
        <f>I17+I18</f>
        <v>2005.3029999999999</v>
      </c>
      <c r="J16" s="19">
        <f t="shared" ref="J16" si="5">SUM(J17:J18)</f>
        <v>693</v>
      </c>
      <c r="K16" s="18">
        <v>484</v>
      </c>
      <c r="L16" s="23">
        <f>SUM(L17:L18)</f>
        <v>736.57999999999993</v>
      </c>
      <c r="M16" s="33">
        <v>0</v>
      </c>
      <c r="N16" s="13">
        <f t="shared" si="0"/>
        <v>37309.037000000011</v>
      </c>
    </row>
    <row r="17" spans="1:14">
      <c r="A17" s="6" t="s">
        <v>16</v>
      </c>
      <c r="B17" s="1" t="s">
        <v>26</v>
      </c>
      <c r="C17" s="27">
        <v>520</v>
      </c>
      <c r="D17" s="28">
        <f t="shared" si="4"/>
        <v>923</v>
      </c>
      <c r="E17" s="19">
        <v>211</v>
      </c>
      <c r="F17" s="19">
        <v>32</v>
      </c>
      <c r="G17" s="31">
        <v>592.63</v>
      </c>
      <c r="H17" s="19">
        <v>6037.8830000000016</v>
      </c>
      <c r="I17" s="19">
        <f t="shared" ref="I17:I18" si="6">I11+I14</f>
        <v>1096.819</v>
      </c>
      <c r="J17" s="19">
        <f t="shared" ref="J17:J18" si="7">J11+J14</f>
        <v>368</v>
      </c>
      <c r="K17" s="18">
        <v>122</v>
      </c>
      <c r="L17" s="23">
        <f>L11+L14</f>
        <v>95.73</v>
      </c>
      <c r="M17" s="33">
        <v>0</v>
      </c>
      <c r="N17" s="13">
        <f t="shared" si="0"/>
        <v>9999.0620000000017</v>
      </c>
    </row>
    <row r="18" spans="1:14">
      <c r="A18" s="6" t="s">
        <v>18</v>
      </c>
      <c r="B18" s="1" t="s">
        <v>27</v>
      </c>
      <c r="C18" s="27">
        <v>246</v>
      </c>
      <c r="D18" s="28">
        <f t="shared" si="4"/>
        <v>1353</v>
      </c>
      <c r="E18" s="19">
        <v>1744</v>
      </c>
      <c r="F18" s="19">
        <v>8</v>
      </c>
      <c r="G18" s="31">
        <v>5929.41</v>
      </c>
      <c r="H18" s="19">
        <v>15792.935000000005</v>
      </c>
      <c r="I18" s="19">
        <f t="shared" si="6"/>
        <v>908.48400000000004</v>
      </c>
      <c r="J18" s="19">
        <f t="shared" si="7"/>
        <v>325</v>
      </c>
      <c r="K18" s="18">
        <v>362</v>
      </c>
      <c r="L18" s="23">
        <f>L12+L15</f>
        <v>640.84999999999991</v>
      </c>
      <c r="M18" s="33">
        <v>0</v>
      </c>
      <c r="N18" s="13">
        <f t="shared" si="0"/>
        <v>27309.679000000004</v>
      </c>
    </row>
    <row r="19" spans="1:14">
      <c r="A19" s="6" t="s">
        <v>28</v>
      </c>
      <c r="B19" s="1" t="s">
        <v>29</v>
      </c>
      <c r="C19" s="27">
        <v>19484</v>
      </c>
      <c r="D19" s="19">
        <f>D20+D24+D25</f>
        <v>16282</v>
      </c>
      <c r="E19" s="19">
        <v>19659</v>
      </c>
      <c r="F19" s="19">
        <v>26923.780160000002</v>
      </c>
      <c r="G19" s="31">
        <v>35795.46</v>
      </c>
      <c r="H19" s="22">
        <f>H20+H24+H25</f>
        <v>20332.407719999999</v>
      </c>
      <c r="I19" s="19">
        <f t="shared" ref="I19" si="8">I20+I24+I25</f>
        <v>18962.542999999998</v>
      </c>
      <c r="J19" s="19">
        <f t="shared" ref="J19" si="9">SUM(J20,J24:J25)</f>
        <v>35504</v>
      </c>
      <c r="K19" s="18">
        <v>11784</v>
      </c>
      <c r="L19" s="23">
        <f>L20+L24+L25</f>
        <v>21130.989999999998</v>
      </c>
      <c r="M19" s="34">
        <f t="shared" ref="M19" si="10">M20+M24</f>
        <v>736.53600000000006</v>
      </c>
      <c r="N19" s="13">
        <f t="shared" si="0"/>
        <v>226594.71687999996</v>
      </c>
    </row>
    <row r="20" spans="1:14">
      <c r="A20" s="6" t="s">
        <v>30</v>
      </c>
      <c r="B20" s="1" t="s">
        <v>31</v>
      </c>
      <c r="C20" s="27">
        <v>19484</v>
      </c>
      <c r="D20" s="19">
        <f>SUM(D21:D23)</f>
        <v>16282</v>
      </c>
      <c r="E20" s="19">
        <v>19356</v>
      </c>
      <c r="F20" s="19">
        <v>26923.780160000002</v>
      </c>
      <c r="G20" s="31">
        <v>35801.42</v>
      </c>
      <c r="H20" s="22">
        <f>H21+H22+H23</f>
        <v>19626.62672</v>
      </c>
      <c r="I20" s="19">
        <f t="shared" ref="I20" si="11">I21+I22+I23</f>
        <v>16217.856</v>
      </c>
      <c r="J20" s="19">
        <f t="shared" ref="J20" si="12">SUM(J21:J23)</f>
        <v>35504</v>
      </c>
      <c r="K20" s="18">
        <v>11784</v>
      </c>
      <c r="L20" s="23">
        <f>SUM(L21:L23)</f>
        <v>20997.78</v>
      </c>
      <c r="M20" s="35">
        <f t="shared" ref="M20" si="13">M21+M22+M23</f>
        <v>736.53600000000006</v>
      </c>
      <c r="N20" s="13">
        <f t="shared" si="0"/>
        <v>222713.99888</v>
      </c>
    </row>
    <row r="21" spans="1:14">
      <c r="A21" s="6" t="s">
        <v>32</v>
      </c>
      <c r="B21" s="1" t="s">
        <v>33</v>
      </c>
      <c r="C21" s="27">
        <v>17472</v>
      </c>
      <c r="D21" s="19">
        <v>15693</v>
      </c>
      <c r="E21" s="19">
        <v>8000</v>
      </c>
      <c r="F21" s="19">
        <v>24030.594000000001</v>
      </c>
      <c r="G21" s="31">
        <v>32215.91</v>
      </c>
      <c r="H21" s="19">
        <v>11109.034240000001</v>
      </c>
      <c r="I21" s="19">
        <v>13044.9</v>
      </c>
      <c r="J21" s="19">
        <v>31681</v>
      </c>
      <c r="K21" s="18">
        <v>11784</v>
      </c>
      <c r="L21" s="23">
        <v>15698.35</v>
      </c>
      <c r="M21" s="33">
        <v>698.77800000000002</v>
      </c>
      <c r="N21" s="13">
        <f t="shared" si="0"/>
        <v>181427.56623999999</v>
      </c>
    </row>
    <row r="22" spans="1:14">
      <c r="A22" s="6" t="s">
        <v>34</v>
      </c>
      <c r="B22" s="1" t="s">
        <v>35</v>
      </c>
      <c r="C22" s="27">
        <v>2012</v>
      </c>
      <c r="D22" s="19">
        <v>589</v>
      </c>
      <c r="E22" s="19">
        <v>11262</v>
      </c>
      <c r="F22" s="19">
        <v>2893.1861600000002</v>
      </c>
      <c r="G22" s="31">
        <v>3589.53</v>
      </c>
      <c r="H22" s="19">
        <v>8517.5924799999993</v>
      </c>
      <c r="I22" s="19">
        <v>3172.9560000000001</v>
      </c>
      <c r="J22" s="19">
        <v>3823</v>
      </c>
      <c r="K22" s="18">
        <v>0</v>
      </c>
      <c r="L22" s="23">
        <v>5299.43</v>
      </c>
      <c r="M22" s="33">
        <v>37.758000000000003</v>
      </c>
      <c r="N22" s="13">
        <f t="shared" si="0"/>
        <v>41196.452640000003</v>
      </c>
    </row>
    <row r="23" spans="1:14">
      <c r="A23" s="6" t="s">
        <v>36</v>
      </c>
      <c r="B23" s="1" t="s">
        <v>37</v>
      </c>
      <c r="C23" s="27"/>
      <c r="D23" s="19">
        <v>0</v>
      </c>
      <c r="E23" s="19">
        <v>94</v>
      </c>
      <c r="F23" s="19">
        <v>0</v>
      </c>
      <c r="G23" s="31">
        <v>-4.0199999999999996</v>
      </c>
      <c r="H23" s="19">
        <v>0</v>
      </c>
      <c r="I23" s="19">
        <v>0</v>
      </c>
      <c r="J23" s="19">
        <v>0</v>
      </c>
      <c r="K23" s="18">
        <v>0</v>
      </c>
      <c r="L23" s="23">
        <v>0</v>
      </c>
      <c r="M23" s="34">
        <v>0</v>
      </c>
      <c r="N23" s="13">
        <f t="shared" si="0"/>
        <v>89.98</v>
      </c>
    </row>
    <row r="24" spans="1:14">
      <c r="A24" s="6" t="s">
        <v>38</v>
      </c>
      <c r="B24" s="1" t="s">
        <v>39</v>
      </c>
      <c r="C24" s="27">
        <v>0</v>
      </c>
      <c r="D24" s="19">
        <v>0</v>
      </c>
      <c r="E24" s="19">
        <v>303</v>
      </c>
      <c r="F24" s="19">
        <v>0</v>
      </c>
      <c r="G24" s="31">
        <v>-5.96</v>
      </c>
      <c r="H24" s="19">
        <v>705.78099999999995</v>
      </c>
      <c r="I24" s="19">
        <v>2744.6869999999999</v>
      </c>
      <c r="J24" s="19">
        <v>0</v>
      </c>
      <c r="K24" s="18">
        <v>0</v>
      </c>
      <c r="L24" s="23">
        <v>133.21</v>
      </c>
      <c r="M24" s="34">
        <v>0</v>
      </c>
      <c r="N24" s="13">
        <f t="shared" si="0"/>
        <v>3880.7179999999998</v>
      </c>
    </row>
    <row r="25" spans="1:14">
      <c r="A25" s="6" t="s">
        <v>40</v>
      </c>
      <c r="B25" s="1" t="s">
        <v>41</v>
      </c>
      <c r="C25" s="27"/>
      <c r="D25" s="19">
        <v>0</v>
      </c>
      <c r="E25" s="19">
        <v>0</v>
      </c>
      <c r="F25" s="19">
        <v>0</v>
      </c>
      <c r="G25" s="31">
        <v>0</v>
      </c>
      <c r="H25" s="19">
        <v>0</v>
      </c>
      <c r="I25" s="19">
        <v>0</v>
      </c>
      <c r="J25" s="19">
        <v>0</v>
      </c>
      <c r="K25" s="18">
        <v>0</v>
      </c>
      <c r="L25" s="23">
        <v>0</v>
      </c>
      <c r="M25" s="33">
        <v>0</v>
      </c>
      <c r="N25" s="13">
        <f t="shared" si="0"/>
        <v>0</v>
      </c>
    </row>
    <row r="26" spans="1:14">
      <c r="A26" s="6" t="s">
        <v>42</v>
      </c>
      <c r="B26" s="1" t="s">
        <v>43</v>
      </c>
      <c r="C26" s="27"/>
      <c r="D26" s="19">
        <v>0</v>
      </c>
      <c r="E26" s="19">
        <v>0</v>
      </c>
      <c r="F26" s="19">
        <v>0</v>
      </c>
      <c r="G26" s="31">
        <v>0</v>
      </c>
      <c r="H26" s="19">
        <v>0</v>
      </c>
      <c r="I26" s="19">
        <v>0</v>
      </c>
      <c r="J26" s="19">
        <v>0</v>
      </c>
      <c r="K26" s="18">
        <v>0</v>
      </c>
      <c r="L26" s="23">
        <v>0</v>
      </c>
      <c r="M26" s="33">
        <v>0</v>
      </c>
      <c r="N26" s="13">
        <f t="shared" si="0"/>
        <v>0</v>
      </c>
    </row>
    <row r="27" spans="1:14">
      <c r="A27" s="6" t="s">
        <v>44</v>
      </c>
      <c r="B27" s="1" t="s">
        <v>45</v>
      </c>
      <c r="C27" s="27"/>
      <c r="D27" s="19">
        <v>0</v>
      </c>
      <c r="E27" s="19"/>
      <c r="F27" s="19">
        <v>0</v>
      </c>
      <c r="G27" s="31">
        <v>0</v>
      </c>
      <c r="H27" s="19">
        <v>0</v>
      </c>
      <c r="I27" s="19">
        <v>0</v>
      </c>
      <c r="J27" s="19">
        <v>0</v>
      </c>
      <c r="K27" s="18">
        <v>0</v>
      </c>
      <c r="L27" s="23">
        <v>0</v>
      </c>
      <c r="M27" s="33">
        <v>0</v>
      </c>
      <c r="N27" s="13">
        <f t="shared" si="0"/>
        <v>0</v>
      </c>
    </row>
    <row r="28" spans="1:14">
      <c r="A28" s="6" t="s">
        <v>46</v>
      </c>
      <c r="B28" s="1" t="s">
        <v>47</v>
      </c>
      <c r="C28" s="27">
        <v>12</v>
      </c>
      <c r="D28" s="19">
        <v>11</v>
      </c>
      <c r="E28" s="19">
        <v>60</v>
      </c>
      <c r="F28" s="19">
        <v>2.7650000000000001</v>
      </c>
      <c r="G28" s="31">
        <v>152.21</v>
      </c>
      <c r="H28" s="19">
        <v>38.019999999999982</v>
      </c>
      <c r="I28" s="19">
        <v>139.065</v>
      </c>
      <c r="J28" s="19">
        <v>0</v>
      </c>
      <c r="K28" s="18">
        <v>23</v>
      </c>
      <c r="L28" s="23">
        <v>5.39</v>
      </c>
      <c r="M28" s="33">
        <v>0</v>
      </c>
      <c r="N28" s="13">
        <f t="shared" si="0"/>
        <v>443.45</v>
      </c>
    </row>
    <row r="29" spans="1:14">
      <c r="A29" s="6" t="s">
        <v>48</v>
      </c>
      <c r="B29" s="1" t="s">
        <v>49</v>
      </c>
      <c r="C29" s="27">
        <v>12</v>
      </c>
      <c r="D29" s="19">
        <v>0</v>
      </c>
      <c r="E29" s="19"/>
      <c r="F29" s="19">
        <v>0</v>
      </c>
      <c r="G29" s="31">
        <v>0</v>
      </c>
      <c r="H29" s="19">
        <v>0</v>
      </c>
      <c r="I29" s="19">
        <v>50.96</v>
      </c>
      <c r="J29" s="19">
        <v>0</v>
      </c>
      <c r="K29" s="18">
        <v>0</v>
      </c>
      <c r="L29" s="23">
        <v>46.83</v>
      </c>
      <c r="M29" s="33">
        <v>0</v>
      </c>
      <c r="N29" s="13">
        <f t="shared" si="0"/>
        <v>109.78999999999999</v>
      </c>
    </row>
    <row r="30" spans="1:14">
      <c r="A30" s="6" t="s">
        <v>50</v>
      </c>
      <c r="B30" s="1" t="s">
        <v>51</v>
      </c>
      <c r="C30" s="27"/>
      <c r="D30" s="19">
        <v>0</v>
      </c>
      <c r="E30" s="19"/>
      <c r="F30" s="19">
        <v>0</v>
      </c>
      <c r="G30" s="31">
        <v>0</v>
      </c>
      <c r="H30" s="19">
        <v>0</v>
      </c>
      <c r="I30" s="19">
        <v>0</v>
      </c>
      <c r="J30" s="19">
        <v>0</v>
      </c>
      <c r="K30" s="18">
        <v>0</v>
      </c>
      <c r="L30" s="23">
        <v>0</v>
      </c>
      <c r="M30" s="33">
        <v>0</v>
      </c>
      <c r="N30" s="13">
        <f t="shared" si="0"/>
        <v>0</v>
      </c>
    </row>
    <row r="31" spans="1:14">
      <c r="A31" s="6" t="s">
        <v>52</v>
      </c>
      <c r="B31" s="1" t="s">
        <v>53</v>
      </c>
      <c r="C31" s="27">
        <v>0</v>
      </c>
      <c r="D31" s="19">
        <v>0</v>
      </c>
      <c r="E31" s="19"/>
      <c r="F31" s="19">
        <v>0</v>
      </c>
      <c r="G31" s="31">
        <v>1.71</v>
      </c>
      <c r="H31" s="19">
        <v>740.14699999999993</v>
      </c>
      <c r="I31" s="19">
        <v>0</v>
      </c>
      <c r="J31" s="19">
        <v>0</v>
      </c>
      <c r="K31" s="18">
        <v>0</v>
      </c>
      <c r="L31" s="23">
        <v>0</v>
      </c>
      <c r="M31" s="33">
        <v>0</v>
      </c>
      <c r="N31" s="13">
        <f t="shared" si="0"/>
        <v>741.85699999999997</v>
      </c>
    </row>
    <row r="32" spans="1:14">
      <c r="A32" s="6" t="s">
        <v>54</v>
      </c>
      <c r="B32" s="1" t="s">
        <v>55</v>
      </c>
      <c r="C32" s="27"/>
      <c r="D32" s="19">
        <v>0</v>
      </c>
      <c r="E32" s="19"/>
      <c r="F32" s="19">
        <v>0</v>
      </c>
      <c r="G32" s="31">
        <v>0</v>
      </c>
      <c r="H32" s="19">
        <v>0</v>
      </c>
      <c r="I32" s="19">
        <v>0</v>
      </c>
      <c r="J32" s="19">
        <v>0</v>
      </c>
      <c r="K32" s="18">
        <v>0</v>
      </c>
      <c r="L32" s="23">
        <v>0</v>
      </c>
      <c r="M32" s="33">
        <v>0</v>
      </c>
      <c r="N32" s="13">
        <f t="shared" si="0"/>
        <v>0</v>
      </c>
    </row>
    <row r="33" spans="1:14">
      <c r="A33" s="6" t="s">
        <v>56</v>
      </c>
      <c r="B33" s="1" t="s">
        <v>57</v>
      </c>
      <c r="C33" s="27">
        <v>378</v>
      </c>
      <c r="D33" s="19">
        <v>1195</v>
      </c>
      <c r="E33" s="19">
        <v>198</v>
      </c>
      <c r="F33" s="19">
        <v>155.43019999999996</v>
      </c>
      <c r="G33" s="31">
        <v>600.97</v>
      </c>
      <c r="H33" s="19">
        <v>3910.2361600000004</v>
      </c>
      <c r="I33" s="19">
        <v>2144.2170000000001</v>
      </c>
      <c r="J33" s="19">
        <v>1336</v>
      </c>
      <c r="K33" s="18">
        <v>203</v>
      </c>
      <c r="L33" s="23">
        <v>632.26</v>
      </c>
      <c r="M33" s="33">
        <v>0</v>
      </c>
      <c r="N33" s="13">
        <f t="shared" si="0"/>
        <v>10753.113360000001</v>
      </c>
    </row>
    <row r="34" spans="1:14">
      <c r="A34" s="7" t="s">
        <v>58</v>
      </c>
      <c r="B34" s="8" t="s">
        <v>59</v>
      </c>
      <c r="C34" s="27">
        <v>49417</v>
      </c>
      <c r="D34" s="20">
        <f>D3+D4+D5+D6+D7+D8+D9+D16+D19+D26+D27+D28+D29+D30+D31+D32+D33</f>
        <v>41729</v>
      </c>
      <c r="E34" s="19">
        <v>26661</v>
      </c>
      <c r="F34" s="19">
        <v>31465.104360000001</v>
      </c>
      <c r="G34" s="31">
        <v>78713.62</v>
      </c>
      <c r="H34" s="19">
        <v>73844.947879999992</v>
      </c>
      <c r="I34" s="19">
        <f>I3+I5+I4+I6+I7+I8+I9+I16+I19+I26+I27+I28+I29+I30+I32+I31+I33</f>
        <v>48801.217999999993</v>
      </c>
      <c r="J34" s="21">
        <f>SUM(J3:J10,J13,J19,J26:J33)</f>
        <v>57756</v>
      </c>
      <c r="K34" s="18">
        <v>18931</v>
      </c>
      <c r="L34" s="24">
        <f>SUM(L3:L9)+L16+L19+SUM(L26:L33)</f>
        <v>42161.380000000005</v>
      </c>
      <c r="M34" s="36">
        <f>M3+M5+M10+M13+M19+M28+M33</f>
        <v>736.53600000000006</v>
      </c>
      <c r="N34" s="9">
        <f t="shared" si="0"/>
        <v>470216.80624000001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E5F55-6E69-493D-B15D-1F327E7DFDD8}">
  <dimension ref="A1:N34"/>
  <sheetViews>
    <sheetView zoomScale="80" zoomScaleNormal="80" workbookViewId="0">
      <selection activeCell="I3" sqref="I3:M34"/>
    </sheetView>
  </sheetViews>
  <sheetFormatPr defaultRowHeight="14.4"/>
  <cols>
    <col min="1" max="1" width="32.109375" customWidth="1"/>
    <col min="2" max="2" width="6.109375" customWidth="1"/>
    <col min="3" max="14" width="15.109375" style="2" customWidth="1"/>
  </cols>
  <sheetData>
    <row r="1" spans="1:14">
      <c r="A1" s="10" t="s">
        <v>73</v>
      </c>
    </row>
    <row r="2" spans="1:14" s="3" customFormat="1" ht="28.8">
      <c r="A2" s="4"/>
      <c r="B2" s="5"/>
      <c r="C2" s="11" t="s">
        <v>60</v>
      </c>
      <c r="D2" s="11" t="s">
        <v>61</v>
      </c>
      <c r="E2" s="11" t="s">
        <v>62</v>
      </c>
      <c r="F2" s="11" t="s">
        <v>63</v>
      </c>
      <c r="G2" s="11" t="s">
        <v>64</v>
      </c>
      <c r="H2" s="11" t="s">
        <v>65</v>
      </c>
      <c r="I2" s="11" t="s">
        <v>66</v>
      </c>
      <c r="J2" s="11" t="s">
        <v>67</v>
      </c>
      <c r="K2" s="11" t="s">
        <v>68</v>
      </c>
      <c r="L2" s="11" t="s">
        <v>69</v>
      </c>
      <c r="M2" s="16" t="s">
        <v>71</v>
      </c>
      <c r="N2" s="12" t="s">
        <v>70</v>
      </c>
    </row>
    <row r="3" spans="1:14">
      <c r="A3" s="6" t="s">
        <v>0</v>
      </c>
      <c r="B3" s="1" t="s">
        <v>1</v>
      </c>
      <c r="C3" s="42">
        <v>11637</v>
      </c>
      <c r="D3" s="28">
        <v>7164</v>
      </c>
      <c r="E3" s="19">
        <v>411</v>
      </c>
      <c r="F3" s="30">
        <v>1242.3789999999999</v>
      </c>
      <c r="G3" s="31">
        <v>5163.93</v>
      </c>
      <c r="H3" s="19">
        <v>2382.0740000000014</v>
      </c>
      <c r="I3" s="19">
        <v>6375.4920000000002</v>
      </c>
      <c r="J3" s="19">
        <v>1960</v>
      </c>
      <c r="K3" s="18">
        <v>1242</v>
      </c>
      <c r="L3" s="23">
        <v>1694.88</v>
      </c>
      <c r="M3" s="43">
        <v>261</v>
      </c>
      <c r="N3" s="13">
        <f>SUM(C3:M3)</f>
        <v>39533.754999999997</v>
      </c>
    </row>
    <row r="4" spans="1:14">
      <c r="A4" s="6" t="s">
        <v>2</v>
      </c>
      <c r="B4" s="1" t="s">
        <v>3</v>
      </c>
      <c r="C4" s="42">
        <v>15647</v>
      </c>
      <c r="D4" s="28">
        <v>9951</v>
      </c>
      <c r="E4" s="19">
        <v>515</v>
      </c>
      <c r="F4" s="30">
        <v>0</v>
      </c>
      <c r="G4" s="31">
        <v>11764.78</v>
      </c>
      <c r="H4" s="19">
        <v>10163.934999999996</v>
      </c>
      <c r="I4" s="19">
        <v>11184.957</v>
      </c>
      <c r="J4" s="19">
        <v>6809</v>
      </c>
      <c r="K4" s="18">
        <v>0</v>
      </c>
      <c r="L4" s="23">
        <v>5089.3599999999997</v>
      </c>
      <c r="M4" s="41">
        <v>0</v>
      </c>
      <c r="N4" s="13">
        <f t="shared" ref="N4:N34" si="0">SUM(C4:M4)</f>
        <v>71125.031999999992</v>
      </c>
    </row>
    <row r="5" spans="1:14">
      <c r="A5" s="6" t="s">
        <v>4</v>
      </c>
      <c r="B5" s="1" t="s">
        <v>5</v>
      </c>
      <c r="C5" s="42">
        <v>4837</v>
      </c>
      <c r="D5" s="28">
        <v>6508</v>
      </c>
      <c r="E5" s="19">
        <v>7209</v>
      </c>
      <c r="F5" s="30">
        <v>789.99699999999996</v>
      </c>
      <c r="G5" s="31">
        <v>8440.24</v>
      </c>
      <c r="H5" s="19">
        <v>10567.76920000001</v>
      </c>
      <c r="I5" s="19">
        <v>9846.5049999999992</v>
      </c>
      <c r="J5" s="19">
        <v>2957</v>
      </c>
      <c r="K5" s="18">
        <v>6703</v>
      </c>
      <c r="L5" s="23">
        <v>6403.42</v>
      </c>
      <c r="M5" s="41">
        <v>0</v>
      </c>
      <c r="N5" s="13">
        <f t="shared" si="0"/>
        <v>64261.931200000006</v>
      </c>
    </row>
    <row r="6" spans="1:14">
      <c r="A6" s="6" t="s">
        <v>6</v>
      </c>
      <c r="B6" s="1" t="s">
        <v>7</v>
      </c>
      <c r="C6" s="42"/>
      <c r="D6" s="19">
        <v>0</v>
      </c>
      <c r="E6" s="19">
        <v>0</v>
      </c>
      <c r="F6" s="30">
        <v>0</v>
      </c>
      <c r="G6" s="31">
        <v>0</v>
      </c>
      <c r="H6" s="19">
        <v>0</v>
      </c>
      <c r="I6" s="19">
        <v>0</v>
      </c>
      <c r="J6" s="19">
        <v>0</v>
      </c>
      <c r="K6" s="18">
        <v>0</v>
      </c>
      <c r="L6" s="23">
        <v>0</v>
      </c>
      <c r="M6" s="41">
        <v>0</v>
      </c>
      <c r="N6" s="13">
        <f t="shared" si="0"/>
        <v>0</v>
      </c>
    </row>
    <row r="7" spans="1:14">
      <c r="A7" s="6" t="s">
        <v>8</v>
      </c>
      <c r="B7" s="1" t="s">
        <v>9</v>
      </c>
      <c r="C7" s="42"/>
      <c r="D7" s="19">
        <v>0</v>
      </c>
      <c r="E7" s="19">
        <v>0</v>
      </c>
      <c r="F7" s="30">
        <v>0</v>
      </c>
      <c r="G7" s="31">
        <v>0</v>
      </c>
      <c r="H7" s="19">
        <v>0</v>
      </c>
      <c r="I7" s="19">
        <v>0</v>
      </c>
      <c r="J7" s="19">
        <v>0</v>
      </c>
      <c r="K7" s="18">
        <v>0</v>
      </c>
      <c r="L7" s="23">
        <v>0</v>
      </c>
      <c r="M7" s="41">
        <v>0</v>
      </c>
      <c r="N7" s="13">
        <f t="shared" si="0"/>
        <v>0</v>
      </c>
    </row>
    <row r="8" spans="1:14">
      <c r="A8" s="6" t="s">
        <v>10</v>
      </c>
      <c r="B8" s="1" t="s">
        <v>11</v>
      </c>
      <c r="C8" s="42"/>
      <c r="D8" s="19">
        <v>0</v>
      </c>
      <c r="E8" s="19">
        <v>0</v>
      </c>
      <c r="F8" s="30">
        <v>0</v>
      </c>
      <c r="G8" s="31">
        <v>0</v>
      </c>
      <c r="H8" s="19">
        <v>39.225000000000001</v>
      </c>
      <c r="I8" s="19">
        <v>0</v>
      </c>
      <c r="J8" s="19">
        <v>0</v>
      </c>
      <c r="K8" s="18">
        <v>0</v>
      </c>
      <c r="L8" s="23">
        <v>0</v>
      </c>
      <c r="M8" s="41">
        <v>0</v>
      </c>
      <c r="N8" s="13">
        <f t="shared" si="0"/>
        <v>39.225000000000001</v>
      </c>
    </row>
    <row r="9" spans="1:14">
      <c r="A9" s="6" t="s">
        <v>12</v>
      </c>
      <c r="B9" s="1" t="s">
        <v>13</v>
      </c>
      <c r="C9" s="42">
        <v>0</v>
      </c>
      <c r="D9" s="19">
        <v>0</v>
      </c>
      <c r="E9" s="19">
        <v>0</v>
      </c>
      <c r="F9" s="30">
        <v>0</v>
      </c>
      <c r="G9" s="31">
        <v>0</v>
      </c>
      <c r="H9" s="19">
        <v>0</v>
      </c>
      <c r="I9" s="19">
        <v>528.00316999999995</v>
      </c>
      <c r="J9" s="19">
        <v>0</v>
      </c>
      <c r="K9" s="18">
        <v>0</v>
      </c>
      <c r="L9" s="23">
        <v>0</v>
      </c>
      <c r="M9" s="41">
        <v>0</v>
      </c>
      <c r="N9" s="13">
        <f t="shared" si="0"/>
        <v>528.00316999999995</v>
      </c>
    </row>
    <row r="10" spans="1:14">
      <c r="A10" s="6" t="s">
        <v>14</v>
      </c>
      <c r="B10" s="1" t="s">
        <v>15</v>
      </c>
      <c r="C10" s="42">
        <v>138</v>
      </c>
      <c r="D10" s="19">
        <f>D11+D12</f>
        <v>1752</v>
      </c>
      <c r="E10" s="19">
        <v>1</v>
      </c>
      <c r="F10" s="30">
        <v>0</v>
      </c>
      <c r="G10" s="31">
        <v>4156.22</v>
      </c>
      <c r="H10" s="19">
        <v>709.98700000000827</v>
      </c>
      <c r="I10" s="19">
        <f t="shared" ref="I10" si="1">I11+I12</f>
        <v>443.822</v>
      </c>
      <c r="J10" s="19">
        <f t="shared" ref="J10" si="2">SUM(J11:J12)</f>
        <v>31</v>
      </c>
      <c r="K10" s="18">
        <v>112</v>
      </c>
      <c r="L10" s="23">
        <f>SUM(L11:L12)</f>
        <v>1455.6</v>
      </c>
      <c r="M10" s="41">
        <v>0</v>
      </c>
      <c r="N10" s="13">
        <f t="shared" si="0"/>
        <v>8799.6290000000081</v>
      </c>
    </row>
    <row r="11" spans="1:14">
      <c r="A11" s="6" t="s">
        <v>16</v>
      </c>
      <c r="B11" s="1" t="s">
        <v>17</v>
      </c>
      <c r="C11" s="42">
        <v>36</v>
      </c>
      <c r="D11" s="28">
        <v>1373</v>
      </c>
      <c r="E11" s="19">
        <v>0</v>
      </c>
      <c r="F11" s="30">
        <v>0</v>
      </c>
      <c r="G11" s="31">
        <v>23.25</v>
      </c>
      <c r="H11" s="19">
        <v>35.920000000000073</v>
      </c>
      <c r="I11" s="19">
        <v>129.822</v>
      </c>
      <c r="J11" s="19">
        <v>0</v>
      </c>
      <c r="K11" s="18">
        <v>104</v>
      </c>
      <c r="L11" s="23">
        <v>0</v>
      </c>
      <c r="M11" s="41">
        <v>0</v>
      </c>
      <c r="N11" s="13">
        <f t="shared" si="0"/>
        <v>1701.9920000000002</v>
      </c>
    </row>
    <row r="12" spans="1:14">
      <c r="A12" s="6" t="s">
        <v>18</v>
      </c>
      <c r="B12" s="1" t="s">
        <v>19</v>
      </c>
      <c r="C12" s="42">
        <v>101</v>
      </c>
      <c r="D12" s="28">
        <v>379</v>
      </c>
      <c r="E12" s="19">
        <v>1</v>
      </c>
      <c r="F12" s="30">
        <v>0</v>
      </c>
      <c r="G12" s="31">
        <v>4132.97</v>
      </c>
      <c r="H12" s="19">
        <v>674.06699999999546</v>
      </c>
      <c r="I12" s="19">
        <v>314</v>
      </c>
      <c r="J12" s="19">
        <v>31</v>
      </c>
      <c r="K12" s="18">
        <v>8</v>
      </c>
      <c r="L12" s="23">
        <v>1455.6</v>
      </c>
      <c r="M12" s="41">
        <v>0</v>
      </c>
      <c r="N12" s="13">
        <f t="shared" si="0"/>
        <v>7096.6369999999952</v>
      </c>
    </row>
    <row r="13" spans="1:14">
      <c r="A13" s="6" t="s">
        <v>20</v>
      </c>
      <c r="B13" s="1" t="s">
        <v>21</v>
      </c>
      <c r="C13" s="42">
        <v>534</v>
      </c>
      <c r="D13" s="19">
        <f>D14+D15</f>
        <v>1002</v>
      </c>
      <c r="E13" s="19">
        <v>1397</v>
      </c>
      <c r="F13" s="30">
        <v>0</v>
      </c>
      <c r="G13" s="31">
        <v>3123.81</v>
      </c>
      <c r="H13" s="19">
        <v>7802.3900699999976</v>
      </c>
      <c r="I13" s="19">
        <f>I14+I15</f>
        <v>4643.68</v>
      </c>
      <c r="J13" s="19">
        <f t="shared" ref="J13" si="3">SUM(J14:J15)</f>
        <v>40824</v>
      </c>
      <c r="K13" s="18">
        <v>24</v>
      </c>
      <c r="L13" s="23">
        <f>SUM(L14:L15)</f>
        <v>439.78999999999996</v>
      </c>
      <c r="M13" s="41">
        <v>0</v>
      </c>
      <c r="N13" s="13">
        <f t="shared" si="0"/>
        <v>59790.67007</v>
      </c>
    </row>
    <row r="14" spans="1:14">
      <c r="A14" s="6" t="s">
        <v>16</v>
      </c>
      <c r="B14" s="1" t="s">
        <v>22</v>
      </c>
      <c r="C14" s="42">
        <v>448</v>
      </c>
      <c r="D14" s="19">
        <v>18</v>
      </c>
      <c r="E14" s="19">
        <v>2</v>
      </c>
      <c r="F14" s="30">
        <v>0</v>
      </c>
      <c r="G14" s="31">
        <v>468.23</v>
      </c>
      <c r="H14" s="19">
        <v>5623.4910699999973</v>
      </c>
      <c r="I14" s="19">
        <v>2605.2800000000002</v>
      </c>
      <c r="J14" s="19">
        <v>295</v>
      </c>
      <c r="K14" s="18">
        <v>0</v>
      </c>
      <c r="L14" s="23">
        <v>177.64</v>
      </c>
      <c r="M14" s="41">
        <v>0</v>
      </c>
      <c r="N14" s="13">
        <f t="shared" si="0"/>
        <v>9637.6410699999979</v>
      </c>
    </row>
    <row r="15" spans="1:14">
      <c r="A15" s="6" t="s">
        <v>18</v>
      </c>
      <c r="B15" s="1" t="s">
        <v>23</v>
      </c>
      <c r="C15" s="42">
        <v>86</v>
      </c>
      <c r="D15" s="19">
        <v>984</v>
      </c>
      <c r="E15" s="19">
        <v>1395</v>
      </c>
      <c r="F15" s="30">
        <v>0</v>
      </c>
      <c r="G15" s="31">
        <v>2655.58</v>
      </c>
      <c r="H15" s="19">
        <v>2178.8990000000013</v>
      </c>
      <c r="I15" s="19">
        <v>2038.4</v>
      </c>
      <c r="J15" s="19">
        <v>40529</v>
      </c>
      <c r="K15" s="18">
        <v>24</v>
      </c>
      <c r="L15" s="23">
        <v>262.14999999999998</v>
      </c>
      <c r="M15" s="41">
        <v>0</v>
      </c>
      <c r="N15" s="13">
        <f t="shared" si="0"/>
        <v>50153.029000000002</v>
      </c>
    </row>
    <row r="16" spans="1:14">
      <c r="A16" s="6" t="s">
        <v>24</v>
      </c>
      <c r="B16" s="1" t="s">
        <v>25</v>
      </c>
      <c r="C16" s="42">
        <v>672</v>
      </c>
      <c r="D16" s="19">
        <f t="shared" ref="D16:D18" si="4">D10+D13</f>
        <v>2754</v>
      </c>
      <c r="E16" s="19">
        <v>1398</v>
      </c>
      <c r="F16" s="30">
        <v>0</v>
      </c>
      <c r="G16" s="31">
        <v>7280.03</v>
      </c>
      <c r="H16" s="19">
        <v>8512.3770699999877</v>
      </c>
      <c r="I16" s="19">
        <f t="shared" ref="I16" si="5">I17+I18</f>
        <v>5087.5020000000004</v>
      </c>
      <c r="J16" s="19">
        <f t="shared" ref="J16" si="6">SUM(J17:J18)</f>
        <v>40855</v>
      </c>
      <c r="K16" s="18">
        <v>136</v>
      </c>
      <c r="L16" s="23">
        <f>SUM(L17:L18)</f>
        <v>1895.3899999999999</v>
      </c>
      <c r="M16" s="41">
        <v>0</v>
      </c>
      <c r="N16" s="13">
        <f t="shared" si="0"/>
        <v>68590.299069999994</v>
      </c>
    </row>
    <row r="17" spans="1:14">
      <c r="A17" s="6" t="s">
        <v>16</v>
      </c>
      <c r="B17" s="1" t="s">
        <v>26</v>
      </c>
      <c r="C17" s="42">
        <v>484</v>
      </c>
      <c r="D17" s="28">
        <f t="shared" si="4"/>
        <v>1391</v>
      </c>
      <c r="E17" s="19">
        <v>2</v>
      </c>
      <c r="F17" s="30">
        <v>0</v>
      </c>
      <c r="G17" s="31">
        <v>491.48</v>
      </c>
      <c r="H17" s="19">
        <v>5659.4110699999983</v>
      </c>
      <c r="I17" s="19">
        <f t="shared" ref="I17:J18" si="7">I11+I14</f>
        <v>2735.1020000000003</v>
      </c>
      <c r="J17" s="19">
        <f t="shared" si="7"/>
        <v>295</v>
      </c>
      <c r="K17" s="18">
        <v>104</v>
      </c>
      <c r="L17" s="23">
        <f>L11+L14</f>
        <v>177.64</v>
      </c>
      <c r="M17" s="41">
        <v>0</v>
      </c>
      <c r="N17" s="13">
        <f t="shared" si="0"/>
        <v>11339.633069999998</v>
      </c>
    </row>
    <row r="18" spans="1:14">
      <c r="A18" s="6" t="s">
        <v>18</v>
      </c>
      <c r="B18" s="1" t="s">
        <v>27</v>
      </c>
      <c r="C18" s="42">
        <v>187</v>
      </c>
      <c r="D18" s="28">
        <f t="shared" si="4"/>
        <v>1363</v>
      </c>
      <c r="E18" s="19">
        <v>1396</v>
      </c>
      <c r="F18" s="30">
        <v>0</v>
      </c>
      <c r="G18" s="31">
        <v>6788.55</v>
      </c>
      <c r="H18" s="19">
        <v>2852.9659999999858</v>
      </c>
      <c r="I18" s="19">
        <f t="shared" si="7"/>
        <v>2352.4</v>
      </c>
      <c r="J18" s="19">
        <f t="shared" si="7"/>
        <v>40560</v>
      </c>
      <c r="K18" s="18">
        <v>32</v>
      </c>
      <c r="L18" s="23">
        <f>L12+L15</f>
        <v>1717.75</v>
      </c>
      <c r="M18" s="41">
        <v>0</v>
      </c>
      <c r="N18" s="13">
        <f t="shared" si="0"/>
        <v>57249.665999999983</v>
      </c>
    </row>
    <row r="19" spans="1:14">
      <c r="A19" s="6" t="s">
        <v>28</v>
      </c>
      <c r="B19" s="1" t="s">
        <v>29</v>
      </c>
      <c r="C19" s="42">
        <f t="shared" ref="C19" si="8">C20+C24</f>
        <v>26320</v>
      </c>
      <c r="D19" s="19">
        <f>D20+D24+D25</f>
        <v>14865</v>
      </c>
      <c r="E19" s="19">
        <v>12510</v>
      </c>
      <c r="F19" s="30">
        <v>18181.440220000004</v>
      </c>
      <c r="G19" s="31">
        <v>34198.07</v>
      </c>
      <c r="H19" s="22">
        <f>H20+H24+H25</f>
        <v>20958.641750000024</v>
      </c>
      <c r="I19" s="19">
        <f t="shared" ref="I19" si="9">I20+I24+I25</f>
        <v>15616.79902</v>
      </c>
      <c r="J19" s="19">
        <f t="shared" ref="J19" si="10">SUM(J20,J24:J25)</f>
        <v>40555</v>
      </c>
      <c r="K19" s="18">
        <v>16511</v>
      </c>
      <c r="L19" s="23">
        <f>L20+L24+L25</f>
        <v>11868.97</v>
      </c>
      <c r="M19" s="41">
        <v>2566.9050000000002</v>
      </c>
      <c r="N19" s="13">
        <f t="shared" si="0"/>
        <v>214151.82599000001</v>
      </c>
    </row>
    <row r="20" spans="1:14">
      <c r="A20" s="6" t="s">
        <v>30</v>
      </c>
      <c r="B20" s="1" t="s">
        <v>31</v>
      </c>
      <c r="C20" s="42">
        <f t="shared" ref="C20" si="11">C21+C22+C23</f>
        <v>26176</v>
      </c>
      <c r="D20" s="19">
        <v>14865</v>
      </c>
      <c r="E20" s="19">
        <v>12504</v>
      </c>
      <c r="F20" s="30">
        <v>18181.440220000004</v>
      </c>
      <c r="G20" s="31">
        <v>33165.11</v>
      </c>
      <c r="H20" s="22">
        <f>H21+H22+H23</f>
        <v>20705.970750000026</v>
      </c>
      <c r="I20" s="19">
        <f t="shared" ref="I20" si="12">I21+I22+I23</f>
        <v>15514.235260000001</v>
      </c>
      <c r="J20" s="19">
        <f t="shared" ref="J20" si="13">SUM(J21:J23)</f>
        <v>39763</v>
      </c>
      <c r="K20" s="18">
        <v>16511</v>
      </c>
      <c r="L20" s="23">
        <f>SUM(L21:L23)</f>
        <v>11410.99</v>
      </c>
      <c r="M20" s="41">
        <v>2566.9050000000002</v>
      </c>
      <c r="N20" s="13">
        <f t="shared" si="0"/>
        <v>211363.65123000002</v>
      </c>
    </row>
    <row r="21" spans="1:14">
      <c r="A21" s="6" t="s">
        <v>32</v>
      </c>
      <c r="B21" s="1" t="s">
        <v>33</v>
      </c>
      <c r="C21" s="42">
        <v>22824</v>
      </c>
      <c r="D21" s="19">
        <v>14152</v>
      </c>
      <c r="E21" s="19">
        <v>8136</v>
      </c>
      <c r="F21" s="30">
        <v>15875.869000000001</v>
      </c>
      <c r="G21" s="31">
        <v>27955.84</v>
      </c>
      <c r="H21" s="19">
        <v>14655.519840000026</v>
      </c>
      <c r="I21" s="19">
        <v>11927.35089</v>
      </c>
      <c r="J21" s="19">
        <v>34416</v>
      </c>
      <c r="K21" s="18">
        <v>13711</v>
      </c>
      <c r="L21" s="23">
        <v>7663.51</v>
      </c>
      <c r="M21" s="41">
        <v>2442.9830000000002</v>
      </c>
      <c r="N21" s="13">
        <f t="shared" si="0"/>
        <v>173760.07273000004</v>
      </c>
    </row>
    <row r="22" spans="1:14">
      <c r="A22" s="6" t="s">
        <v>34</v>
      </c>
      <c r="B22" s="1" t="s">
        <v>35</v>
      </c>
      <c r="C22" s="42">
        <v>3352</v>
      </c>
      <c r="D22" s="19">
        <v>713</v>
      </c>
      <c r="E22" s="19">
        <v>3910</v>
      </c>
      <c r="F22" s="30">
        <v>2305.5712200000025</v>
      </c>
      <c r="G22" s="31">
        <v>5209.1000000000004</v>
      </c>
      <c r="H22" s="19">
        <v>6050.4509099999987</v>
      </c>
      <c r="I22" s="19">
        <v>3419.1663699999999</v>
      </c>
      <c r="J22" s="19">
        <v>5347</v>
      </c>
      <c r="K22" s="18">
        <v>2800</v>
      </c>
      <c r="L22" s="23">
        <v>3747.48</v>
      </c>
      <c r="M22" s="41">
        <v>123.922</v>
      </c>
      <c r="N22" s="13">
        <f t="shared" si="0"/>
        <v>36977.690499999997</v>
      </c>
    </row>
    <row r="23" spans="1:14">
      <c r="A23" s="6" t="s">
        <v>36</v>
      </c>
      <c r="B23" s="1" t="s">
        <v>37</v>
      </c>
      <c r="C23" s="42"/>
      <c r="D23" s="19">
        <v>0</v>
      </c>
      <c r="E23" s="19">
        <v>458</v>
      </c>
      <c r="F23" s="30">
        <v>0</v>
      </c>
      <c r="G23" s="31">
        <v>0.17</v>
      </c>
      <c r="H23" s="19">
        <v>0</v>
      </c>
      <c r="I23" s="19">
        <v>167.71799999999999</v>
      </c>
      <c r="J23" s="19">
        <v>0</v>
      </c>
      <c r="K23" s="18">
        <v>0</v>
      </c>
      <c r="L23" s="23">
        <v>0</v>
      </c>
      <c r="M23" s="41">
        <v>0</v>
      </c>
      <c r="N23" s="13">
        <f t="shared" si="0"/>
        <v>625.88800000000003</v>
      </c>
    </row>
    <row r="24" spans="1:14">
      <c r="A24" s="6" t="s">
        <v>38</v>
      </c>
      <c r="B24" s="1" t="s">
        <v>39</v>
      </c>
      <c r="C24" s="42">
        <v>144</v>
      </c>
      <c r="D24" s="19">
        <v>0</v>
      </c>
      <c r="E24" s="19">
        <v>6</v>
      </c>
      <c r="F24" s="30">
        <v>0</v>
      </c>
      <c r="G24" s="31">
        <v>1032.96</v>
      </c>
      <c r="H24" s="19">
        <v>252.67099999999982</v>
      </c>
      <c r="I24" s="19">
        <v>102.56375999999999</v>
      </c>
      <c r="J24" s="19">
        <v>792</v>
      </c>
      <c r="K24" s="18">
        <v>0</v>
      </c>
      <c r="L24" s="23">
        <v>457.98</v>
      </c>
      <c r="M24" s="41">
        <v>0</v>
      </c>
      <c r="N24" s="13">
        <f t="shared" si="0"/>
        <v>2788.1747599999999</v>
      </c>
    </row>
    <row r="25" spans="1:14">
      <c r="A25" s="6" t="s">
        <v>40</v>
      </c>
      <c r="B25" s="1" t="s">
        <v>41</v>
      </c>
      <c r="C25" s="42"/>
      <c r="D25" s="19">
        <v>0</v>
      </c>
      <c r="E25" s="19">
        <v>0</v>
      </c>
      <c r="F25" s="30">
        <v>0</v>
      </c>
      <c r="G25" s="31">
        <v>0</v>
      </c>
      <c r="H25" s="19">
        <v>0</v>
      </c>
      <c r="I25" s="19">
        <v>0</v>
      </c>
      <c r="J25" s="19">
        <v>0</v>
      </c>
      <c r="K25" s="18">
        <v>0</v>
      </c>
      <c r="L25" s="23">
        <v>0</v>
      </c>
      <c r="M25" s="41">
        <v>0</v>
      </c>
      <c r="N25" s="13">
        <f t="shared" si="0"/>
        <v>0</v>
      </c>
    </row>
    <row r="26" spans="1:14">
      <c r="A26" s="6" t="s">
        <v>42</v>
      </c>
      <c r="B26" s="1" t="s">
        <v>43</v>
      </c>
      <c r="C26" s="42"/>
      <c r="D26" s="19">
        <v>0</v>
      </c>
      <c r="E26" s="19">
        <v>0</v>
      </c>
      <c r="F26" s="30">
        <v>0</v>
      </c>
      <c r="G26" s="31">
        <v>0</v>
      </c>
      <c r="H26" s="19">
        <v>0</v>
      </c>
      <c r="I26" s="19">
        <v>0</v>
      </c>
      <c r="J26" s="19">
        <v>0</v>
      </c>
      <c r="K26" s="18">
        <v>0</v>
      </c>
      <c r="L26" s="23">
        <v>0</v>
      </c>
      <c r="M26" s="41">
        <v>0</v>
      </c>
      <c r="N26" s="13">
        <f t="shared" si="0"/>
        <v>0</v>
      </c>
    </row>
    <row r="27" spans="1:14">
      <c r="A27" s="6" t="s">
        <v>44</v>
      </c>
      <c r="B27" s="1" t="s">
        <v>45</v>
      </c>
      <c r="C27" s="42"/>
      <c r="D27" s="19">
        <v>0</v>
      </c>
      <c r="E27" s="19">
        <v>0</v>
      </c>
      <c r="F27" s="30">
        <v>0</v>
      </c>
      <c r="G27" s="31">
        <v>0</v>
      </c>
      <c r="H27" s="19">
        <v>0</v>
      </c>
      <c r="I27" s="19">
        <v>0</v>
      </c>
      <c r="J27" s="19">
        <v>0</v>
      </c>
      <c r="K27" s="18">
        <v>0</v>
      </c>
      <c r="L27" s="23">
        <v>0</v>
      </c>
      <c r="M27" s="41">
        <v>0</v>
      </c>
      <c r="N27" s="13">
        <f t="shared" si="0"/>
        <v>0</v>
      </c>
    </row>
    <row r="28" spans="1:14">
      <c r="A28" s="6" t="s">
        <v>46</v>
      </c>
      <c r="B28" s="1" t="s">
        <v>47</v>
      </c>
      <c r="C28" s="42">
        <v>49</v>
      </c>
      <c r="D28" s="19">
        <v>1830</v>
      </c>
      <c r="E28" s="19">
        <v>12</v>
      </c>
      <c r="F28" s="30">
        <v>2.3759999999999999</v>
      </c>
      <c r="G28" s="31">
        <v>12.84</v>
      </c>
      <c r="H28" s="19">
        <v>114.86800000000017</v>
      </c>
      <c r="I28" s="19">
        <v>211.78</v>
      </c>
      <c r="J28" s="19">
        <v>5</v>
      </c>
      <c r="K28" s="18">
        <v>3113</v>
      </c>
      <c r="L28" s="23">
        <v>0</v>
      </c>
      <c r="M28" s="41">
        <v>0</v>
      </c>
      <c r="N28" s="13">
        <f t="shared" si="0"/>
        <v>5350.8639999999996</v>
      </c>
    </row>
    <row r="29" spans="1:14">
      <c r="A29" s="6" t="s">
        <v>48</v>
      </c>
      <c r="B29" s="1" t="s">
        <v>49</v>
      </c>
      <c r="C29" s="42">
        <v>0</v>
      </c>
      <c r="D29" s="19">
        <v>0</v>
      </c>
      <c r="E29" s="19">
        <v>0</v>
      </c>
      <c r="F29" s="30">
        <v>0</v>
      </c>
      <c r="G29" s="31">
        <v>0</v>
      </c>
      <c r="H29" s="19">
        <v>0</v>
      </c>
      <c r="I29" s="19">
        <v>164.089</v>
      </c>
      <c r="J29" s="19">
        <v>0</v>
      </c>
      <c r="K29" s="18">
        <v>0</v>
      </c>
      <c r="L29" s="23">
        <v>0.5</v>
      </c>
      <c r="M29" s="41">
        <v>0</v>
      </c>
      <c r="N29" s="13">
        <f t="shared" si="0"/>
        <v>164.589</v>
      </c>
    </row>
    <row r="30" spans="1:14">
      <c r="A30" s="6" t="s">
        <v>50</v>
      </c>
      <c r="B30" s="1" t="s">
        <v>51</v>
      </c>
      <c r="C30" s="42"/>
      <c r="D30" s="19">
        <v>0</v>
      </c>
      <c r="E30" s="19">
        <v>0</v>
      </c>
      <c r="F30" s="30">
        <v>0</v>
      </c>
      <c r="G30" s="31">
        <v>0</v>
      </c>
      <c r="H30" s="19">
        <v>0</v>
      </c>
      <c r="I30" s="19">
        <v>0</v>
      </c>
      <c r="J30" s="19">
        <v>0</v>
      </c>
      <c r="K30" s="18">
        <v>0</v>
      </c>
      <c r="L30" s="23">
        <v>0</v>
      </c>
      <c r="M30" s="41">
        <v>0</v>
      </c>
      <c r="N30" s="13">
        <f t="shared" si="0"/>
        <v>0</v>
      </c>
    </row>
    <row r="31" spans="1:14">
      <c r="A31" s="6" t="s">
        <v>52</v>
      </c>
      <c r="B31" s="1" t="s">
        <v>53</v>
      </c>
      <c r="C31" s="42"/>
      <c r="D31" s="19">
        <v>0</v>
      </c>
      <c r="E31" s="19">
        <v>0</v>
      </c>
      <c r="F31" s="30">
        <v>0</v>
      </c>
      <c r="G31" s="31">
        <v>1.58</v>
      </c>
      <c r="H31" s="19">
        <v>0</v>
      </c>
      <c r="I31" s="19">
        <v>0</v>
      </c>
      <c r="J31" s="19">
        <v>0</v>
      </c>
      <c r="K31" s="18">
        <v>0</v>
      </c>
      <c r="L31" s="23">
        <v>0</v>
      </c>
      <c r="M31" s="41">
        <v>0</v>
      </c>
      <c r="N31" s="13">
        <f t="shared" si="0"/>
        <v>1.58</v>
      </c>
    </row>
    <row r="32" spans="1:14">
      <c r="A32" s="6" t="s">
        <v>54</v>
      </c>
      <c r="B32" s="1" t="s">
        <v>55</v>
      </c>
      <c r="C32" s="42"/>
      <c r="D32" s="19">
        <v>0</v>
      </c>
      <c r="E32" s="19">
        <v>0</v>
      </c>
      <c r="F32" s="30">
        <v>0</v>
      </c>
      <c r="G32" s="31">
        <v>0</v>
      </c>
      <c r="H32" s="19">
        <v>0</v>
      </c>
      <c r="I32" s="19">
        <v>0</v>
      </c>
      <c r="J32" s="19">
        <v>0</v>
      </c>
      <c r="K32" s="18">
        <v>0</v>
      </c>
      <c r="L32" s="23">
        <v>0</v>
      </c>
      <c r="M32" s="41">
        <v>0</v>
      </c>
      <c r="N32" s="13">
        <f t="shared" si="0"/>
        <v>0</v>
      </c>
    </row>
    <row r="33" spans="1:14">
      <c r="A33" s="6" t="s">
        <v>56</v>
      </c>
      <c r="B33" s="1" t="s">
        <v>57</v>
      </c>
      <c r="C33" s="42">
        <v>166</v>
      </c>
      <c r="D33" s="19">
        <v>1562</v>
      </c>
      <c r="E33" s="19">
        <v>1232</v>
      </c>
      <c r="F33" s="30">
        <v>15.224</v>
      </c>
      <c r="G33" s="31">
        <v>1056.3399999999999</v>
      </c>
      <c r="H33" s="19">
        <v>2208.2446400000003</v>
      </c>
      <c r="I33" s="19">
        <v>2595.7035599999999</v>
      </c>
      <c r="J33" s="19">
        <v>394</v>
      </c>
      <c r="K33" s="18">
        <v>452</v>
      </c>
      <c r="L33" s="23">
        <v>101.51</v>
      </c>
      <c r="M33" s="41">
        <v>0</v>
      </c>
      <c r="N33" s="13">
        <f t="shared" si="0"/>
        <v>9783.0222000000012</v>
      </c>
    </row>
    <row r="34" spans="1:14">
      <c r="A34" s="7" t="s">
        <v>58</v>
      </c>
      <c r="B34" s="8" t="s">
        <v>59</v>
      </c>
      <c r="C34" s="42">
        <v>59328</v>
      </c>
      <c r="D34" s="19">
        <f>D3+D4+D5+D6+D7+D8+D9+D16+D19+D26+D27+D28+D29+D30+D31+D32+D33</f>
        <v>44634</v>
      </c>
      <c r="E34" s="19">
        <v>23287</v>
      </c>
      <c r="F34" s="30">
        <v>20231.416219999999</v>
      </c>
      <c r="G34" s="31">
        <v>67917.789999999994</v>
      </c>
      <c r="H34" s="19">
        <v>54947.13466000004</v>
      </c>
      <c r="I34" s="19">
        <f>I3+I5+I4+I6+I7+I8+I9+I16+I19+I26+I27+I28+I29+I30+I32+I31+I33</f>
        <v>51610.830750000001</v>
      </c>
      <c r="J34" s="21">
        <f t="shared" ref="J34" si="14">SUM(J3:J10,J13,J19,J26:J33)</f>
        <v>93535</v>
      </c>
      <c r="K34" s="18">
        <v>28157</v>
      </c>
      <c r="L34" s="24">
        <f>SUM(L3:L9)+L16+L19+SUM(L26:L33)</f>
        <v>27054.029999999995</v>
      </c>
      <c r="M34" s="44">
        <v>2827.9050000000002</v>
      </c>
      <c r="N34" s="9">
        <f t="shared" si="0"/>
        <v>473530.10663000005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5A6CC-AD56-4AEF-A16E-9D8501F5D100}">
  <dimension ref="A1:N34"/>
  <sheetViews>
    <sheetView zoomScale="80" zoomScaleNormal="80" workbookViewId="0">
      <selection activeCell="H3" sqref="H3:H34"/>
    </sheetView>
  </sheetViews>
  <sheetFormatPr defaultRowHeight="14.4"/>
  <cols>
    <col min="1" max="1" width="32.109375" customWidth="1"/>
    <col min="2" max="2" width="6.109375" customWidth="1"/>
    <col min="3" max="14" width="15.109375" style="2" customWidth="1"/>
  </cols>
  <sheetData>
    <row r="1" spans="1:14">
      <c r="A1" s="10" t="s">
        <v>78</v>
      </c>
    </row>
    <row r="2" spans="1:14" s="3" customFormat="1" ht="28.8">
      <c r="A2" s="4"/>
      <c r="B2" s="5"/>
      <c r="C2" s="11" t="s">
        <v>60</v>
      </c>
      <c r="D2" s="11" t="s">
        <v>61</v>
      </c>
      <c r="E2" s="11" t="s">
        <v>62</v>
      </c>
      <c r="F2" s="11" t="s">
        <v>63</v>
      </c>
      <c r="G2" s="11" t="s">
        <v>64</v>
      </c>
      <c r="H2" s="11" t="s">
        <v>65</v>
      </c>
      <c r="I2" s="11" t="s">
        <v>66</v>
      </c>
      <c r="J2" s="11" t="s">
        <v>72</v>
      </c>
      <c r="K2" s="11" t="s">
        <v>68</v>
      </c>
      <c r="L2" s="11" t="s">
        <v>69</v>
      </c>
      <c r="M2" s="16" t="s">
        <v>75</v>
      </c>
      <c r="N2" s="12" t="s">
        <v>70</v>
      </c>
    </row>
    <row r="3" spans="1:14">
      <c r="A3" s="6" t="s">
        <v>0</v>
      </c>
      <c r="B3" s="1" t="s">
        <v>1</v>
      </c>
      <c r="C3" s="27">
        <v>15825</v>
      </c>
      <c r="D3" s="28">
        <v>6333</v>
      </c>
      <c r="E3" s="19">
        <v>2680</v>
      </c>
      <c r="F3" s="19">
        <v>10413</v>
      </c>
      <c r="G3" s="32">
        <v>12527</v>
      </c>
      <c r="H3" s="19">
        <v>21581</v>
      </c>
      <c r="I3" s="19">
        <v>20876</v>
      </c>
      <c r="J3" s="19">
        <v>16911</v>
      </c>
      <c r="K3" s="18">
        <v>8641</v>
      </c>
      <c r="L3" s="25">
        <v>6915</v>
      </c>
      <c r="M3" s="37">
        <v>0</v>
      </c>
      <c r="N3" s="13">
        <f>SUM(C3:M3)</f>
        <v>122702</v>
      </c>
    </row>
    <row r="4" spans="1:14">
      <c r="A4" s="6" t="s">
        <v>2</v>
      </c>
      <c r="B4" s="1" t="s">
        <v>3</v>
      </c>
      <c r="C4" s="27">
        <v>242</v>
      </c>
      <c r="D4" s="28">
        <v>77</v>
      </c>
      <c r="E4" s="19">
        <v>3</v>
      </c>
      <c r="F4" s="19">
        <v>0</v>
      </c>
      <c r="G4" s="32">
        <v>41</v>
      </c>
      <c r="H4" s="19">
        <v>684</v>
      </c>
      <c r="I4" s="19">
        <v>1561</v>
      </c>
      <c r="J4" s="19">
        <v>267</v>
      </c>
      <c r="K4" s="18">
        <v>0</v>
      </c>
      <c r="L4" s="25">
        <v>395</v>
      </c>
      <c r="M4" s="37">
        <v>0</v>
      </c>
      <c r="N4" s="13">
        <f t="shared" ref="N4:N34" si="0">SUM(C4:M4)</f>
        <v>3270</v>
      </c>
    </row>
    <row r="5" spans="1:14">
      <c r="A5" s="6" t="s">
        <v>4</v>
      </c>
      <c r="B5" s="1" t="s">
        <v>5</v>
      </c>
      <c r="C5" s="27">
        <v>473</v>
      </c>
      <c r="D5" s="28">
        <v>530</v>
      </c>
      <c r="E5" s="19">
        <v>1352</v>
      </c>
      <c r="F5" s="19">
        <v>163</v>
      </c>
      <c r="G5" s="32">
        <v>799</v>
      </c>
      <c r="H5" s="19">
        <v>919</v>
      </c>
      <c r="I5" s="19">
        <v>624</v>
      </c>
      <c r="J5" s="19">
        <v>547</v>
      </c>
      <c r="K5" s="18">
        <v>677</v>
      </c>
      <c r="L5" s="25">
        <v>507</v>
      </c>
      <c r="M5" s="37">
        <v>0</v>
      </c>
      <c r="N5" s="13">
        <f t="shared" si="0"/>
        <v>6591</v>
      </c>
    </row>
    <row r="6" spans="1:14">
      <c r="A6" s="6" t="s">
        <v>6</v>
      </c>
      <c r="B6" s="1" t="s">
        <v>7</v>
      </c>
      <c r="C6" s="27"/>
      <c r="D6" s="19">
        <v>0</v>
      </c>
      <c r="E6" s="19"/>
      <c r="F6" s="19">
        <v>0</v>
      </c>
      <c r="G6" s="32">
        <v>0</v>
      </c>
      <c r="H6" s="19">
        <v>0</v>
      </c>
      <c r="I6" s="19">
        <v>0</v>
      </c>
      <c r="J6" s="19">
        <v>0</v>
      </c>
      <c r="K6" s="18">
        <v>0</v>
      </c>
      <c r="L6" s="25">
        <v>0</v>
      </c>
      <c r="M6" s="37">
        <v>0</v>
      </c>
      <c r="N6" s="13">
        <f t="shared" si="0"/>
        <v>0</v>
      </c>
    </row>
    <row r="7" spans="1:14">
      <c r="A7" s="6" t="s">
        <v>8</v>
      </c>
      <c r="B7" s="1" t="s">
        <v>9</v>
      </c>
      <c r="C7" s="27"/>
      <c r="D7" s="19">
        <v>3</v>
      </c>
      <c r="E7" s="19"/>
      <c r="F7" s="19">
        <v>0</v>
      </c>
      <c r="G7" s="32">
        <v>0</v>
      </c>
      <c r="H7" s="19">
        <v>0</v>
      </c>
      <c r="I7" s="19">
        <v>0</v>
      </c>
      <c r="J7" s="19">
        <v>0</v>
      </c>
      <c r="K7" s="18">
        <v>0</v>
      </c>
      <c r="L7" s="25">
        <v>0</v>
      </c>
      <c r="M7" s="37">
        <v>0</v>
      </c>
      <c r="N7" s="13">
        <f t="shared" si="0"/>
        <v>3</v>
      </c>
    </row>
    <row r="8" spans="1:14">
      <c r="A8" s="6" t="s">
        <v>10</v>
      </c>
      <c r="B8" s="1" t="s">
        <v>11</v>
      </c>
      <c r="C8" s="27"/>
      <c r="D8" s="19">
        <v>1</v>
      </c>
      <c r="E8" s="19">
        <v>1</v>
      </c>
      <c r="F8" s="19">
        <v>0</v>
      </c>
      <c r="G8" s="32">
        <v>5</v>
      </c>
      <c r="H8" s="19">
        <v>7</v>
      </c>
      <c r="I8" s="19">
        <v>0</v>
      </c>
      <c r="J8" s="19">
        <v>1</v>
      </c>
      <c r="K8" s="18">
        <v>3</v>
      </c>
      <c r="L8" s="25">
        <v>0</v>
      </c>
      <c r="M8" s="37">
        <v>0</v>
      </c>
      <c r="N8" s="13">
        <f t="shared" si="0"/>
        <v>18</v>
      </c>
    </row>
    <row r="9" spans="1:14">
      <c r="A9" s="6" t="s">
        <v>12</v>
      </c>
      <c r="B9" s="1" t="s">
        <v>13</v>
      </c>
      <c r="C9" s="27">
        <v>1</v>
      </c>
      <c r="D9" s="19">
        <v>36</v>
      </c>
      <c r="E9" s="19">
        <v>31</v>
      </c>
      <c r="F9" s="19">
        <v>0</v>
      </c>
      <c r="G9" s="32">
        <v>17</v>
      </c>
      <c r="H9" s="19">
        <v>14</v>
      </c>
      <c r="I9" s="19">
        <v>53</v>
      </c>
      <c r="J9" s="19">
        <v>16</v>
      </c>
      <c r="K9" s="18">
        <v>15</v>
      </c>
      <c r="L9" s="25">
        <v>28</v>
      </c>
      <c r="M9" s="37">
        <v>0</v>
      </c>
      <c r="N9" s="13">
        <f t="shared" si="0"/>
        <v>211</v>
      </c>
    </row>
    <row r="10" spans="1:14">
      <c r="A10" s="6" t="s">
        <v>14</v>
      </c>
      <c r="B10" s="1" t="s">
        <v>15</v>
      </c>
      <c r="C10" s="27">
        <v>2089</v>
      </c>
      <c r="D10" s="19">
        <f>D11+D12</f>
        <v>1441</v>
      </c>
      <c r="E10" s="19">
        <v>610</v>
      </c>
      <c r="F10" s="19">
        <v>125</v>
      </c>
      <c r="G10" s="32">
        <v>1466</v>
      </c>
      <c r="H10" s="19">
        <v>2810</v>
      </c>
      <c r="I10" s="19">
        <f>I11+I12</f>
        <v>1981</v>
      </c>
      <c r="J10" s="19">
        <f>SUM(J11:J12)</f>
        <v>629</v>
      </c>
      <c r="K10" s="18">
        <v>752</v>
      </c>
      <c r="L10" s="25">
        <f>SUM(L11:L12)</f>
        <v>857</v>
      </c>
      <c r="M10" s="37">
        <v>0</v>
      </c>
      <c r="N10" s="13">
        <f t="shared" si="0"/>
        <v>12760</v>
      </c>
    </row>
    <row r="11" spans="1:14">
      <c r="A11" s="6" t="s">
        <v>16</v>
      </c>
      <c r="B11" s="1" t="s">
        <v>17</v>
      </c>
      <c r="C11" s="27">
        <v>1973</v>
      </c>
      <c r="D11" s="28">
        <v>1224</v>
      </c>
      <c r="E11" s="19">
        <v>490</v>
      </c>
      <c r="F11" s="19">
        <v>102</v>
      </c>
      <c r="G11" s="32">
        <v>1212</v>
      </c>
      <c r="H11" s="19">
        <v>2283</v>
      </c>
      <c r="I11" s="19">
        <v>1799</v>
      </c>
      <c r="J11" s="19">
        <v>403</v>
      </c>
      <c r="K11" s="18">
        <v>572</v>
      </c>
      <c r="L11" s="25">
        <v>448</v>
      </c>
      <c r="M11" s="37">
        <v>0</v>
      </c>
      <c r="N11" s="13">
        <f t="shared" si="0"/>
        <v>10506</v>
      </c>
    </row>
    <row r="12" spans="1:14">
      <c r="A12" s="6" t="s">
        <v>18</v>
      </c>
      <c r="B12" s="1" t="s">
        <v>19</v>
      </c>
      <c r="C12" s="27">
        <v>116</v>
      </c>
      <c r="D12" s="28">
        <v>217</v>
      </c>
      <c r="E12" s="19">
        <v>120</v>
      </c>
      <c r="F12" s="19">
        <v>23</v>
      </c>
      <c r="G12" s="32">
        <v>254</v>
      </c>
      <c r="H12" s="19">
        <v>527</v>
      </c>
      <c r="I12" s="19">
        <v>182</v>
      </c>
      <c r="J12" s="19">
        <v>226</v>
      </c>
      <c r="K12" s="18">
        <v>180</v>
      </c>
      <c r="L12" s="25">
        <v>409</v>
      </c>
      <c r="M12" s="37">
        <v>0</v>
      </c>
      <c r="N12" s="13">
        <f t="shared" si="0"/>
        <v>2254</v>
      </c>
    </row>
    <row r="13" spans="1:14">
      <c r="A13" s="6" t="s">
        <v>20</v>
      </c>
      <c r="B13" s="1" t="s">
        <v>21</v>
      </c>
      <c r="C13" s="27">
        <v>1938</v>
      </c>
      <c r="D13" s="19">
        <f>D14+D15</f>
        <v>1242</v>
      </c>
      <c r="E13" s="19">
        <v>232</v>
      </c>
      <c r="F13" s="19">
        <v>28</v>
      </c>
      <c r="G13" s="32">
        <v>1546</v>
      </c>
      <c r="H13" s="19">
        <v>4850</v>
      </c>
      <c r="I13" s="19">
        <f>I14+I15</f>
        <v>2292</v>
      </c>
      <c r="J13" s="19">
        <f>SUM(J14:J15)</f>
        <v>338</v>
      </c>
      <c r="K13" s="18">
        <v>396</v>
      </c>
      <c r="L13" s="25">
        <f>SUM(L14:L15)</f>
        <v>913</v>
      </c>
      <c r="M13" s="37">
        <v>0</v>
      </c>
      <c r="N13" s="13">
        <f t="shared" si="0"/>
        <v>13775</v>
      </c>
    </row>
    <row r="14" spans="1:14">
      <c r="A14" s="6" t="s">
        <v>16</v>
      </c>
      <c r="B14" s="1" t="s">
        <v>22</v>
      </c>
      <c r="C14" s="27">
        <v>1835</v>
      </c>
      <c r="D14" s="19">
        <v>1120</v>
      </c>
      <c r="E14" s="19">
        <v>193</v>
      </c>
      <c r="F14" s="19">
        <v>15</v>
      </c>
      <c r="G14" s="32">
        <v>1218</v>
      </c>
      <c r="H14" s="19">
        <v>4283</v>
      </c>
      <c r="I14" s="19">
        <v>1896</v>
      </c>
      <c r="J14" s="19">
        <v>239</v>
      </c>
      <c r="K14" s="18">
        <v>304</v>
      </c>
      <c r="L14" s="25">
        <v>448</v>
      </c>
      <c r="M14" s="37">
        <v>0</v>
      </c>
      <c r="N14" s="13">
        <f t="shared" si="0"/>
        <v>11551</v>
      </c>
    </row>
    <row r="15" spans="1:14">
      <c r="A15" s="6" t="s">
        <v>18</v>
      </c>
      <c r="B15" s="1" t="s">
        <v>23</v>
      </c>
      <c r="C15" s="27">
        <v>103</v>
      </c>
      <c r="D15" s="19">
        <v>122</v>
      </c>
      <c r="E15" s="19">
        <v>39</v>
      </c>
      <c r="F15" s="19">
        <v>13</v>
      </c>
      <c r="G15" s="32">
        <v>328</v>
      </c>
      <c r="H15" s="19">
        <v>567</v>
      </c>
      <c r="I15" s="19">
        <v>396</v>
      </c>
      <c r="J15" s="19">
        <v>99</v>
      </c>
      <c r="K15" s="18">
        <v>92</v>
      </c>
      <c r="L15" s="25">
        <v>465</v>
      </c>
      <c r="M15" s="37">
        <v>0</v>
      </c>
      <c r="N15" s="13">
        <f t="shared" si="0"/>
        <v>2224</v>
      </c>
    </row>
    <row r="16" spans="1:14">
      <c r="A16" s="6" t="s">
        <v>24</v>
      </c>
      <c r="B16" s="1" t="s">
        <v>25</v>
      </c>
      <c r="C16" s="27">
        <v>2201</v>
      </c>
      <c r="D16" s="19">
        <f>D17+D18</f>
        <v>2683</v>
      </c>
      <c r="E16" s="19">
        <v>648</v>
      </c>
      <c r="F16" s="19">
        <v>153</v>
      </c>
      <c r="G16" s="32">
        <v>1590</v>
      </c>
      <c r="H16" s="19">
        <v>4868</v>
      </c>
      <c r="I16" s="19">
        <f>I17+I18</f>
        <v>2292</v>
      </c>
      <c r="J16" s="19">
        <f>SUM(J17:J18)</f>
        <v>733</v>
      </c>
      <c r="K16" s="18">
        <v>832</v>
      </c>
      <c r="L16" s="25">
        <f>SUM(L17:L18)</f>
        <v>945</v>
      </c>
      <c r="M16" s="37">
        <v>0</v>
      </c>
      <c r="N16" s="13">
        <f t="shared" si="0"/>
        <v>16945</v>
      </c>
    </row>
    <row r="17" spans="1:14">
      <c r="A17" s="6" t="s">
        <v>16</v>
      </c>
      <c r="B17" s="1" t="s">
        <v>26</v>
      </c>
      <c r="C17" s="27">
        <v>1988</v>
      </c>
      <c r="D17" s="28">
        <f>D11+D14</f>
        <v>2344</v>
      </c>
      <c r="E17" s="19">
        <v>160</v>
      </c>
      <c r="F17" s="19">
        <v>117</v>
      </c>
      <c r="G17" s="32">
        <v>1219</v>
      </c>
      <c r="H17" s="19">
        <v>4288</v>
      </c>
      <c r="I17" s="19">
        <f>I14</f>
        <v>1896</v>
      </c>
      <c r="J17" s="19">
        <v>409</v>
      </c>
      <c r="K17" s="18">
        <v>581</v>
      </c>
      <c r="L17" s="25">
        <v>456</v>
      </c>
      <c r="M17" s="37">
        <v>0</v>
      </c>
      <c r="N17" s="13">
        <f t="shared" si="0"/>
        <v>13458</v>
      </c>
    </row>
    <row r="18" spans="1:14">
      <c r="A18" s="6" t="s">
        <v>18</v>
      </c>
      <c r="B18" s="1" t="s">
        <v>27</v>
      </c>
      <c r="C18" s="27">
        <v>213</v>
      </c>
      <c r="D18" s="28">
        <f>D12+D15</f>
        <v>339</v>
      </c>
      <c r="E18" s="19">
        <v>488</v>
      </c>
      <c r="F18" s="19">
        <v>36</v>
      </c>
      <c r="G18" s="32">
        <v>371</v>
      </c>
      <c r="H18" s="19">
        <v>580</v>
      </c>
      <c r="I18" s="19">
        <f>I15</f>
        <v>396</v>
      </c>
      <c r="J18" s="19">
        <v>324</v>
      </c>
      <c r="K18" s="18">
        <v>251</v>
      </c>
      <c r="L18" s="25">
        <v>489</v>
      </c>
      <c r="M18" s="37">
        <v>0</v>
      </c>
      <c r="N18" s="13">
        <f t="shared" si="0"/>
        <v>3487</v>
      </c>
    </row>
    <row r="19" spans="1:14">
      <c r="A19" s="6" t="s">
        <v>28</v>
      </c>
      <c r="B19" s="1" t="s">
        <v>29</v>
      </c>
      <c r="C19" s="27">
        <v>18143</v>
      </c>
      <c r="D19" s="19">
        <f>D20+D24+D25</f>
        <v>11500</v>
      </c>
      <c r="E19" s="19">
        <v>8294</v>
      </c>
      <c r="F19" s="19">
        <v>22255</v>
      </c>
      <c r="G19" s="32">
        <v>19680</v>
      </c>
      <c r="H19" s="22">
        <f>H20+H24+H25</f>
        <v>11888</v>
      </c>
      <c r="I19" s="19">
        <f>I20+I24+I25</f>
        <v>9945</v>
      </c>
      <c r="J19" s="19">
        <f>SUM(J20,J24:J25)</f>
        <v>29716</v>
      </c>
      <c r="K19" s="18">
        <v>13689</v>
      </c>
      <c r="L19" s="25">
        <f>L20+L24+L25</f>
        <v>8712</v>
      </c>
      <c r="M19" s="38">
        <f>M20+M25</f>
        <v>13</v>
      </c>
      <c r="N19" s="13">
        <f t="shared" si="0"/>
        <v>153835</v>
      </c>
    </row>
    <row r="20" spans="1:14">
      <c r="A20" s="6" t="s">
        <v>30</v>
      </c>
      <c r="B20" s="1" t="s">
        <v>31</v>
      </c>
      <c r="C20" s="27">
        <v>18114</v>
      </c>
      <c r="D20" s="19">
        <f>SUM(D21:D23)</f>
        <v>11475</v>
      </c>
      <c r="E20" s="19">
        <v>8266</v>
      </c>
      <c r="F20" s="19">
        <v>22255</v>
      </c>
      <c r="G20" s="32">
        <v>19614</v>
      </c>
      <c r="H20" s="22">
        <f>H21+H22+H23</f>
        <v>11829</v>
      </c>
      <c r="I20" s="19">
        <f>I21+I22+I23</f>
        <v>9902</v>
      </c>
      <c r="J20" s="19">
        <f>SUM(J21:J23)</f>
        <v>29647</v>
      </c>
      <c r="K20" s="18">
        <v>13664</v>
      </c>
      <c r="L20" s="25">
        <f>SUM(L21:L23)</f>
        <v>8678</v>
      </c>
      <c r="M20" s="39">
        <f>M21+M22+M23+M24</f>
        <v>13</v>
      </c>
      <c r="N20" s="13">
        <f t="shared" si="0"/>
        <v>153457</v>
      </c>
    </row>
    <row r="21" spans="1:14">
      <c r="A21" s="6" t="s">
        <v>32</v>
      </c>
      <c r="B21" s="1" t="s">
        <v>33</v>
      </c>
      <c r="C21" s="27">
        <v>12737</v>
      </c>
      <c r="D21" s="19">
        <v>7508</v>
      </c>
      <c r="E21" s="19">
        <v>4239</v>
      </c>
      <c r="F21" s="19">
        <v>11944</v>
      </c>
      <c r="G21" s="32">
        <v>13803</v>
      </c>
      <c r="H21" s="19">
        <v>7860</v>
      </c>
      <c r="I21" s="19">
        <v>6753</v>
      </c>
      <c r="J21" s="19">
        <v>20329</v>
      </c>
      <c r="K21" s="18">
        <v>9540</v>
      </c>
      <c r="L21" s="25">
        <v>5428</v>
      </c>
      <c r="M21" s="38">
        <v>0</v>
      </c>
      <c r="N21" s="13">
        <f t="shared" si="0"/>
        <v>100141</v>
      </c>
    </row>
    <row r="22" spans="1:14">
      <c r="A22" s="6" t="s">
        <v>34</v>
      </c>
      <c r="B22" s="1" t="s">
        <v>35</v>
      </c>
      <c r="C22" s="27">
        <v>5327</v>
      </c>
      <c r="D22" s="19">
        <v>3863</v>
      </c>
      <c r="E22" s="19">
        <v>1941</v>
      </c>
      <c r="F22" s="19">
        <v>5097</v>
      </c>
      <c r="G22" s="32">
        <v>5691</v>
      </c>
      <c r="H22" s="19">
        <v>3895</v>
      </c>
      <c r="I22" s="19">
        <v>3111</v>
      </c>
      <c r="J22" s="19">
        <v>9124</v>
      </c>
      <c r="K22" s="18">
        <v>4093</v>
      </c>
      <c r="L22" s="25">
        <v>2352</v>
      </c>
      <c r="M22" s="38">
        <v>13</v>
      </c>
      <c r="N22" s="13">
        <f t="shared" si="0"/>
        <v>44507</v>
      </c>
    </row>
    <row r="23" spans="1:14">
      <c r="A23" s="6" t="s">
        <v>36</v>
      </c>
      <c r="B23" s="1" t="s">
        <v>37</v>
      </c>
      <c r="C23" s="27">
        <v>50</v>
      </c>
      <c r="D23" s="19">
        <v>104</v>
      </c>
      <c r="E23" s="19">
        <v>2086</v>
      </c>
      <c r="F23" s="19">
        <v>5208</v>
      </c>
      <c r="G23" s="32">
        <v>120</v>
      </c>
      <c r="H23" s="19">
        <v>74</v>
      </c>
      <c r="I23" s="19">
        <v>38</v>
      </c>
      <c r="J23" s="19">
        <v>194</v>
      </c>
      <c r="K23" s="18">
        <v>31</v>
      </c>
      <c r="L23" s="25">
        <v>898</v>
      </c>
      <c r="M23" s="38">
        <v>0</v>
      </c>
      <c r="N23" s="13">
        <f t="shared" si="0"/>
        <v>8803</v>
      </c>
    </row>
    <row r="24" spans="1:14">
      <c r="A24" s="6" t="s">
        <v>38</v>
      </c>
      <c r="B24" s="1" t="s">
        <v>39</v>
      </c>
      <c r="C24" s="27">
        <v>29</v>
      </c>
      <c r="D24" s="19">
        <v>25</v>
      </c>
      <c r="E24" s="19">
        <v>28</v>
      </c>
      <c r="F24" s="19">
        <v>6</v>
      </c>
      <c r="G24" s="32">
        <v>66</v>
      </c>
      <c r="H24" s="19">
        <v>59</v>
      </c>
      <c r="I24" s="19">
        <v>43</v>
      </c>
      <c r="J24" s="19">
        <v>69</v>
      </c>
      <c r="K24" s="18">
        <v>25</v>
      </c>
      <c r="L24" s="25">
        <v>34</v>
      </c>
      <c r="M24" s="38">
        <v>0</v>
      </c>
      <c r="N24" s="13">
        <f t="shared" si="0"/>
        <v>384</v>
      </c>
    </row>
    <row r="25" spans="1:14">
      <c r="A25" s="6" t="s">
        <v>40</v>
      </c>
      <c r="B25" s="1" t="s">
        <v>41</v>
      </c>
      <c r="C25" s="27"/>
      <c r="D25" s="19">
        <v>0</v>
      </c>
      <c r="E25" s="19"/>
      <c r="F25" s="19">
        <v>0</v>
      </c>
      <c r="G25" s="32">
        <v>0</v>
      </c>
      <c r="H25" s="19">
        <v>0</v>
      </c>
      <c r="I25" s="19">
        <v>0</v>
      </c>
      <c r="J25" s="19">
        <v>0</v>
      </c>
      <c r="K25" s="18">
        <v>0</v>
      </c>
      <c r="L25" s="25">
        <v>0</v>
      </c>
      <c r="M25" s="37">
        <v>0</v>
      </c>
      <c r="N25" s="13">
        <f t="shared" si="0"/>
        <v>0</v>
      </c>
    </row>
    <row r="26" spans="1:14">
      <c r="A26" s="6" t="s">
        <v>42</v>
      </c>
      <c r="B26" s="1" t="s">
        <v>43</v>
      </c>
      <c r="C26" s="27"/>
      <c r="D26" s="19">
        <v>4</v>
      </c>
      <c r="E26" s="19"/>
      <c r="F26" s="19">
        <v>0</v>
      </c>
      <c r="G26" s="32">
        <v>1</v>
      </c>
      <c r="H26" s="19">
        <v>0</v>
      </c>
      <c r="I26" s="19">
        <v>18</v>
      </c>
      <c r="J26" s="19">
        <v>0</v>
      </c>
      <c r="K26" s="18">
        <v>12</v>
      </c>
      <c r="L26" s="25">
        <v>0</v>
      </c>
      <c r="M26" s="37">
        <v>0</v>
      </c>
      <c r="N26" s="13">
        <f t="shared" si="0"/>
        <v>35</v>
      </c>
    </row>
    <row r="27" spans="1:14">
      <c r="A27" s="6" t="s">
        <v>44</v>
      </c>
      <c r="B27" s="1" t="s">
        <v>45</v>
      </c>
      <c r="C27" s="27">
        <v>29</v>
      </c>
      <c r="D27" s="19">
        <v>114</v>
      </c>
      <c r="E27" s="19">
        <v>12</v>
      </c>
      <c r="F27" s="19">
        <v>0</v>
      </c>
      <c r="G27" s="32">
        <v>77</v>
      </c>
      <c r="H27" s="19">
        <v>140</v>
      </c>
      <c r="I27" s="19">
        <v>24</v>
      </c>
      <c r="J27" s="19">
        <v>99</v>
      </c>
      <c r="K27" s="18">
        <v>110</v>
      </c>
      <c r="L27" s="25">
        <v>62</v>
      </c>
      <c r="M27" s="37">
        <v>0</v>
      </c>
      <c r="N27" s="13">
        <f t="shared" si="0"/>
        <v>667</v>
      </c>
    </row>
    <row r="28" spans="1:14">
      <c r="A28" s="6" t="s">
        <v>46</v>
      </c>
      <c r="B28" s="1" t="s">
        <v>47</v>
      </c>
      <c r="C28" s="27">
        <v>1897</v>
      </c>
      <c r="D28" s="19">
        <v>1304</v>
      </c>
      <c r="E28" s="19">
        <v>150</v>
      </c>
      <c r="F28" s="19">
        <v>24</v>
      </c>
      <c r="G28" s="32">
        <v>577</v>
      </c>
      <c r="H28" s="19">
        <v>1768</v>
      </c>
      <c r="I28" s="19">
        <v>908</v>
      </c>
      <c r="J28" s="19">
        <v>281</v>
      </c>
      <c r="K28" s="18">
        <v>406</v>
      </c>
      <c r="L28" s="25">
        <v>458</v>
      </c>
      <c r="M28" s="37">
        <v>0</v>
      </c>
      <c r="N28" s="13">
        <f t="shared" si="0"/>
        <v>7773</v>
      </c>
    </row>
    <row r="29" spans="1:14">
      <c r="A29" s="6" t="s">
        <v>48</v>
      </c>
      <c r="B29" s="1" t="s">
        <v>49</v>
      </c>
      <c r="C29" s="27">
        <v>272</v>
      </c>
      <c r="D29" s="19">
        <v>0</v>
      </c>
      <c r="E29" s="19">
        <v>2</v>
      </c>
      <c r="F29" s="19">
        <v>0</v>
      </c>
      <c r="G29" s="32">
        <v>134</v>
      </c>
      <c r="H29" s="19">
        <v>2</v>
      </c>
      <c r="I29" s="19">
        <v>290</v>
      </c>
      <c r="J29" s="19">
        <v>0</v>
      </c>
      <c r="K29" s="18">
        <v>0</v>
      </c>
      <c r="L29" s="25">
        <v>497</v>
      </c>
      <c r="M29" s="37">
        <v>0</v>
      </c>
      <c r="N29" s="13">
        <f t="shared" si="0"/>
        <v>1197</v>
      </c>
    </row>
    <row r="30" spans="1:14">
      <c r="A30" s="6" t="s">
        <v>50</v>
      </c>
      <c r="B30" s="1" t="s">
        <v>51</v>
      </c>
      <c r="C30" s="27"/>
      <c r="D30" s="19">
        <v>14</v>
      </c>
      <c r="E30" s="19">
        <v>1</v>
      </c>
      <c r="F30" s="19">
        <v>0</v>
      </c>
      <c r="G30" s="32">
        <v>0</v>
      </c>
      <c r="H30" s="19">
        <v>0</v>
      </c>
      <c r="I30" s="19">
        <v>0</v>
      </c>
      <c r="J30" s="19">
        <v>0</v>
      </c>
      <c r="K30" s="18">
        <v>0</v>
      </c>
      <c r="L30" s="25">
        <v>0</v>
      </c>
      <c r="M30" s="37">
        <v>0</v>
      </c>
      <c r="N30" s="13">
        <f t="shared" si="0"/>
        <v>15</v>
      </c>
    </row>
    <row r="31" spans="1:14">
      <c r="A31" s="6" t="s">
        <v>52</v>
      </c>
      <c r="B31" s="1" t="s">
        <v>53</v>
      </c>
      <c r="C31" s="27"/>
      <c r="D31" s="19">
        <v>64</v>
      </c>
      <c r="E31" s="19">
        <v>3</v>
      </c>
      <c r="F31" s="19">
        <v>0</v>
      </c>
      <c r="G31" s="32">
        <v>2</v>
      </c>
      <c r="H31" s="19">
        <v>14</v>
      </c>
      <c r="I31" s="19">
        <v>2</v>
      </c>
      <c r="J31" s="19">
        <v>4</v>
      </c>
      <c r="K31" s="18">
        <v>0</v>
      </c>
      <c r="L31" s="25">
        <v>12</v>
      </c>
      <c r="M31" s="37">
        <v>0</v>
      </c>
      <c r="N31" s="13">
        <f t="shared" si="0"/>
        <v>101</v>
      </c>
    </row>
    <row r="32" spans="1:14">
      <c r="A32" s="6" t="s">
        <v>54</v>
      </c>
      <c r="B32" s="1" t="s">
        <v>55</v>
      </c>
      <c r="C32" s="27"/>
      <c r="D32" s="19">
        <v>0</v>
      </c>
      <c r="E32" s="19"/>
      <c r="F32" s="19">
        <v>0</v>
      </c>
      <c r="G32" s="32">
        <v>0</v>
      </c>
      <c r="H32" s="19">
        <v>0</v>
      </c>
      <c r="I32" s="19">
        <v>0</v>
      </c>
      <c r="J32" s="19">
        <v>0</v>
      </c>
      <c r="K32" s="18">
        <v>0</v>
      </c>
      <c r="L32" s="25">
        <v>0</v>
      </c>
      <c r="M32" s="37">
        <v>0</v>
      </c>
      <c r="N32" s="13">
        <f t="shared" si="0"/>
        <v>0</v>
      </c>
    </row>
    <row r="33" spans="1:14">
      <c r="A33" s="6" t="s">
        <v>56</v>
      </c>
      <c r="B33" s="1" t="s">
        <v>57</v>
      </c>
      <c r="C33" s="27">
        <v>8043</v>
      </c>
      <c r="D33" s="19">
        <v>19006</v>
      </c>
      <c r="E33" s="19">
        <v>3152</v>
      </c>
      <c r="F33" s="19">
        <v>1920</v>
      </c>
      <c r="G33" s="32">
        <v>6454</v>
      </c>
      <c r="H33" s="19">
        <v>17092</v>
      </c>
      <c r="I33" s="19">
        <v>15213</v>
      </c>
      <c r="J33" s="19">
        <v>13349</v>
      </c>
      <c r="K33" s="18">
        <v>6082</v>
      </c>
      <c r="L33" s="25">
        <v>3601</v>
      </c>
      <c r="M33" s="37">
        <v>0</v>
      </c>
      <c r="N33" s="13">
        <f t="shared" si="0"/>
        <v>93912</v>
      </c>
    </row>
    <row r="34" spans="1:14">
      <c r="A34" s="7" t="s">
        <v>58</v>
      </c>
      <c r="B34" s="8" t="s">
        <v>59</v>
      </c>
      <c r="C34" s="27">
        <v>34124</v>
      </c>
      <c r="D34" s="20">
        <v>33791</v>
      </c>
      <c r="E34" s="19">
        <v>12468</v>
      </c>
      <c r="F34" s="19">
        <v>24374</v>
      </c>
      <c r="G34" s="32">
        <v>29122</v>
      </c>
      <c r="H34" s="19">
        <v>35789</v>
      </c>
      <c r="I34" s="19">
        <v>29769</v>
      </c>
      <c r="J34" s="21">
        <v>44168</v>
      </c>
      <c r="K34" s="18">
        <v>21563</v>
      </c>
      <c r="L34" s="26">
        <v>16423</v>
      </c>
      <c r="M34" s="40">
        <f>M3+M5+M10+M13+M19+M28+M33</f>
        <v>13</v>
      </c>
      <c r="N34" s="9">
        <f t="shared" si="0"/>
        <v>281604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DB301-349C-427A-A742-3B028172B83B}">
  <dimension ref="A1:N34"/>
  <sheetViews>
    <sheetView zoomScale="80" zoomScaleNormal="80" workbookViewId="0">
      <selection activeCell="I3" sqref="I3:M34"/>
    </sheetView>
  </sheetViews>
  <sheetFormatPr defaultRowHeight="14.4"/>
  <cols>
    <col min="1" max="1" width="32.109375" customWidth="1"/>
    <col min="2" max="2" width="6.109375" customWidth="1"/>
    <col min="3" max="14" width="15.109375" style="2" customWidth="1"/>
  </cols>
  <sheetData>
    <row r="1" spans="1:14">
      <c r="A1" s="10" t="s">
        <v>79</v>
      </c>
    </row>
    <row r="2" spans="1:14" s="3" customFormat="1" ht="28.8">
      <c r="A2" s="4"/>
      <c r="B2" s="5"/>
      <c r="C2" s="11" t="s">
        <v>60</v>
      </c>
      <c r="D2" s="11" t="s">
        <v>61</v>
      </c>
      <c r="E2" s="11" t="s">
        <v>62</v>
      </c>
      <c r="F2" s="11" t="s">
        <v>63</v>
      </c>
      <c r="G2" s="11" t="s">
        <v>64</v>
      </c>
      <c r="H2" s="11" t="s">
        <v>65</v>
      </c>
      <c r="I2" s="11" t="s">
        <v>66</v>
      </c>
      <c r="J2" s="11" t="s">
        <v>67</v>
      </c>
      <c r="K2" s="11" t="s">
        <v>68</v>
      </c>
      <c r="L2" s="11" t="s">
        <v>69</v>
      </c>
      <c r="M2" s="16" t="s">
        <v>71</v>
      </c>
      <c r="N2" s="12" t="s">
        <v>70</v>
      </c>
    </row>
    <row r="3" spans="1:14">
      <c r="A3" s="6" t="s">
        <v>0</v>
      </c>
      <c r="B3" s="1" t="s">
        <v>1</v>
      </c>
      <c r="C3" s="29">
        <v>15046</v>
      </c>
      <c r="D3" s="28">
        <v>6263</v>
      </c>
      <c r="E3" s="19">
        <v>2977</v>
      </c>
      <c r="F3" s="30">
        <v>9426</v>
      </c>
      <c r="G3" s="32">
        <v>12029</v>
      </c>
      <c r="H3" s="19">
        <v>19474</v>
      </c>
      <c r="I3" s="19">
        <v>6119</v>
      </c>
      <c r="J3" s="19">
        <v>14458</v>
      </c>
      <c r="K3" s="18">
        <v>7798</v>
      </c>
      <c r="L3" s="25">
        <v>9226</v>
      </c>
      <c r="M3" s="41">
        <v>400</v>
      </c>
      <c r="N3" s="13">
        <f>SUM(C3:M3)</f>
        <v>103216</v>
      </c>
    </row>
    <row r="4" spans="1:14">
      <c r="A4" s="6" t="s">
        <v>2</v>
      </c>
      <c r="B4" s="1" t="s">
        <v>3</v>
      </c>
      <c r="C4" s="29">
        <v>253</v>
      </c>
      <c r="D4" s="28">
        <v>95</v>
      </c>
      <c r="E4" s="19">
        <v>6</v>
      </c>
      <c r="F4" s="30">
        <v>0</v>
      </c>
      <c r="G4" s="32">
        <v>169</v>
      </c>
      <c r="H4" s="19">
        <v>587</v>
      </c>
      <c r="I4" s="19">
        <v>1387</v>
      </c>
      <c r="J4" s="19">
        <v>175</v>
      </c>
      <c r="K4" s="18">
        <v>0</v>
      </c>
      <c r="L4" s="25">
        <v>366</v>
      </c>
      <c r="M4" s="41">
        <v>0</v>
      </c>
      <c r="N4" s="13">
        <f t="shared" ref="N4:N34" si="0">SUM(C4:M4)</f>
        <v>3038</v>
      </c>
    </row>
    <row r="5" spans="1:14">
      <c r="A5" s="6" t="s">
        <v>4</v>
      </c>
      <c r="B5" s="1" t="s">
        <v>5</v>
      </c>
      <c r="C5" s="29">
        <v>366</v>
      </c>
      <c r="D5" s="28">
        <v>554</v>
      </c>
      <c r="E5" s="19">
        <v>1205</v>
      </c>
      <c r="F5" s="30">
        <v>165</v>
      </c>
      <c r="G5" s="32">
        <v>701</v>
      </c>
      <c r="H5" s="19">
        <v>887</v>
      </c>
      <c r="I5" s="19">
        <v>712</v>
      </c>
      <c r="J5" s="19">
        <v>456</v>
      </c>
      <c r="K5" s="18">
        <v>629</v>
      </c>
      <c r="L5" s="25">
        <v>400</v>
      </c>
      <c r="M5" s="41">
        <v>5</v>
      </c>
      <c r="N5" s="13">
        <f t="shared" si="0"/>
        <v>6080</v>
      </c>
    </row>
    <row r="6" spans="1:14">
      <c r="A6" s="6" t="s">
        <v>6</v>
      </c>
      <c r="B6" s="1" t="s">
        <v>7</v>
      </c>
      <c r="C6" s="29"/>
      <c r="D6" s="19">
        <v>0</v>
      </c>
      <c r="E6" s="19">
        <v>0</v>
      </c>
      <c r="F6" s="30">
        <v>0</v>
      </c>
      <c r="G6" s="32">
        <v>0</v>
      </c>
      <c r="H6" s="19">
        <v>0</v>
      </c>
      <c r="I6" s="19">
        <v>0</v>
      </c>
      <c r="J6" s="19">
        <v>0</v>
      </c>
      <c r="K6" s="18">
        <v>0</v>
      </c>
      <c r="L6" s="25">
        <v>0</v>
      </c>
      <c r="M6" s="41">
        <v>0</v>
      </c>
      <c r="N6" s="13">
        <f t="shared" si="0"/>
        <v>0</v>
      </c>
    </row>
    <row r="7" spans="1:14">
      <c r="A7" s="6" t="s">
        <v>8</v>
      </c>
      <c r="B7" s="1" t="s">
        <v>9</v>
      </c>
      <c r="C7" s="29"/>
      <c r="D7" s="19">
        <v>2</v>
      </c>
      <c r="E7" s="19">
        <v>0</v>
      </c>
      <c r="F7" s="30">
        <v>0</v>
      </c>
      <c r="G7" s="32">
        <v>0</v>
      </c>
      <c r="H7" s="19">
        <v>0</v>
      </c>
      <c r="I7" s="19">
        <v>0</v>
      </c>
      <c r="J7" s="19">
        <v>0</v>
      </c>
      <c r="K7" s="18">
        <v>0</v>
      </c>
      <c r="L7" s="25">
        <v>0</v>
      </c>
      <c r="M7" s="41">
        <v>0</v>
      </c>
      <c r="N7" s="13">
        <f t="shared" si="0"/>
        <v>2</v>
      </c>
    </row>
    <row r="8" spans="1:14">
      <c r="A8" s="6" t="s">
        <v>10</v>
      </c>
      <c r="B8" s="1" t="s">
        <v>11</v>
      </c>
      <c r="C8" s="29"/>
      <c r="D8" s="19">
        <v>1</v>
      </c>
      <c r="E8" s="19">
        <v>1</v>
      </c>
      <c r="F8" s="30">
        <v>0</v>
      </c>
      <c r="G8" s="32">
        <v>3</v>
      </c>
      <c r="H8" s="19">
        <v>5</v>
      </c>
      <c r="I8" s="19">
        <v>1</v>
      </c>
      <c r="J8" s="19">
        <v>2</v>
      </c>
      <c r="K8" s="18">
        <v>2</v>
      </c>
      <c r="L8" s="25">
        <v>0</v>
      </c>
      <c r="M8" s="41">
        <v>0</v>
      </c>
      <c r="N8" s="13">
        <f t="shared" si="0"/>
        <v>15</v>
      </c>
    </row>
    <row r="9" spans="1:14">
      <c r="A9" s="6" t="s">
        <v>12</v>
      </c>
      <c r="B9" s="1" t="s">
        <v>13</v>
      </c>
      <c r="C9" s="29"/>
      <c r="D9" s="19">
        <v>45</v>
      </c>
      <c r="E9" s="19">
        <v>31</v>
      </c>
      <c r="F9" s="30">
        <v>0</v>
      </c>
      <c r="G9" s="32">
        <v>24</v>
      </c>
      <c r="H9" s="19">
        <v>24</v>
      </c>
      <c r="I9" s="19">
        <v>53</v>
      </c>
      <c r="J9" s="19">
        <v>18</v>
      </c>
      <c r="K9" s="18">
        <v>19</v>
      </c>
      <c r="L9" s="25">
        <v>26</v>
      </c>
      <c r="M9" s="41">
        <v>0</v>
      </c>
      <c r="N9" s="13">
        <f t="shared" si="0"/>
        <v>240</v>
      </c>
    </row>
    <row r="10" spans="1:14">
      <c r="A10" s="6" t="s">
        <v>14</v>
      </c>
      <c r="B10" s="1" t="s">
        <v>15</v>
      </c>
      <c r="C10" s="29">
        <v>2243</v>
      </c>
      <c r="D10" s="19">
        <f>D11+D12</f>
        <v>1463</v>
      </c>
      <c r="E10" s="19">
        <v>586</v>
      </c>
      <c r="F10" s="30">
        <v>132</v>
      </c>
      <c r="G10" s="32">
        <v>1445</v>
      </c>
      <c r="H10" s="19">
        <v>2631</v>
      </c>
      <c r="I10" s="19">
        <f>I11+I12</f>
        <v>1989</v>
      </c>
      <c r="J10" s="19">
        <f>SUM(J11:J12)</f>
        <v>535</v>
      </c>
      <c r="K10" s="18">
        <v>751</v>
      </c>
      <c r="L10" s="25">
        <f>SUM(L11:L12)</f>
        <v>2253</v>
      </c>
      <c r="M10" s="41">
        <v>1</v>
      </c>
      <c r="N10" s="13">
        <f t="shared" si="0"/>
        <v>14029</v>
      </c>
    </row>
    <row r="11" spans="1:14">
      <c r="A11" s="6" t="s">
        <v>16</v>
      </c>
      <c r="B11" s="1" t="s">
        <v>17</v>
      </c>
      <c r="C11" s="29">
        <v>2137</v>
      </c>
      <c r="D11" s="28">
        <v>1251</v>
      </c>
      <c r="E11" s="19">
        <v>488</v>
      </c>
      <c r="F11" s="30">
        <v>110</v>
      </c>
      <c r="G11" s="32">
        <v>1191</v>
      </c>
      <c r="H11" s="19">
        <v>2159</v>
      </c>
      <c r="I11" s="19">
        <v>1784</v>
      </c>
      <c r="J11" s="19">
        <v>360</v>
      </c>
      <c r="K11" s="18">
        <v>559</v>
      </c>
      <c r="L11" s="25">
        <v>315</v>
      </c>
      <c r="M11" s="41">
        <v>0</v>
      </c>
      <c r="N11" s="13">
        <f t="shared" si="0"/>
        <v>10354</v>
      </c>
    </row>
    <row r="12" spans="1:14">
      <c r="A12" s="6" t="s">
        <v>18</v>
      </c>
      <c r="B12" s="1" t="s">
        <v>19</v>
      </c>
      <c r="C12" s="29">
        <v>106</v>
      </c>
      <c r="D12" s="28">
        <v>212</v>
      </c>
      <c r="E12" s="19">
        <v>98</v>
      </c>
      <c r="F12" s="30">
        <v>22</v>
      </c>
      <c r="G12" s="32">
        <v>254</v>
      </c>
      <c r="H12" s="19">
        <v>472</v>
      </c>
      <c r="I12" s="19">
        <v>205</v>
      </c>
      <c r="J12" s="19">
        <v>175</v>
      </c>
      <c r="K12" s="18">
        <v>192</v>
      </c>
      <c r="L12" s="25">
        <v>1938</v>
      </c>
      <c r="M12" s="41">
        <v>1</v>
      </c>
      <c r="N12" s="13">
        <f t="shared" si="0"/>
        <v>3675</v>
      </c>
    </row>
    <row r="13" spans="1:14">
      <c r="A13" s="6" t="s">
        <v>20</v>
      </c>
      <c r="B13" s="1" t="s">
        <v>21</v>
      </c>
      <c r="C13" s="29">
        <v>2073</v>
      </c>
      <c r="D13" s="19">
        <f>D14+D15</f>
        <v>1266</v>
      </c>
      <c r="E13" s="19">
        <v>206</v>
      </c>
      <c r="F13" s="30">
        <v>27</v>
      </c>
      <c r="G13" s="32">
        <v>1545</v>
      </c>
      <c r="H13" s="19">
        <v>4446</v>
      </c>
      <c r="I13" s="19">
        <f>I14+I15</f>
        <v>2310</v>
      </c>
      <c r="J13" s="19">
        <f>SUM(J14:J15)</f>
        <v>306</v>
      </c>
      <c r="K13" s="18">
        <v>381</v>
      </c>
      <c r="L13" s="25">
        <f>SUM(L14:L15)</f>
        <v>2288</v>
      </c>
      <c r="M13" s="41">
        <v>0</v>
      </c>
      <c r="N13" s="13">
        <f t="shared" si="0"/>
        <v>14848</v>
      </c>
    </row>
    <row r="14" spans="1:14">
      <c r="A14" s="6" t="s">
        <v>16</v>
      </c>
      <c r="B14" s="1" t="s">
        <v>22</v>
      </c>
      <c r="C14" s="29">
        <v>1989</v>
      </c>
      <c r="D14" s="19">
        <v>1149</v>
      </c>
      <c r="E14" s="19">
        <v>177</v>
      </c>
      <c r="F14" s="30">
        <v>16</v>
      </c>
      <c r="G14" s="32">
        <v>1199</v>
      </c>
      <c r="H14" s="19">
        <v>3947</v>
      </c>
      <c r="I14" s="19">
        <v>1873</v>
      </c>
      <c r="J14" s="19">
        <v>210</v>
      </c>
      <c r="K14" s="18">
        <v>274</v>
      </c>
      <c r="L14" s="25">
        <v>308</v>
      </c>
      <c r="M14" s="41">
        <v>0</v>
      </c>
      <c r="N14" s="13">
        <f t="shared" si="0"/>
        <v>11142</v>
      </c>
    </row>
    <row r="15" spans="1:14">
      <c r="A15" s="6" t="s">
        <v>18</v>
      </c>
      <c r="B15" s="1" t="s">
        <v>23</v>
      </c>
      <c r="C15" s="29">
        <v>84</v>
      </c>
      <c r="D15" s="19">
        <v>117</v>
      </c>
      <c r="E15" s="19">
        <v>29</v>
      </c>
      <c r="F15" s="30">
        <v>11</v>
      </c>
      <c r="G15" s="32">
        <v>346</v>
      </c>
      <c r="H15" s="19">
        <v>499</v>
      </c>
      <c r="I15" s="19">
        <v>437</v>
      </c>
      <c r="J15" s="19">
        <v>96</v>
      </c>
      <c r="K15" s="18">
        <v>107</v>
      </c>
      <c r="L15" s="25">
        <v>1980</v>
      </c>
      <c r="M15" s="41">
        <v>0</v>
      </c>
      <c r="N15" s="13">
        <f t="shared" si="0"/>
        <v>3706</v>
      </c>
    </row>
    <row r="16" spans="1:14">
      <c r="A16" s="6" t="s">
        <v>24</v>
      </c>
      <c r="B16" s="1" t="s">
        <v>25</v>
      </c>
      <c r="C16" s="29">
        <v>2337</v>
      </c>
      <c r="D16" s="19">
        <f>D17+D18</f>
        <v>2729</v>
      </c>
      <c r="E16" s="19">
        <v>622</v>
      </c>
      <c r="F16" s="30">
        <v>159</v>
      </c>
      <c r="G16" s="32">
        <v>1545</v>
      </c>
      <c r="H16" s="19">
        <v>4477</v>
      </c>
      <c r="I16" s="19">
        <f>I17+I18</f>
        <v>2310</v>
      </c>
      <c r="J16" s="19">
        <f>SUM(J17:J18)</f>
        <v>584</v>
      </c>
      <c r="K16" s="18">
        <v>857</v>
      </c>
      <c r="L16" s="25">
        <f>SUM(L17:L18)</f>
        <v>2319</v>
      </c>
      <c r="M16" s="41">
        <v>1</v>
      </c>
      <c r="N16" s="13">
        <f t="shared" si="0"/>
        <v>17940</v>
      </c>
    </row>
    <row r="17" spans="1:14">
      <c r="A17" s="6" t="s">
        <v>16</v>
      </c>
      <c r="B17" s="1" t="s">
        <v>26</v>
      </c>
      <c r="C17" s="29">
        <v>2151</v>
      </c>
      <c r="D17" s="28">
        <f>D11+D14</f>
        <v>2400</v>
      </c>
      <c r="E17" s="19">
        <v>495</v>
      </c>
      <c r="F17" s="30">
        <v>126</v>
      </c>
      <c r="G17" s="32">
        <v>1199</v>
      </c>
      <c r="H17" s="19">
        <v>3958</v>
      </c>
      <c r="I17" s="19">
        <f>I14</f>
        <v>1873</v>
      </c>
      <c r="J17" s="19">
        <v>366</v>
      </c>
      <c r="K17" s="18">
        <v>568</v>
      </c>
      <c r="L17" s="25">
        <v>316</v>
      </c>
      <c r="M17" s="41">
        <v>0</v>
      </c>
      <c r="N17" s="13">
        <f t="shared" si="0"/>
        <v>13452</v>
      </c>
    </row>
    <row r="18" spans="1:14">
      <c r="A18" s="6" t="s">
        <v>18</v>
      </c>
      <c r="B18" s="1" t="s">
        <v>27</v>
      </c>
      <c r="C18" s="29">
        <v>186</v>
      </c>
      <c r="D18" s="28">
        <f>D12+D15</f>
        <v>329</v>
      </c>
      <c r="E18" s="19">
        <v>127</v>
      </c>
      <c r="F18" s="30">
        <v>33</v>
      </c>
      <c r="G18" s="32">
        <v>346</v>
      </c>
      <c r="H18" s="19">
        <v>519</v>
      </c>
      <c r="I18" s="19">
        <f>I15</f>
        <v>437</v>
      </c>
      <c r="J18" s="19">
        <v>218</v>
      </c>
      <c r="K18" s="18">
        <v>289</v>
      </c>
      <c r="L18" s="25">
        <v>2003</v>
      </c>
      <c r="M18" s="41">
        <v>1</v>
      </c>
      <c r="N18" s="13">
        <f t="shared" si="0"/>
        <v>4488</v>
      </c>
    </row>
    <row r="19" spans="1:14">
      <c r="A19" s="6" t="s">
        <v>28</v>
      </c>
      <c r="B19" s="1" t="s">
        <v>29</v>
      </c>
      <c r="C19" s="29">
        <f>C20+C24</f>
        <v>16126</v>
      </c>
      <c r="D19" s="19">
        <f>D20+D24+D25</f>
        <v>11196</v>
      </c>
      <c r="E19" s="19">
        <v>12768</v>
      </c>
      <c r="F19" s="30">
        <v>16435</v>
      </c>
      <c r="G19" s="32">
        <v>18784</v>
      </c>
      <c r="H19" s="22">
        <f>H20+H24+H25</f>
        <v>11157</v>
      </c>
      <c r="I19" s="19">
        <f>I20+I24+I25</f>
        <v>10420</v>
      </c>
      <c r="J19" s="19">
        <f>SUM(J20,J24:J25)</f>
        <v>14726</v>
      </c>
      <c r="K19" s="18">
        <v>12509</v>
      </c>
      <c r="L19" s="25">
        <f>L20+L24+L25</f>
        <v>8618</v>
      </c>
      <c r="M19" s="41">
        <v>881</v>
      </c>
      <c r="N19" s="13">
        <f t="shared" si="0"/>
        <v>133620</v>
      </c>
    </row>
    <row r="20" spans="1:14">
      <c r="A20" s="6" t="s">
        <v>30</v>
      </c>
      <c r="B20" s="1" t="s">
        <v>31</v>
      </c>
      <c r="C20" s="29">
        <f>C21+C22+C23</f>
        <v>16111</v>
      </c>
      <c r="D20" s="19">
        <v>11180</v>
      </c>
      <c r="E20" s="19">
        <v>12742</v>
      </c>
      <c r="F20" s="30">
        <v>16435</v>
      </c>
      <c r="G20" s="32">
        <v>18731</v>
      </c>
      <c r="H20" s="22">
        <f>H21+H22+H23</f>
        <v>11083</v>
      </c>
      <c r="I20" s="19">
        <f>I21+I22+I23</f>
        <v>10358</v>
      </c>
      <c r="J20" s="19">
        <f>SUM(J21:J23)</f>
        <v>14700</v>
      </c>
      <c r="K20" s="18">
        <v>12473</v>
      </c>
      <c r="L20" s="25">
        <f>SUM(L21:L23)</f>
        <v>8576</v>
      </c>
      <c r="M20" s="41">
        <v>881</v>
      </c>
      <c r="N20" s="13">
        <f t="shared" si="0"/>
        <v>133270</v>
      </c>
    </row>
    <row r="21" spans="1:14">
      <c r="A21" s="6" t="s">
        <v>32</v>
      </c>
      <c r="B21" s="1" t="s">
        <v>33</v>
      </c>
      <c r="C21" s="29">
        <v>11198</v>
      </c>
      <c r="D21" s="19">
        <v>7346</v>
      </c>
      <c r="E21" s="19">
        <v>3958</v>
      </c>
      <c r="F21" s="30">
        <v>10746</v>
      </c>
      <c r="G21" s="32">
        <v>12874</v>
      </c>
      <c r="H21" s="19">
        <v>7181</v>
      </c>
      <c r="I21" s="19">
        <v>6864</v>
      </c>
      <c r="J21" s="19">
        <v>10078</v>
      </c>
      <c r="K21" s="18">
        <v>8615</v>
      </c>
      <c r="L21" s="25">
        <v>5292</v>
      </c>
      <c r="M21" s="41">
        <v>454</v>
      </c>
      <c r="N21" s="13">
        <f t="shared" si="0"/>
        <v>84606</v>
      </c>
    </row>
    <row r="22" spans="1:14">
      <c r="A22" s="6" t="s">
        <v>34</v>
      </c>
      <c r="B22" s="1" t="s">
        <v>35</v>
      </c>
      <c r="C22" s="29">
        <v>4824</v>
      </c>
      <c r="D22" s="19">
        <v>3757</v>
      </c>
      <c r="E22" s="19">
        <v>2058</v>
      </c>
      <c r="F22" s="30">
        <v>4811</v>
      </c>
      <c r="G22" s="32">
        <v>5713</v>
      </c>
      <c r="H22" s="19">
        <v>3823</v>
      </c>
      <c r="I22" s="19">
        <v>3451</v>
      </c>
      <c r="J22" s="19">
        <v>4555</v>
      </c>
      <c r="K22" s="18">
        <v>3814</v>
      </c>
      <c r="L22" s="25">
        <v>2292</v>
      </c>
      <c r="M22" s="41">
        <v>251</v>
      </c>
      <c r="N22" s="13">
        <f t="shared" si="0"/>
        <v>39349</v>
      </c>
    </row>
    <row r="23" spans="1:14">
      <c r="A23" s="6" t="s">
        <v>36</v>
      </c>
      <c r="B23" s="1" t="s">
        <v>37</v>
      </c>
      <c r="C23" s="29">
        <v>89</v>
      </c>
      <c r="D23" s="19">
        <v>77</v>
      </c>
      <c r="E23" s="19">
        <v>6726</v>
      </c>
      <c r="F23" s="30">
        <v>873</v>
      </c>
      <c r="G23" s="32">
        <v>144</v>
      </c>
      <c r="H23" s="19">
        <v>79</v>
      </c>
      <c r="I23" s="19">
        <v>43</v>
      </c>
      <c r="J23" s="19">
        <v>67</v>
      </c>
      <c r="K23" s="18">
        <v>44</v>
      </c>
      <c r="L23" s="25">
        <v>992</v>
      </c>
      <c r="M23" s="41">
        <v>176</v>
      </c>
      <c r="N23" s="13">
        <f t="shared" si="0"/>
        <v>9310</v>
      </c>
    </row>
    <row r="24" spans="1:14">
      <c r="A24" s="6" t="s">
        <v>38</v>
      </c>
      <c r="B24" s="1" t="s">
        <v>39</v>
      </c>
      <c r="C24" s="29">
        <v>15</v>
      </c>
      <c r="D24" s="19">
        <v>16</v>
      </c>
      <c r="E24" s="19">
        <v>26</v>
      </c>
      <c r="F24" s="30">
        <v>5</v>
      </c>
      <c r="G24" s="32">
        <v>53</v>
      </c>
      <c r="H24" s="19">
        <v>74</v>
      </c>
      <c r="I24" s="19">
        <v>62</v>
      </c>
      <c r="J24" s="19">
        <v>26</v>
      </c>
      <c r="K24" s="18">
        <v>36</v>
      </c>
      <c r="L24" s="25">
        <v>42</v>
      </c>
      <c r="M24" s="41">
        <v>0</v>
      </c>
      <c r="N24" s="13">
        <f t="shared" si="0"/>
        <v>355</v>
      </c>
    </row>
    <row r="25" spans="1:14">
      <c r="A25" s="6" t="s">
        <v>40</v>
      </c>
      <c r="B25" s="1" t="s">
        <v>41</v>
      </c>
      <c r="C25" s="29"/>
      <c r="D25" s="19">
        <v>0</v>
      </c>
      <c r="E25" s="19">
        <v>0</v>
      </c>
      <c r="F25" s="30">
        <v>0</v>
      </c>
      <c r="G25" s="32">
        <v>0</v>
      </c>
      <c r="H25" s="19">
        <v>0</v>
      </c>
      <c r="I25" s="19">
        <v>0</v>
      </c>
      <c r="J25" s="19">
        <v>0</v>
      </c>
      <c r="K25" s="18">
        <v>0</v>
      </c>
      <c r="L25" s="25">
        <v>0</v>
      </c>
      <c r="M25" s="41">
        <v>0</v>
      </c>
      <c r="N25" s="13">
        <f t="shared" si="0"/>
        <v>0</v>
      </c>
    </row>
    <row r="26" spans="1:14">
      <c r="A26" s="6" t="s">
        <v>42</v>
      </c>
      <c r="B26" s="1" t="s">
        <v>43</v>
      </c>
      <c r="C26" s="29"/>
      <c r="D26" s="19">
        <v>1</v>
      </c>
      <c r="E26" s="19">
        <v>0</v>
      </c>
      <c r="F26" s="30">
        <v>0</v>
      </c>
      <c r="G26" s="32">
        <v>0</v>
      </c>
      <c r="H26" s="19">
        <v>0</v>
      </c>
      <c r="I26" s="19">
        <v>17</v>
      </c>
      <c r="J26" s="19">
        <v>0</v>
      </c>
      <c r="K26" s="18">
        <v>12</v>
      </c>
      <c r="L26" s="25">
        <v>0</v>
      </c>
      <c r="M26" s="41">
        <v>0</v>
      </c>
      <c r="N26" s="13">
        <f t="shared" si="0"/>
        <v>30</v>
      </c>
    </row>
    <row r="27" spans="1:14">
      <c r="A27" s="6" t="s">
        <v>44</v>
      </c>
      <c r="B27" s="1" t="s">
        <v>45</v>
      </c>
      <c r="C27" s="29">
        <v>23</v>
      </c>
      <c r="D27" s="19">
        <v>78</v>
      </c>
      <c r="E27" s="19">
        <v>14</v>
      </c>
      <c r="F27" s="30">
        <v>0</v>
      </c>
      <c r="G27" s="32">
        <v>70</v>
      </c>
      <c r="H27" s="19">
        <v>99</v>
      </c>
      <c r="I27" s="19">
        <v>25</v>
      </c>
      <c r="J27" s="19">
        <v>85</v>
      </c>
      <c r="K27" s="18">
        <v>94</v>
      </c>
      <c r="L27" s="25">
        <v>36</v>
      </c>
      <c r="M27" s="41">
        <v>0</v>
      </c>
      <c r="N27" s="13">
        <f t="shared" si="0"/>
        <v>524</v>
      </c>
    </row>
    <row r="28" spans="1:14">
      <c r="A28" s="6" t="s">
        <v>46</v>
      </c>
      <c r="B28" s="1" t="s">
        <v>47</v>
      </c>
      <c r="C28" s="29">
        <v>2051</v>
      </c>
      <c r="D28" s="19">
        <v>1348</v>
      </c>
      <c r="E28" s="19">
        <v>154</v>
      </c>
      <c r="F28" s="30">
        <v>27</v>
      </c>
      <c r="G28" s="32">
        <v>558</v>
      </c>
      <c r="H28" s="19">
        <v>1648</v>
      </c>
      <c r="I28" s="19">
        <v>809</v>
      </c>
      <c r="J28" s="19">
        <v>236</v>
      </c>
      <c r="K28" s="18">
        <v>355</v>
      </c>
      <c r="L28" s="25">
        <v>323</v>
      </c>
      <c r="M28" s="41">
        <v>0</v>
      </c>
      <c r="N28" s="13">
        <f t="shared" si="0"/>
        <v>7509</v>
      </c>
    </row>
    <row r="29" spans="1:14">
      <c r="A29" s="6" t="s">
        <v>48</v>
      </c>
      <c r="B29" s="1" t="s">
        <v>49</v>
      </c>
      <c r="C29" s="29">
        <v>62</v>
      </c>
      <c r="D29" s="19">
        <v>0</v>
      </c>
      <c r="E29" s="19">
        <v>6</v>
      </c>
      <c r="F29" s="30">
        <v>0</v>
      </c>
      <c r="G29" s="32">
        <v>217</v>
      </c>
      <c r="H29" s="19">
        <v>6</v>
      </c>
      <c r="I29" s="19">
        <v>838</v>
      </c>
      <c r="J29" s="19">
        <v>0</v>
      </c>
      <c r="K29" s="18">
        <v>0</v>
      </c>
      <c r="L29" s="25">
        <v>507</v>
      </c>
      <c r="M29" s="41">
        <v>0</v>
      </c>
      <c r="N29" s="13">
        <f t="shared" si="0"/>
        <v>1636</v>
      </c>
    </row>
    <row r="30" spans="1:14">
      <c r="A30" s="6" t="s">
        <v>50</v>
      </c>
      <c r="B30" s="1" t="s">
        <v>51</v>
      </c>
      <c r="C30" s="29"/>
      <c r="D30" s="19">
        <v>3</v>
      </c>
      <c r="E30" s="19">
        <v>0</v>
      </c>
      <c r="F30" s="30">
        <v>0</v>
      </c>
      <c r="G30" s="32">
        <v>0</v>
      </c>
      <c r="H30" s="19">
        <v>0</v>
      </c>
      <c r="I30" s="19">
        <v>0</v>
      </c>
      <c r="J30" s="19">
        <v>0</v>
      </c>
      <c r="K30" s="18">
        <v>0</v>
      </c>
      <c r="L30" s="25">
        <v>1</v>
      </c>
      <c r="M30" s="41">
        <v>0</v>
      </c>
      <c r="N30" s="13">
        <f t="shared" si="0"/>
        <v>4</v>
      </c>
    </row>
    <row r="31" spans="1:14">
      <c r="A31" s="6" t="s">
        <v>52</v>
      </c>
      <c r="B31" s="1" t="s">
        <v>53</v>
      </c>
      <c r="C31" s="29"/>
      <c r="D31" s="19">
        <v>68</v>
      </c>
      <c r="E31" s="19">
        <v>3</v>
      </c>
      <c r="F31" s="30">
        <v>0</v>
      </c>
      <c r="G31" s="32">
        <v>1</v>
      </c>
      <c r="H31" s="19">
        <v>14</v>
      </c>
      <c r="I31" s="19">
        <v>6</v>
      </c>
      <c r="J31" s="19">
        <v>3</v>
      </c>
      <c r="K31" s="18">
        <v>0</v>
      </c>
      <c r="L31" s="25">
        <v>2</v>
      </c>
      <c r="M31" s="41">
        <v>0</v>
      </c>
      <c r="N31" s="13">
        <f t="shared" si="0"/>
        <v>97</v>
      </c>
    </row>
    <row r="32" spans="1:14">
      <c r="A32" s="6" t="s">
        <v>54</v>
      </c>
      <c r="B32" s="1" t="s">
        <v>55</v>
      </c>
      <c r="C32" s="29"/>
      <c r="D32" s="19">
        <v>0</v>
      </c>
      <c r="E32" s="19">
        <v>0</v>
      </c>
      <c r="F32" s="30">
        <v>0</v>
      </c>
      <c r="G32" s="32">
        <v>0</v>
      </c>
      <c r="H32" s="19">
        <v>0</v>
      </c>
      <c r="I32" s="19">
        <v>0</v>
      </c>
      <c r="J32" s="19">
        <v>0</v>
      </c>
      <c r="K32" s="18">
        <v>0</v>
      </c>
      <c r="L32" s="25">
        <v>0</v>
      </c>
      <c r="M32" s="41">
        <v>0</v>
      </c>
      <c r="N32" s="13">
        <f t="shared" si="0"/>
        <v>0</v>
      </c>
    </row>
    <row r="33" spans="1:14">
      <c r="A33" s="6" t="s">
        <v>56</v>
      </c>
      <c r="B33" s="1" t="s">
        <v>57</v>
      </c>
      <c r="C33" s="29">
        <v>7561</v>
      </c>
      <c r="D33" s="19">
        <v>18216</v>
      </c>
      <c r="E33" s="19">
        <v>3661</v>
      </c>
      <c r="F33" s="30">
        <v>1838</v>
      </c>
      <c r="G33" s="32">
        <v>6602</v>
      </c>
      <c r="H33" s="19">
        <v>13872</v>
      </c>
      <c r="I33" s="19">
        <v>18154</v>
      </c>
      <c r="J33" s="19">
        <v>10366</v>
      </c>
      <c r="K33" s="18">
        <v>5331</v>
      </c>
      <c r="L33" s="25">
        <v>3109</v>
      </c>
      <c r="M33" s="41">
        <v>29</v>
      </c>
      <c r="N33" s="13">
        <f t="shared" si="0"/>
        <v>88739</v>
      </c>
    </row>
    <row r="34" spans="1:14">
      <c r="A34" s="7" t="s">
        <v>58</v>
      </c>
      <c r="B34" s="8" t="s">
        <v>59</v>
      </c>
      <c r="C34" s="29">
        <v>31948</v>
      </c>
      <c r="D34" s="20">
        <v>32836</v>
      </c>
      <c r="E34" s="19">
        <v>18380</v>
      </c>
      <c r="F34" s="30">
        <v>18466</v>
      </c>
      <c r="G34" s="32">
        <v>28740</v>
      </c>
      <c r="H34" s="19">
        <v>31971</v>
      </c>
      <c r="I34" s="19">
        <v>33681</v>
      </c>
      <c r="J34" s="21">
        <v>38041</v>
      </c>
      <c r="K34" s="18">
        <v>19580</v>
      </c>
      <c r="L34" s="26">
        <v>19539</v>
      </c>
      <c r="M34" s="44">
        <v>915</v>
      </c>
      <c r="N34" s="9">
        <f t="shared" si="0"/>
        <v>274097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AC5D8-A5F7-404B-8C6C-139F3B98304D}">
  <dimension ref="A1:N34"/>
  <sheetViews>
    <sheetView tabSelected="1" zoomScale="80" zoomScaleNormal="80" workbookViewId="0">
      <selection activeCell="H3" sqref="H3:H34"/>
    </sheetView>
  </sheetViews>
  <sheetFormatPr defaultRowHeight="14.4"/>
  <cols>
    <col min="1" max="1" width="32.109375" customWidth="1"/>
    <col min="2" max="2" width="6.109375" customWidth="1"/>
    <col min="3" max="14" width="15.109375" style="2" customWidth="1"/>
  </cols>
  <sheetData>
    <row r="1" spans="1:14">
      <c r="A1" s="10" t="s">
        <v>81</v>
      </c>
    </row>
    <row r="2" spans="1:14" s="3" customFormat="1" ht="28.8">
      <c r="A2" s="4"/>
      <c r="B2" s="5"/>
      <c r="C2" s="11" t="s">
        <v>60</v>
      </c>
      <c r="D2" s="11" t="s">
        <v>61</v>
      </c>
      <c r="E2" s="11" t="s">
        <v>62</v>
      </c>
      <c r="F2" s="11" t="s">
        <v>63</v>
      </c>
      <c r="G2" s="11" t="s">
        <v>64</v>
      </c>
      <c r="H2" s="11" t="s">
        <v>65</v>
      </c>
      <c r="I2" s="11" t="s">
        <v>66</v>
      </c>
      <c r="J2" s="11" t="s">
        <v>72</v>
      </c>
      <c r="K2" s="11" t="s">
        <v>68</v>
      </c>
      <c r="L2" s="11" t="s">
        <v>69</v>
      </c>
      <c r="M2" s="16" t="s">
        <v>75</v>
      </c>
      <c r="N2" s="12" t="s">
        <v>70</v>
      </c>
    </row>
    <row r="3" spans="1:14">
      <c r="A3" s="6" t="s">
        <v>0</v>
      </c>
      <c r="B3" s="1" t="s">
        <v>1</v>
      </c>
      <c r="C3" s="27">
        <v>73</v>
      </c>
      <c r="D3" s="28">
        <v>116</v>
      </c>
      <c r="E3" s="19">
        <v>36</v>
      </c>
      <c r="F3" s="19">
        <v>20</v>
      </c>
      <c r="G3" s="32">
        <v>91</v>
      </c>
      <c r="H3" s="19">
        <v>96</v>
      </c>
      <c r="I3" s="19">
        <v>46</v>
      </c>
      <c r="J3" s="19">
        <v>66</v>
      </c>
      <c r="K3" s="18">
        <v>45</v>
      </c>
      <c r="L3" s="25">
        <v>83</v>
      </c>
      <c r="M3" s="37">
        <v>0</v>
      </c>
      <c r="N3" s="14">
        <f>SUM(C3:M3)</f>
        <v>672</v>
      </c>
    </row>
    <row r="4" spans="1:14">
      <c r="A4" s="6" t="s">
        <v>2</v>
      </c>
      <c r="B4" s="1" t="s">
        <v>3</v>
      </c>
      <c r="C4" s="27">
        <v>1730</v>
      </c>
      <c r="D4" s="28">
        <v>881</v>
      </c>
      <c r="E4" s="19">
        <v>77</v>
      </c>
      <c r="F4" s="19">
        <v>0</v>
      </c>
      <c r="G4" s="32">
        <v>1611</v>
      </c>
      <c r="H4" s="19">
        <v>595</v>
      </c>
      <c r="I4" s="19">
        <v>1124</v>
      </c>
      <c r="J4" s="19">
        <v>851</v>
      </c>
      <c r="K4" s="18">
        <v>0</v>
      </c>
      <c r="L4" s="25">
        <v>807</v>
      </c>
      <c r="M4" s="37">
        <v>0</v>
      </c>
      <c r="N4" s="14">
        <f t="shared" ref="N4:N34" si="0">SUM(C4:M4)</f>
        <v>7676</v>
      </c>
    </row>
    <row r="5" spans="1:14">
      <c r="A5" s="6" t="s">
        <v>4</v>
      </c>
      <c r="B5" s="1" t="s">
        <v>5</v>
      </c>
      <c r="C5" s="27">
        <v>70</v>
      </c>
      <c r="D5" s="28">
        <v>73</v>
      </c>
      <c r="E5" s="19">
        <v>63</v>
      </c>
      <c r="F5" s="19">
        <v>31</v>
      </c>
      <c r="G5" s="32">
        <v>120</v>
      </c>
      <c r="H5" s="19">
        <v>129</v>
      </c>
      <c r="I5" s="19">
        <v>113</v>
      </c>
      <c r="J5" s="19">
        <v>77</v>
      </c>
      <c r="K5" s="18">
        <v>64</v>
      </c>
      <c r="L5" s="25">
        <v>58</v>
      </c>
      <c r="M5" s="37">
        <v>0</v>
      </c>
      <c r="N5" s="14">
        <f t="shared" si="0"/>
        <v>798</v>
      </c>
    </row>
    <row r="6" spans="1:14">
      <c r="A6" s="6" t="s">
        <v>6</v>
      </c>
      <c r="B6" s="1" t="s">
        <v>7</v>
      </c>
      <c r="C6" s="27"/>
      <c r="D6" s="19">
        <v>0</v>
      </c>
      <c r="E6" s="19"/>
      <c r="F6" s="19">
        <v>0</v>
      </c>
      <c r="G6" s="32">
        <v>0</v>
      </c>
      <c r="H6" s="19">
        <v>0</v>
      </c>
      <c r="I6" s="19">
        <v>0</v>
      </c>
      <c r="J6" s="19">
        <v>0</v>
      </c>
      <c r="K6" s="18">
        <v>0</v>
      </c>
      <c r="L6" s="25">
        <v>0</v>
      </c>
      <c r="M6" s="37">
        <v>0</v>
      </c>
      <c r="N6" s="14">
        <f t="shared" si="0"/>
        <v>0</v>
      </c>
    </row>
    <row r="7" spans="1:14">
      <c r="A7" s="6" t="s">
        <v>8</v>
      </c>
      <c r="B7" s="1" t="s">
        <v>9</v>
      </c>
      <c r="C7" s="27"/>
      <c r="D7" s="19">
        <v>0</v>
      </c>
      <c r="E7" s="19"/>
      <c r="F7" s="19">
        <v>0</v>
      </c>
      <c r="G7" s="32">
        <v>0</v>
      </c>
      <c r="H7" s="19">
        <v>0</v>
      </c>
      <c r="I7" s="19">
        <v>0</v>
      </c>
      <c r="J7" s="19">
        <v>0</v>
      </c>
      <c r="K7" s="18">
        <v>0</v>
      </c>
      <c r="L7" s="25">
        <v>0</v>
      </c>
      <c r="M7" s="37">
        <v>0</v>
      </c>
      <c r="N7" s="14">
        <f t="shared" si="0"/>
        <v>0</v>
      </c>
    </row>
    <row r="8" spans="1:14">
      <c r="A8" s="6" t="s">
        <v>10</v>
      </c>
      <c r="B8" s="1" t="s">
        <v>11</v>
      </c>
      <c r="C8" s="27"/>
      <c r="D8" s="19">
        <v>0</v>
      </c>
      <c r="E8" s="19"/>
      <c r="F8" s="19">
        <v>0</v>
      </c>
      <c r="G8" s="32">
        <v>0</v>
      </c>
      <c r="H8" s="19">
        <v>0</v>
      </c>
      <c r="I8" s="19">
        <v>0</v>
      </c>
      <c r="J8" s="19">
        <v>0</v>
      </c>
      <c r="K8" s="18">
        <v>1</v>
      </c>
      <c r="L8" s="25">
        <v>0</v>
      </c>
      <c r="M8" s="37">
        <v>0</v>
      </c>
      <c r="N8" s="14">
        <f t="shared" si="0"/>
        <v>1</v>
      </c>
    </row>
    <row r="9" spans="1:14">
      <c r="A9" s="6" t="s">
        <v>12</v>
      </c>
      <c r="B9" s="1" t="s">
        <v>13</v>
      </c>
      <c r="C9" s="27"/>
      <c r="D9" s="19">
        <v>0</v>
      </c>
      <c r="E9" s="19"/>
      <c r="F9" s="19">
        <v>0</v>
      </c>
      <c r="G9" s="32">
        <v>0</v>
      </c>
      <c r="H9" s="19">
        <v>0</v>
      </c>
      <c r="I9" s="19">
        <v>0</v>
      </c>
      <c r="J9" s="19">
        <v>1</v>
      </c>
      <c r="K9" s="18">
        <v>0</v>
      </c>
      <c r="L9" s="25">
        <v>0</v>
      </c>
      <c r="M9" s="37">
        <v>0</v>
      </c>
      <c r="N9" s="14">
        <f t="shared" si="0"/>
        <v>1</v>
      </c>
    </row>
    <row r="10" spans="1:14">
      <c r="A10" s="6" t="s">
        <v>14</v>
      </c>
      <c r="B10" s="1" t="s">
        <v>15</v>
      </c>
      <c r="C10" s="27">
        <v>4</v>
      </c>
      <c r="D10" s="19">
        <f>D11+D12</f>
        <v>34</v>
      </c>
      <c r="E10" s="19">
        <v>1</v>
      </c>
      <c r="F10" s="19">
        <v>0</v>
      </c>
      <c r="G10" s="32">
        <v>11</v>
      </c>
      <c r="H10" s="19">
        <v>68</v>
      </c>
      <c r="I10" s="19">
        <f t="shared" ref="I10" si="1">I11+I12</f>
        <v>7</v>
      </c>
      <c r="J10" s="19">
        <f t="shared" ref="J10" si="2">SUM(J11:J12)</f>
        <v>2</v>
      </c>
      <c r="K10" s="18">
        <v>7</v>
      </c>
      <c r="L10" s="25">
        <f>SUM(L11:L12)</f>
        <v>8</v>
      </c>
      <c r="M10" s="37">
        <v>0</v>
      </c>
      <c r="N10" s="14">
        <f t="shared" si="0"/>
        <v>142</v>
      </c>
    </row>
    <row r="11" spans="1:14">
      <c r="A11" s="6" t="s">
        <v>16</v>
      </c>
      <c r="B11" s="1" t="s">
        <v>17</v>
      </c>
      <c r="C11" s="27">
        <v>2</v>
      </c>
      <c r="D11" s="28">
        <v>28</v>
      </c>
      <c r="E11" s="19">
        <v>1</v>
      </c>
      <c r="F11" s="19">
        <v>0</v>
      </c>
      <c r="G11" s="32">
        <v>9</v>
      </c>
      <c r="H11" s="19">
        <v>55</v>
      </c>
      <c r="I11" s="19">
        <v>5</v>
      </c>
      <c r="J11" s="19">
        <v>1</v>
      </c>
      <c r="K11" s="18">
        <v>3</v>
      </c>
      <c r="L11" s="25">
        <v>0</v>
      </c>
      <c r="M11" s="37">
        <v>0</v>
      </c>
      <c r="N11" s="14">
        <f t="shared" si="0"/>
        <v>104</v>
      </c>
    </row>
    <row r="12" spans="1:14">
      <c r="A12" s="6" t="s">
        <v>18</v>
      </c>
      <c r="B12" s="1" t="s">
        <v>19</v>
      </c>
      <c r="C12" s="27">
        <v>2</v>
      </c>
      <c r="D12" s="28">
        <v>6</v>
      </c>
      <c r="E12" s="19">
        <v>0</v>
      </c>
      <c r="F12" s="19">
        <v>0</v>
      </c>
      <c r="G12" s="32">
        <v>2</v>
      </c>
      <c r="H12" s="19">
        <v>13</v>
      </c>
      <c r="I12" s="19">
        <v>2</v>
      </c>
      <c r="J12" s="19">
        <v>1</v>
      </c>
      <c r="K12" s="18">
        <v>4</v>
      </c>
      <c r="L12" s="25">
        <v>8</v>
      </c>
      <c r="M12" s="37">
        <v>0</v>
      </c>
      <c r="N12" s="14">
        <f t="shared" si="0"/>
        <v>38</v>
      </c>
    </row>
    <row r="13" spans="1:14">
      <c r="A13" s="6" t="s">
        <v>20</v>
      </c>
      <c r="B13" s="1" t="s">
        <v>21</v>
      </c>
      <c r="C13" s="27">
        <v>32</v>
      </c>
      <c r="D13" s="19">
        <f>D14+D15</f>
        <v>7</v>
      </c>
      <c r="E13" s="19">
        <v>28</v>
      </c>
      <c r="F13" s="19">
        <v>2</v>
      </c>
      <c r="G13" s="32">
        <v>54</v>
      </c>
      <c r="H13" s="19">
        <v>81</v>
      </c>
      <c r="I13" s="19">
        <f>I14+I15</f>
        <v>57</v>
      </c>
      <c r="J13" s="19">
        <f t="shared" ref="J13" si="3">SUM(J14:J15)</f>
        <v>9</v>
      </c>
      <c r="K13" s="18">
        <v>10</v>
      </c>
      <c r="L13" s="25">
        <f>SUM(L14:L15)</f>
        <v>12</v>
      </c>
      <c r="M13" s="37">
        <v>0</v>
      </c>
      <c r="N13" s="14">
        <f t="shared" si="0"/>
        <v>292</v>
      </c>
    </row>
    <row r="14" spans="1:14">
      <c r="A14" s="6" t="s">
        <v>16</v>
      </c>
      <c r="B14" s="1" t="s">
        <v>22</v>
      </c>
      <c r="C14" s="27">
        <v>27</v>
      </c>
      <c r="D14" s="19">
        <v>0</v>
      </c>
      <c r="E14" s="19">
        <v>6</v>
      </c>
      <c r="F14" s="19">
        <v>1</v>
      </c>
      <c r="G14" s="32">
        <v>11</v>
      </c>
      <c r="H14" s="19">
        <v>64</v>
      </c>
      <c r="I14" s="19">
        <v>27</v>
      </c>
      <c r="J14" s="19">
        <v>3</v>
      </c>
      <c r="K14" s="18">
        <v>0</v>
      </c>
      <c r="L14" s="25">
        <v>3</v>
      </c>
      <c r="M14" s="37">
        <v>0</v>
      </c>
      <c r="N14" s="14">
        <f t="shared" si="0"/>
        <v>142</v>
      </c>
    </row>
    <row r="15" spans="1:14">
      <c r="A15" s="6" t="s">
        <v>18</v>
      </c>
      <c r="B15" s="1" t="s">
        <v>23</v>
      </c>
      <c r="C15" s="27">
        <v>5</v>
      </c>
      <c r="D15" s="19">
        <v>7</v>
      </c>
      <c r="E15" s="19">
        <v>22</v>
      </c>
      <c r="F15" s="19">
        <v>1</v>
      </c>
      <c r="G15" s="32">
        <v>43</v>
      </c>
      <c r="H15" s="19">
        <v>17</v>
      </c>
      <c r="I15" s="19">
        <v>30</v>
      </c>
      <c r="J15" s="19">
        <v>6</v>
      </c>
      <c r="K15" s="18">
        <v>10</v>
      </c>
      <c r="L15" s="25">
        <v>9</v>
      </c>
      <c r="M15" s="37">
        <v>0</v>
      </c>
      <c r="N15" s="14">
        <f t="shared" si="0"/>
        <v>150</v>
      </c>
    </row>
    <row r="16" spans="1:14">
      <c r="A16" s="6" t="s">
        <v>24</v>
      </c>
      <c r="B16" s="1" t="s">
        <v>25</v>
      </c>
      <c r="C16" s="27">
        <v>36</v>
      </c>
      <c r="D16" s="19">
        <f t="shared" ref="D16:D18" si="4">D10+D13</f>
        <v>41</v>
      </c>
      <c r="E16" s="19">
        <v>29</v>
      </c>
      <c r="F16" s="19">
        <v>2</v>
      </c>
      <c r="G16" s="32">
        <v>65</v>
      </c>
      <c r="H16" s="19">
        <v>149</v>
      </c>
      <c r="I16" s="19">
        <f t="shared" ref="I16" si="5">I17+I18</f>
        <v>64</v>
      </c>
      <c r="J16" s="19">
        <f t="shared" ref="J16" si="6">SUM(J17:J18)</f>
        <v>11</v>
      </c>
      <c r="K16" s="18">
        <v>17</v>
      </c>
      <c r="L16" s="25">
        <f>SUM(L17:L18)</f>
        <v>20</v>
      </c>
      <c r="M16" s="37">
        <v>0</v>
      </c>
      <c r="N16" s="14">
        <f t="shared" si="0"/>
        <v>434</v>
      </c>
    </row>
    <row r="17" spans="1:14">
      <c r="A17" s="6" t="s">
        <v>16</v>
      </c>
      <c r="B17" s="1" t="s">
        <v>26</v>
      </c>
      <c r="C17" s="27">
        <v>29</v>
      </c>
      <c r="D17" s="28">
        <f t="shared" si="4"/>
        <v>28</v>
      </c>
      <c r="E17" s="19">
        <v>7</v>
      </c>
      <c r="F17" s="19">
        <v>1</v>
      </c>
      <c r="G17" s="32">
        <v>20</v>
      </c>
      <c r="H17" s="19">
        <v>119</v>
      </c>
      <c r="I17" s="19">
        <f t="shared" ref="I17:I18" si="7">I11+I14</f>
        <v>32</v>
      </c>
      <c r="J17" s="19">
        <f t="shared" ref="J17:J18" si="8">J11+J14</f>
        <v>4</v>
      </c>
      <c r="K17" s="18">
        <v>3</v>
      </c>
      <c r="L17" s="25">
        <f t="shared" ref="L17:L18" si="9">L11+L14</f>
        <v>3</v>
      </c>
      <c r="M17" s="37">
        <v>0</v>
      </c>
      <c r="N17" s="14">
        <f t="shared" si="0"/>
        <v>246</v>
      </c>
    </row>
    <row r="18" spans="1:14">
      <c r="A18" s="6" t="s">
        <v>18</v>
      </c>
      <c r="B18" s="1" t="s">
        <v>27</v>
      </c>
      <c r="C18" s="27">
        <v>7</v>
      </c>
      <c r="D18" s="28">
        <f t="shared" si="4"/>
        <v>13</v>
      </c>
      <c r="E18" s="19">
        <v>22</v>
      </c>
      <c r="F18" s="19">
        <v>1</v>
      </c>
      <c r="G18" s="32">
        <v>45</v>
      </c>
      <c r="H18" s="19">
        <v>30</v>
      </c>
      <c r="I18" s="19">
        <f t="shared" si="7"/>
        <v>32</v>
      </c>
      <c r="J18" s="19">
        <f t="shared" si="8"/>
        <v>7</v>
      </c>
      <c r="K18" s="18">
        <v>14</v>
      </c>
      <c r="L18" s="25">
        <f t="shared" si="9"/>
        <v>17</v>
      </c>
      <c r="M18" s="37">
        <v>0</v>
      </c>
      <c r="N18" s="14">
        <f t="shared" si="0"/>
        <v>188</v>
      </c>
    </row>
    <row r="19" spans="1:14">
      <c r="A19" s="6" t="s">
        <v>28</v>
      </c>
      <c r="B19" s="1" t="s">
        <v>29</v>
      </c>
      <c r="C19" s="27">
        <v>298</v>
      </c>
      <c r="D19" s="19">
        <f>D20+D24+D25</f>
        <v>253</v>
      </c>
      <c r="E19" s="19">
        <v>159</v>
      </c>
      <c r="F19" s="19">
        <v>443</v>
      </c>
      <c r="G19" s="32">
        <v>407</v>
      </c>
      <c r="H19" s="22">
        <f>H20+H24+H25</f>
        <v>251</v>
      </c>
      <c r="I19" s="19">
        <f t="shared" ref="I19" si="10">I20+I24+I25</f>
        <v>216</v>
      </c>
      <c r="J19" s="19">
        <f t="shared" ref="J19" si="11">SUM(J20,J24:J25)</f>
        <v>556</v>
      </c>
      <c r="K19" s="18">
        <v>205</v>
      </c>
      <c r="L19" s="25">
        <f>L20+L24+L25</f>
        <v>168</v>
      </c>
      <c r="M19" s="38">
        <f t="shared" ref="M19" si="12">M20+M24</f>
        <v>21</v>
      </c>
      <c r="N19" s="14">
        <f t="shared" si="0"/>
        <v>2977</v>
      </c>
    </row>
    <row r="20" spans="1:14">
      <c r="A20" s="6" t="s">
        <v>30</v>
      </c>
      <c r="B20" s="1" t="s">
        <v>31</v>
      </c>
      <c r="C20" s="27">
        <v>298</v>
      </c>
      <c r="D20" s="19">
        <f>SUM(D21:D23)</f>
        <v>253</v>
      </c>
      <c r="E20" s="19">
        <v>158</v>
      </c>
      <c r="F20" s="19">
        <v>443</v>
      </c>
      <c r="G20" s="32">
        <v>407</v>
      </c>
      <c r="H20" s="22">
        <f t="shared" ref="H20" si="13">H21+H22+H23</f>
        <v>242</v>
      </c>
      <c r="I20" s="19">
        <f t="shared" ref="I20" si="14">I21+I22+I23</f>
        <v>214</v>
      </c>
      <c r="J20" s="19">
        <f t="shared" ref="J20" si="15">SUM(J21:J23)</f>
        <v>556</v>
      </c>
      <c r="K20" s="18">
        <v>205</v>
      </c>
      <c r="L20" s="25">
        <f>SUM(L21:L23)</f>
        <v>168</v>
      </c>
      <c r="M20" s="39">
        <f t="shared" ref="M20" si="16">M21+M22+M23</f>
        <v>21</v>
      </c>
      <c r="N20" s="14">
        <f t="shared" si="0"/>
        <v>2965</v>
      </c>
    </row>
    <row r="21" spans="1:14">
      <c r="A21" s="6" t="s">
        <v>32</v>
      </c>
      <c r="B21" s="1" t="s">
        <v>33</v>
      </c>
      <c r="C21" s="27">
        <v>285</v>
      </c>
      <c r="D21" s="19">
        <v>246</v>
      </c>
      <c r="E21" s="19">
        <v>147</v>
      </c>
      <c r="F21" s="19">
        <v>436</v>
      </c>
      <c r="G21" s="32">
        <v>393</v>
      </c>
      <c r="H21" s="19">
        <v>201</v>
      </c>
      <c r="I21" s="19">
        <v>193</v>
      </c>
      <c r="J21" s="19">
        <v>527</v>
      </c>
      <c r="K21" s="18">
        <v>205</v>
      </c>
      <c r="L21" s="25">
        <v>149</v>
      </c>
      <c r="M21" s="37">
        <v>19</v>
      </c>
      <c r="N21" s="14">
        <f t="shared" si="0"/>
        <v>2801</v>
      </c>
    </row>
    <row r="22" spans="1:14">
      <c r="A22" s="6" t="s">
        <v>34</v>
      </c>
      <c r="B22" s="1" t="s">
        <v>35</v>
      </c>
      <c r="C22" s="27">
        <v>13</v>
      </c>
      <c r="D22" s="19">
        <v>7</v>
      </c>
      <c r="E22" s="19">
        <v>9</v>
      </c>
      <c r="F22" s="19">
        <v>7</v>
      </c>
      <c r="G22" s="32">
        <v>14</v>
      </c>
      <c r="H22" s="19">
        <v>41</v>
      </c>
      <c r="I22" s="19">
        <v>21</v>
      </c>
      <c r="J22" s="19">
        <v>29</v>
      </c>
      <c r="K22" s="18">
        <v>0</v>
      </c>
      <c r="L22" s="25">
        <v>19</v>
      </c>
      <c r="M22" s="37">
        <v>2</v>
      </c>
      <c r="N22" s="14">
        <f t="shared" si="0"/>
        <v>162</v>
      </c>
    </row>
    <row r="23" spans="1:14">
      <c r="A23" s="6" t="s">
        <v>36</v>
      </c>
      <c r="B23" s="1" t="s">
        <v>37</v>
      </c>
      <c r="C23" s="27"/>
      <c r="D23" s="19">
        <v>0</v>
      </c>
      <c r="E23" s="19">
        <v>2</v>
      </c>
      <c r="F23" s="19">
        <v>0</v>
      </c>
      <c r="G23" s="32">
        <v>0</v>
      </c>
      <c r="H23" s="19">
        <v>0</v>
      </c>
      <c r="I23" s="19">
        <v>0</v>
      </c>
      <c r="J23" s="19">
        <v>0</v>
      </c>
      <c r="K23" s="18">
        <v>0</v>
      </c>
      <c r="L23" s="25">
        <v>0</v>
      </c>
      <c r="M23" s="38">
        <v>0</v>
      </c>
      <c r="N23" s="14">
        <f t="shared" si="0"/>
        <v>2</v>
      </c>
    </row>
    <row r="24" spans="1:14">
      <c r="A24" s="6" t="s">
        <v>38</v>
      </c>
      <c r="B24" s="1" t="s">
        <v>39</v>
      </c>
      <c r="C24" s="27"/>
      <c r="D24" s="19">
        <v>0</v>
      </c>
      <c r="E24" s="19">
        <v>1</v>
      </c>
      <c r="F24" s="19">
        <v>0</v>
      </c>
      <c r="G24" s="32">
        <v>0</v>
      </c>
      <c r="H24" s="19">
        <v>9</v>
      </c>
      <c r="I24" s="19">
        <v>2</v>
      </c>
      <c r="J24" s="19">
        <v>0</v>
      </c>
      <c r="K24" s="18">
        <v>0</v>
      </c>
      <c r="L24" s="25">
        <v>0</v>
      </c>
      <c r="M24" s="38">
        <v>0</v>
      </c>
      <c r="N24" s="14">
        <f t="shared" si="0"/>
        <v>12</v>
      </c>
    </row>
    <row r="25" spans="1:14">
      <c r="A25" s="6" t="s">
        <v>40</v>
      </c>
      <c r="B25" s="1" t="s">
        <v>41</v>
      </c>
      <c r="C25" s="27"/>
      <c r="D25" s="19">
        <v>0</v>
      </c>
      <c r="E25" s="19">
        <v>0</v>
      </c>
      <c r="F25" s="19">
        <v>0</v>
      </c>
      <c r="G25" s="32">
        <v>0</v>
      </c>
      <c r="H25" s="19">
        <v>0</v>
      </c>
      <c r="I25" s="19">
        <v>0</v>
      </c>
      <c r="J25" s="19">
        <v>0</v>
      </c>
      <c r="K25" s="18">
        <v>0</v>
      </c>
      <c r="L25" s="25">
        <v>0</v>
      </c>
      <c r="M25" s="37">
        <v>0</v>
      </c>
      <c r="N25" s="14">
        <f t="shared" si="0"/>
        <v>0</v>
      </c>
    </row>
    <row r="26" spans="1:14">
      <c r="A26" s="6" t="s">
        <v>42</v>
      </c>
      <c r="B26" s="1" t="s">
        <v>43</v>
      </c>
      <c r="C26" s="27"/>
      <c r="D26" s="19">
        <v>0</v>
      </c>
      <c r="E26" s="19">
        <v>0</v>
      </c>
      <c r="F26" s="19">
        <v>0</v>
      </c>
      <c r="G26" s="32">
        <v>0</v>
      </c>
      <c r="H26" s="19">
        <v>0</v>
      </c>
      <c r="I26" s="19">
        <v>0</v>
      </c>
      <c r="J26" s="19">
        <v>0</v>
      </c>
      <c r="K26" s="18">
        <v>0</v>
      </c>
      <c r="L26" s="25">
        <v>0</v>
      </c>
      <c r="M26" s="37">
        <v>0</v>
      </c>
      <c r="N26" s="14">
        <f t="shared" si="0"/>
        <v>0</v>
      </c>
    </row>
    <row r="27" spans="1:14">
      <c r="A27" s="6" t="s">
        <v>44</v>
      </c>
      <c r="B27" s="1" t="s">
        <v>45</v>
      </c>
      <c r="C27" s="27"/>
      <c r="D27" s="19">
        <v>0</v>
      </c>
      <c r="E27" s="19"/>
      <c r="F27" s="19">
        <v>0</v>
      </c>
      <c r="G27" s="32">
        <v>0</v>
      </c>
      <c r="H27" s="19">
        <v>0</v>
      </c>
      <c r="I27" s="19">
        <v>0</v>
      </c>
      <c r="J27" s="19">
        <v>0</v>
      </c>
      <c r="K27" s="18">
        <v>0</v>
      </c>
      <c r="L27" s="25">
        <v>0</v>
      </c>
      <c r="M27" s="37">
        <v>0</v>
      </c>
      <c r="N27" s="14">
        <f t="shared" si="0"/>
        <v>0</v>
      </c>
    </row>
    <row r="28" spans="1:14">
      <c r="A28" s="6" t="s">
        <v>46</v>
      </c>
      <c r="B28" s="1" t="s">
        <v>47</v>
      </c>
      <c r="C28" s="27">
        <v>2</v>
      </c>
      <c r="D28" s="19">
        <v>1</v>
      </c>
      <c r="E28" s="19">
        <v>4</v>
      </c>
      <c r="F28" s="19">
        <v>0</v>
      </c>
      <c r="G28" s="32">
        <v>3</v>
      </c>
      <c r="H28" s="19">
        <v>4</v>
      </c>
      <c r="I28" s="19">
        <v>2</v>
      </c>
      <c r="J28" s="19">
        <v>0</v>
      </c>
      <c r="K28" s="18">
        <v>1</v>
      </c>
      <c r="L28" s="25">
        <v>1</v>
      </c>
      <c r="M28" s="37">
        <v>0</v>
      </c>
      <c r="N28" s="14">
        <f t="shared" si="0"/>
        <v>18</v>
      </c>
    </row>
    <row r="29" spans="1:14">
      <c r="A29" s="6" t="s">
        <v>48</v>
      </c>
      <c r="B29" s="1" t="s">
        <v>49</v>
      </c>
      <c r="C29" s="27">
        <v>1</v>
      </c>
      <c r="D29" s="19">
        <v>0</v>
      </c>
      <c r="E29" s="19"/>
      <c r="F29" s="19">
        <v>0</v>
      </c>
      <c r="G29" s="32">
        <v>0</v>
      </c>
      <c r="H29" s="19">
        <v>0</v>
      </c>
      <c r="I29" s="19">
        <v>2</v>
      </c>
      <c r="J29" s="19">
        <v>0</v>
      </c>
      <c r="K29" s="18">
        <v>0</v>
      </c>
      <c r="L29" s="25">
        <v>2</v>
      </c>
      <c r="M29" s="37">
        <v>0</v>
      </c>
      <c r="N29" s="14">
        <f t="shared" si="0"/>
        <v>5</v>
      </c>
    </row>
    <row r="30" spans="1:14">
      <c r="A30" s="6" t="s">
        <v>50</v>
      </c>
      <c r="B30" s="1" t="s">
        <v>51</v>
      </c>
      <c r="C30" s="27"/>
      <c r="D30" s="19"/>
      <c r="E30" s="19"/>
      <c r="F30" s="19">
        <v>0</v>
      </c>
      <c r="G30" s="32">
        <v>0</v>
      </c>
      <c r="H30" s="19">
        <v>0</v>
      </c>
      <c r="I30" s="19">
        <v>0</v>
      </c>
      <c r="J30" s="19">
        <v>0</v>
      </c>
      <c r="K30" s="18">
        <v>0</v>
      </c>
      <c r="L30" s="25">
        <v>0</v>
      </c>
      <c r="M30" s="37">
        <v>0</v>
      </c>
      <c r="N30" s="14">
        <f t="shared" si="0"/>
        <v>0</v>
      </c>
    </row>
    <row r="31" spans="1:14">
      <c r="A31" s="6" t="s">
        <v>52</v>
      </c>
      <c r="B31" s="1" t="s">
        <v>53</v>
      </c>
      <c r="C31" s="27"/>
      <c r="D31" s="19"/>
      <c r="E31" s="19"/>
      <c r="F31" s="19">
        <v>0</v>
      </c>
      <c r="G31" s="32">
        <v>2</v>
      </c>
      <c r="H31" s="19">
        <v>2</v>
      </c>
      <c r="I31" s="19">
        <v>0</v>
      </c>
      <c r="J31" s="19">
        <v>0</v>
      </c>
      <c r="K31" s="18">
        <v>0</v>
      </c>
      <c r="L31" s="25">
        <v>0</v>
      </c>
      <c r="M31" s="37">
        <v>0</v>
      </c>
      <c r="N31" s="14">
        <f t="shared" si="0"/>
        <v>4</v>
      </c>
    </row>
    <row r="32" spans="1:14">
      <c r="A32" s="6" t="s">
        <v>54</v>
      </c>
      <c r="B32" s="1" t="s">
        <v>55</v>
      </c>
      <c r="C32" s="27"/>
      <c r="D32" s="19"/>
      <c r="E32" s="19"/>
      <c r="F32" s="19">
        <v>0</v>
      </c>
      <c r="G32" s="32">
        <v>0</v>
      </c>
      <c r="H32" s="19">
        <v>0</v>
      </c>
      <c r="I32" s="19">
        <v>0</v>
      </c>
      <c r="J32" s="19">
        <v>0</v>
      </c>
      <c r="K32" s="18">
        <v>0</v>
      </c>
      <c r="L32" s="25">
        <v>0</v>
      </c>
      <c r="M32" s="37">
        <v>0</v>
      </c>
      <c r="N32" s="14">
        <f t="shared" si="0"/>
        <v>0</v>
      </c>
    </row>
    <row r="33" spans="1:14">
      <c r="A33" s="6" t="s">
        <v>56</v>
      </c>
      <c r="B33" s="1" t="s">
        <v>57</v>
      </c>
      <c r="C33" s="27">
        <v>33</v>
      </c>
      <c r="D33" s="19">
        <v>49</v>
      </c>
      <c r="E33" s="19">
        <v>22</v>
      </c>
      <c r="F33" s="19">
        <v>8</v>
      </c>
      <c r="G33" s="32">
        <v>38</v>
      </c>
      <c r="H33" s="19">
        <v>176</v>
      </c>
      <c r="I33" s="19">
        <v>82</v>
      </c>
      <c r="J33" s="19">
        <v>47</v>
      </c>
      <c r="K33" s="18">
        <v>23</v>
      </c>
      <c r="L33" s="25">
        <v>36</v>
      </c>
      <c r="M33" s="37">
        <v>0</v>
      </c>
      <c r="N33" s="14">
        <f t="shared" si="0"/>
        <v>514</v>
      </c>
    </row>
    <row r="34" spans="1:14">
      <c r="A34" s="7" t="s">
        <v>58</v>
      </c>
      <c r="B34" s="8" t="s">
        <v>59</v>
      </c>
      <c r="C34" s="27">
        <v>2243</v>
      </c>
      <c r="D34" s="20">
        <f>D3+D4+D5+D6+D7+D8+D9+D16+D19+D26+D27+D28+D29+D30+D31+D32+D33</f>
        <v>1414</v>
      </c>
      <c r="E34" s="19">
        <v>390</v>
      </c>
      <c r="F34" s="19">
        <v>504</v>
      </c>
      <c r="G34" s="32">
        <v>2337</v>
      </c>
      <c r="H34" s="19">
        <v>1402</v>
      </c>
      <c r="I34" s="19">
        <f>I3+I5+I4+I6+I7+I8+I9+I16+I19+I26+I27+I28+I29+I30+I32+I31+I33</f>
        <v>1649</v>
      </c>
      <c r="J34" s="21">
        <f t="shared" ref="J34" si="17">SUM(J3:J10,J13,J19,J26:J33)</f>
        <v>1609</v>
      </c>
      <c r="K34" s="18">
        <v>356</v>
      </c>
      <c r="L34" s="26">
        <f>SUM(L3:L9)+L16+L19+SUM(L26:L33)</f>
        <v>1175</v>
      </c>
      <c r="M34" s="40">
        <f>M3+M5+M10+M13+M19+M28+M33</f>
        <v>21</v>
      </c>
      <c r="N34" s="17">
        <f t="shared" si="0"/>
        <v>13100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40E3-B800-47F3-931A-AD4A89893249}">
  <dimension ref="A1:N34"/>
  <sheetViews>
    <sheetView zoomScale="90" zoomScaleNormal="90" workbookViewId="0">
      <selection activeCell="I3" sqref="I3:M34"/>
    </sheetView>
  </sheetViews>
  <sheetFormatPr defaultRowHeight="14.4"/>
  <cols>
    <col min="1" max="1" width="32.109375" customWidth="1"/>
    <col min="2" max="2" width="6.109375" customWidth="1"/>
    <col min="3" max="14" width="15.109375" style="2" customWidth="1"/>
  </cols>
  <sheetData>
    <row r="1" spans="1:14">
      <c r="A1" s="10" t="s">
        <v>82</v>
      </c>
    </row>
    <row r="2" spans="1:14" s="3" customFormat="1" ht="28.8">
      <c r="A2" s="4"/>
      <c r="B2" s="5"/>
      <c r="C2" s="11" t="s">
        <v>60</v>
      </c>
      <c r="D2" s="11" t="s">
        <v>61</v>
      </c>
      <c r="E2" s="11" t="s">
        <v>62</v>
      </c>
      <c r="F2" s="11" t="s">
        <v>63</v>
      </c>
      <c r="G2" s="11" t="s">
        <v>64</v>
      </c>
      <c r="H2" s="11" t="s">
        <v>65</v>
      </c>
      <c r="I2" s="11" t="s">
        <v>66</v>
      </c>
      <c r="J2" s="11" t="s">
        <v>67</v>
      </c>
      <c r="K2" s="11" t="s">
        <v>68</v>
      </c>
      <c r="L2" s="11" t="s">
        <v>69</v>
      </c>
      <c r="M2" s="16" t="s">
        <v>71</v>
      </c>
      <c r="N2" s="12" t="s">
        <v>70</v>
      </c>
    </row>
    <row r="3" spans="1:14">
      <c r="A3" s="6" t="s">
        <v>0</v>
      </c>
      <c r="B3" s="1" t="s">
        <v>1</v>
      </c>
      <c r="C3" s="29">
        <v>108</v>
      </c>
      <c r="D3" s="28">
        <v>133</v>
      </c>
      <c r="E3" s="19">
        <v>22</v>
      </c>
      <c r="F3" s="30">
        <v>70</v>
      </c>
      <c r="G3" s="32">
        <v>95</v>
      </c>
      <c r="H3" s="19">
        <v>113</v>
      </c>
      <c r="I3" s="19">
        <v>144</v>
      </c>
      <c r="J3" s="19">
        <v>70</v>
      </c>
      <c r="K3" s="18">
        <v>43</v>
      </c>
      <c r="L3">
        <f>VLOOKUP($B3,'[1]STA_SP200_NO (2025)'!$B$10:$E$41,4,0)</f>
        <v>42</v>
      </c>
      <c r="M3" s="19">
        <v>2</v>
      </c>
      <c r="N3" s="13">
        <f t="shared" ref="N3:N34" si="0">SUM(C3:M3)</f>
        <v>842</v>
      </c>
    </row>
    <row r="4" spans="1:14">
      <c r="A4" s="6" t="s">
        <v>2</v>
      </c>
      <c r="B4" s="1" t="s">
        <v>3</v>
      </c>
      <c r="C4" s="29">
        <v>1547</v>
      </c>
      <c r="D4" s="28">
        <v>1109</v>
      </c>
      <c r="E4" s="19">
        <v>78</v>
      </c>
      <c r="F4" s="30">
        <v>0</v>
      </c>
      <c r="G4" s="32">
        <v>1473</v>
      </c>
      <c r="H4" s="19">
        <v>714</v>
      </c>
      <c r="I4" s="19">
        <v>1299</v>
      </c>
      <c r="J4" s="19">
        <v>509</v>
      </c>
      <c r="K4" s="18">
        <v>0</v>
      </c>
      <c r="L4">
        <f>VLOOKUP($B4,'[1]STA_SP200_NO (2025)'!$B$10:$E$41,4,0)</f>
        <v>489</v>
      </c>
      <c r="M4" s="19" t="s">
        <v>74</v>
      </c>
      <c r="N4" s="13">
        <f t="shared" si="0"/>
        <v>7218</v>
      </c>
    </row>
    <row r="5" spans="1:14">
      <c r="A5" s="6" t="s">
        <v>4</v>
      </c>
      <c r="B5" s="1" t="s">
        <v>5</v>
      </c>
      <c r="C5" s="29">
        <v>62</v>
      </c>
      <c r="D5" s="28">
        <v>84</v>
      </c>
      <c r="E5" s="19">
        <v>63</v>
      </c>
      <c r="F5" s="30">
        <v>16</v>
      </c>
      <c r="G5" s="32">
        <v>89</v>
      </c>
      <c r="H5" s="19">
        <v>126</v>
      </c>
      <c r="I5" s="19">
        <v>140</v>
      </c>
      <c r="J5" s="19">
        <v>41</v>
      </c>
      <c r="K5" s="18">
        <v>92</v>
      </c>
      <c r="L5">
        <f>VLOOKUP($B5,'[1]STA_SP200_NO (2025)'!$B$10:$E$41,4,0)</f>
        <v>74</v>
      </c>
      <c r="M5" s="19" t="s">
        <v>74</v>
      </c>
      <c r="N5" s="13">
        <f t="shared" si="0"/>
        <v>787</v>
      </c>
    </row>
    <row r="6" spans="1:14">
      <c r="A6" s="6" t="s">
        <v>6</v>
      </c>
      <c r="B6" s="1" t="s">
        <v>7</v>
      </c>
      <c r="C6" s="29"/>
      <c r="D6" s="19">
        <v>0</v>
      </c>
      <c r="E6" s="19">
        <v>0</v>
      </c>
      <c r="F6" s="30">
        <v>0</v>
      </c>
      <c r="G6" s="32">
        <v>0</v>
      </c>
      <c r="H6" s="19">
        <v>0</v>
      </c>
      <c r="I6" s="19">
        <v>0</v>
      </c>
      <c r="J6" s="19">
        <v>0</v>
      </c>
      <c r="K6" s="18">
        <v>0</v>
      </c>
      <c r="L6">
        <f>VLOOKUP($B6,'[1]STA_SP200_NO (2025)'!$B$10:$E$41,4,0)</f>
        <v>0</v>
      </c>
      <c r="M6" s="19" t="s">
        <v>74</v>
      </c>
      <c r="N6" s="13">
        <f t="shared" si="0"/>
        <v>0</v>
      </c>
    </row>
    <row r="7" spans="1:14">
      <c r="A7" s="6" t="s">
        <v>8</v>
      </c>
      <c r="B7" s="1" t="s">
        <v>9</v>
      </c>
      <c r="C7" s="29"/>
      <c r="D7" s="19">
        <v>0</v>
      </c>
      <c r="E7" s="19">
        <v>0</v>
      </c>
      <c r="F7" s="30">
        <v>0</v>
      </c>
      <c r="G7" s="32">
        <v>0</v>
      </c>
      <c r="H7" s="19">
        <v>0</v>
      </c>
      <c r="I7" s="19">
        <v>0</v>
      </c>
      <c r="J7" s="19">
        <v>0</v>
      </c>
      <c r="K7" s="18">
        <v>0</v>
      </c>
      <c r="L7">
        <f>VLOOKUP($B7,'[1]STA_SP200_NO (2025)'!$B$10:$E$41,4,0)</f>
        <v>0</v>
      </c>
      <c r="M7" s="19" t="s">
        <v>74</v>
      </c>
      <c r="N7" s="13">
        <f t="shared" si="0"/>
        <v>0</v>
      </c>
    </row>
    <row r="8" spans="1:14">
      <c r="A8" s="6" t="s">
        <v>10</v>
      </c>
      <c r="B8" s="1" t="s">
        <v>11</v>
      </c>
      <c r="C8" s="29"/>
      <c r="D8" s="19">
        <v>0</v>
      </c>
      <c r="E8" s="19">
        <v>0</v>
      </c>
      <c r="F8" s="30">
        <v>0</v>
      </c>
      <c r="G8" s="32">
        <v>0</v>
      </c>
      <c r="H8" s="19">
        <v>1</v>
      </c>
      <c r="I8" s="19">
        <v>0</v>
      </c>
      <c r="J8" s="19">
        <v>0</v>
      </c>
      <c r="K8" s="18">
        <v>0</v>
      </c>
      <c r="L8">
        <f>VLOOKUP($B8,'[1]STA_SP200_NO (2025)'!$B$10:$E$41,4,0)</f>
        <v>0</v>
      </c>
      <c r="M8" s="19" t="s">
        <v>74</v>
      </c>
      <c r="N8" s="13">
        <f t="shared" si="0"/>
        <v>1</v>
      </c>
    </row>
    <row r="9" spans="1:14">
      <c r="A9" s="6" t="s">
        <v>12</v>
      </c>
      <c r="B9" s="1" t="s">
        <v>13</v>
      </c>
      <c r="C9" s="29"/>
      <c r="D9" s="19">
        <v>0</v>
      </c>
      <c r="E9" s="19">
        <v>0</v>
      </c>
      <c r="F9" s="30">
        <v>0</v>
      </c>
      <c r="G9" s="32">
        <v>0</v>
      </c>
      <c r="H9" s="19">
        <v>0</v>
      </c>
      <c r="I9" s="19">
        <v>1</v>
      </c>
      <c r="J9" s="19">
        <v>0</v>
      </c>
      <c r="K9" s="18">
        <v>0</v>
      </c>
      <c r="L9">
        <f>VLOOKUP($B9,'[1]STA_SP200_NO (2025)'!$B$10:$E$41,4,0)</f>
        <v>0</v>
      </c>
      <c r="M9" s="19" t="s">
        <v>74</v>
      </c>
      <c r="N9" s="13">
        <f t="shared" si="0"/>
        <v>1</v>
      </c>
    </row>
    <row r="10" spans="1:14">
      <c r="A10" s="6" t="s">
        <v>14</v>
      </c>
      <c r="B10" s="1" t="s">
        <v>15</v>
      </c>
      <c r="C10" s="29">
        <v>4</v>
      </c>
      <c r="D10" s="19">
        <f>D11+D12</f>
        <v>28</v>
      </c>
      <c r="E10" s="19">
        <v>0</v>
      </c>
      <c r="F10" s="30">
        <v>1</v>
      </c>
      <c r="G10" s="32">
        <v>4</v>
      </c>
      <c r="H10" s="19">
        <v>14</v>
      </c>
      <c r="I10" s="19">
        <f t="shared" ref="I10" si="1">I11+I12</f>
        <v>3</v>
      </c>
      <c r="J10" s="19">
        <f t="shared" ref="J10" si="2">SUM(J11:J12)</f>
        <v>1</v>
      </c>
      <c r="K10" s="18">
        <v>6</v>
      </c>
      <c r="L10">
        <f>VLOOKUP($B10,'[1]STA_SP200_NO (2025)'!$B$10:$E$41,4,0)</f>
        <v>4</v>
      </c>
      <c r="M10" s="19" t="s">
        <v>74</v>
      </c>
      <c r="N10" s="13">
        <f t="shared" si="0"/>
        <v>65</v>
      </c>
    </row>
    <row r="11" spans="1:14">
      <c r="A11" s="6" t="s">
        <v>16</v>
      </c>
      <c r="B11" s="1" t="s">
        <v>17</v>
      </c>
      <c r="C11" s="29">
        <v>2</v>
      </c>
      <c r="D11" s="28">
        <v>24</v>
      </c>
      <c r="E11" s="19">
        <v>0</v>
      </c>
      <c r="F11" s="30">
        <v>0</v>
      </c>
      <c r="G11" s="32">
        <v>2</v>
      </c>
      <c r="H11" s="19">
        <v>4</v>
      </c>
      <c r="I11" s="19">
        <v>2</v>
      </c>
      <c r="J11" s="19">
        <v>0</v>
      </c>
      <c r="K11" s="18">
        <v>5</v>
      </c>
      <c r="L11">
        <f>VLOOKUP($B11,'[1]STA_SP200_NO (2025)'!$B$10:$E$41,4,0)</f>
        <v>0</v>
      </c>
      <c r="M11" s="19" t="s">
        <v>74</v>
      </c>
      <c r="N11" s="13">
        <f t="shared" si="0"/>
        <v>39</v>
      </c>
    </row>
    <row r="12" spans="1:14">
      <c r="A12" s="6" t="s">
        <v>18</v>
      </c>
      <c r="B12" s="1" t="s">
        <v>19</v>
      </c>
      <c r="C12" s="29">
        <v>2</v>
      </c>
      <c r="D12" s="28">
        <v>4</v>
      </c>
      <c r="E12" s="19">
        <v>0</v>
      </c>
      <c r="F12" s="30">
        <v>1</v>
      </c>
      <c r="G12" s="32">
        <v>2</v>
      </c>
      <c r="H12" s="19">
        <v>10</v>
      </c>
      <c r="I12" s="19">
        <v>1</v>
      </c>
      <c r="J12" s="19">
        <v>1</v>
      </c>
      <c r="K12" s="18">
        <v>1</v>
      </c>
      <c r="L12">
        <f>VLOOKUP($B12,'[1]STA_SP200_NO (2025)'!$B$10:$E$41,4,0)</f>
        <v>4</v>
      </c>
      <c r="M12" s="19" t="s">
        <v>74</v>
      </c>
      <c r="N12" s="13">
        <f t="shared" si="0"/>
        <v>26</v>
      </c>
    </row>
    <row r="13" spans="1:14">
      <c r="A13" s="6" t="s">
        <v>20</v>
      </c>
      <c r="B13" s="1" t="s">
        <v>21</v>
      </c>
      <c r="C13" s="29">
        <v>29</v>
      </c>
      <c r="D13" s="19">
        <f>D14+D15</f>
        <v>14</v>
      </c>
      <c r="E13" s="19">
        <v>28</v>
      </c>
      <c r="F13" s="30">
        <v>1</v>
      </c>
      <c r="G13" s="32">
        <v>74</v>
      </c>
      <c r="H13" s="19">
        <v>107</v>
      </c>
      <c r="I13" s="19">
        <f t="shared" ref="I13" si="3">I14+I15</f>
        <v>89</v>
      </c>
      <c r="J13" s="19">
        <f t="shared" ref="J13" si="4">SUM(J14:J15)</f>
        <v>19</v>
      </c>
      <c r="K13" s="18">
        <v>2</v>
      </c>
      <c r="L13">
        <f>VLOOKUP($B13,'[1]STA_SP200_NO (2025)'!$B$10:$E$41,4,0)</f>
        <v>24</v>
      </c>
      <c r="M13" s="19" t="s">
        <v>74</v>
      </c>
      <c r="N13" s="13">
        <f t="shared" si="0"/>
        <v>387</v>
      </c>
    </row>
    <row r="14" spans="1:14">
      <c r="A14" s="6" t="s">
        <v>16</v>
      </c>
      <c r="B14" s="1" t="s">
        <v>22</v>
      </c>
      <c r="C14" s="29">
        <v>23</v>
      </c>
      <c r="D14" s="19">
        <v>3</v>
      </c>
      <c r="E14" s="19">
        <v>1</v>
      </c>
      <c r="F14" s="30">
        <v>0</v>
      </c>
      <c r="G14" s="32">
        <v>20</v>
      </c>
      <c r="H14" s="19">
        <v>93</v>
      </c>
      <c r="I14" s="19">
        <v>52</v>
      </c>
      <c r="J14" s="19">
        <v>8</v>
      </c>
      <c r="K14" s="18">
        <v>0</v>
      </c>
      <c r="L14">
        <f>VLOOKUP($B14,'[1]STA_SP200_NO (2025)'!$B$10:$E$41,4,0)</f>
        <v>8</v>
      </c>
      <c r="M14" s="19" t="s">
        <v>74</v>
      </c>
      <c r="N14" s="13">
        <f t="shared" si="0"/>
        <v>208</v>
      </c>
    </row>
    <row r="15" spans="1:14">
      <c r="A15" s="6" t="s">
        <v>18</v>
      </c>
      <c r="B15" s="1" t="s">
        <v>23</v>
      </c>
      <c r="C15" s="29">
        <v>6</v>
      </c>
      <c r="D15" s="19">
        <v>11</v>
      </c>
      <c r="E15" s="19">
        <v>27</v>
      </c>
      <c r="F15" s="30">
        <v>1</v>
      </c>
      <c r="G15" s="32">
        <v>54</v>
      </c>
      <c r="H15" s="19">
        <v>14</v>
      </c>
      <c r="I15" s="19">
        <v>37</v>
      </c>
      <c r="J15" s="19">
        <v>11</v>
      </c>
      <c r="K15" s="18">
        <v>2</v>
      </c>
      <c r="L15">
        <f>VLOOKUP($B15,'[1]STA_SP200_NO (2025)'!$B$10:$E$41,4,0)</f>
        <v>16</v>
      </c>
      <c r="M15" s="19" t="s">
        <v>74</v>
      </c>
      <c r="N15" s="13">
        <f t="shared" si="0"/>
        <v>179</v>
      </c>
    </row>
    <row r="16" spans="1:14">
      <c r="A16" s="6" t="s">
        <v>24</v>
      </c>
      <c r="B16" s="1" t="s">
        <v>25</v>
      </c>
      <c r="C16" s="29">
        <v>33</v>
      </c>
      <c r="D16" s="19">
        <f t="shared" ref="D16:D18" si="5">D10+D13</f>
        <v>42</v>
      </c>
      <c r="E16" s="19">
        <v>28</v>
      </c>
      <c r="F16" s="30">
        <v>2</v>
      </c>
      <c r="G16" s="32">
        <v>78</v>
      </c>
      <c r="H16" s="19">
        <v>121</v>
      </c>
      <c r="I16" s="19">
        <f t="shared" ref="I16" si="6">I17+I18</f>
        <v>92</v>
      </c>
      <c r="J16" s="19">
        <f t="shared" ref="J16" si="7">SUM(J17:J18)</f>
        <v>20</v>
      </c>
      <c r="K16" s="18">
        <v>8</v>
      </c>
      <c r="L16">
        <f>VLOOKUP($B16,'[1]STA_SP200_NO (2025)'!$B$10:$E$41,4,0)</f>
        <v>28</v>
      </c>
      <c r="M16" s="19" t="s">
        <v>74</v>
      </c>
      <c r="N16" s="13">
        <f t="shared" si="0"/>
        <v>452</v>
      </c>
    </row>
    <row r="17" spans="1:14">
      <c r="A17" s="6" t="s">
        <v>16</v>
      </c>
      <c r="B17" s="1" t="s">
        <v>26</v>
      </c>
      <c r="C17" s="29">
        <v>25</v>
      </c>
      <c r="D17" s="28">
        <f t="shared" si="5"/>
        <v>27</v>
      </c>
      <c r="E17" s="19">
        <v>1</v>
      </c>
      <c r="F17" s="30">
        <v>0</v>
      </c>
      <c r="G17" s="32">
        <v>22</v>
      </c>
      <c r="H17" s="19">
        <v>97</v>
      </c>
      <c r="I17" s="19">
        <f t="shared" ref="I17:J18" si="8">I11+I14</f>
        <v>54</v>
      </c>
      <c r="J17" s="19">
        <f t="shared" si="8"/>
        <v>8</v>
      </c>
      <c r="K17" s="18">
        <v>5</v>
      </c>
      <c r="L17">
        <f>VLOOKUP($B17,'[1]STA_SP200_NO (2025)'!$B$10:$E$41,4,0)</f>
        <v>8</v>
      </c>
      <c r="M17" s="19" t="s">
        <v>74</v>
      </c>
      <c r="N17" s="13">
        <f t="shared" si="0"/>
        <v>247</v>
      </c>
    </row>
    <row r="18" spans="1:14">
      <c r="A18" s="6" t="s">
        <v>18</v>
      </c>
      <c r="B18" s="1" t="s">
        <v>27</v>
      </c>
      <c r="C18" s="29">
        <v>8</v>
      </c>
      <c r="D18" s="28">
        <f t="shared" si="5"/>
        <v>15</v>
      </c>
      <c r="E18" s="19">
        <v>27</v>
      </c>
      <c r="F18" s="30">
        <v>2</v>
      </c>
      <c r="G18" s="32">
        <v>56</v>
      </c>
      <c r="H18" s="19">
        <v>24</v>
      </c>
      <c r="I18" s="19">
        <f t="shared" si="8"/>
        <v>38</v>
      </c>
      <c r="J18" s="19">
        <f t="shared" si="8"/>
        <v>12</v>
      </c>
      <c r="K18" s="18">
        <v>3</v>
      </c>
      <c r="L18">
        <f>VLOOKUP($B18,'[1]STA_SP200_NO (2025)'!$B$10:$E$41,4,0)</f>
        <v>20</v>
      </c>
      <c r="M18" s="19" t="s">
        <v>74</v>
      </c>
      <c r="N18" s="13">
        <f t="shared" si="0"/>
        <v>205</v>
      </c>
    </row>
    <row r="19" spans="1:14">
      <c r="A19" s="6" t="s">
        <v>28</v>
      </c>
      <c r="B19" s="1" t="s">
        <v>29</v>
      </c>
      <c r="C19" s="29">
        <f t="shared" ref="C19" si="9">C20+C24</f>
        <v>345</v>
      </c>
      <c r="D19" s="19">
        <f>D20+D24+D25</f>
        <v>236</v>
      </c>
      <c r="E19" s="19">
        <v>182</v>
      </c>
      <c r="F19" s="30">
        <v>346</v>
      </c>
      <c r="G19" s="32">
        <v>462</v>
      </c>
      <c r="H19" s="22">
        <f>H20+H24+H25</f>
        <v>254</v>
      </c>
      <c r="I19" s="19">
        <f t="shared" ref="I19" si="10">I20+I24+I25</f>
        <v>215</v>
      </c>
      <c r="J19" s="19">
        <f t="shared" ref="J19" si="11">SUM(J20,J24:J25)</f>
        <v>488</v>
      </c>
      <c r="K19" s="18">
        <v>258</v>
      </c>
      <c r="L19">
        <f>VLOOKUP($B19,'[1]STA_SP200_NO (2025)'!$B$10:$E$41,4,0)</f>
        <v>153</v>
      </c>
      <c r="M19" s="19">
        <v>30</v>
      </c>
      <c r="N19" s="13">
        <f t="shared" si="0"/>
        <v>2969</v>
      </c>
    </row>
    <row r="20" spans="1:14">
      <c r="A20" s="6" t="s">
        <v>30</v>
      </c>
      <c r="B20" s="1" t="s">
        <v>31</v>
      </c>
      <c r="C20" s="29">
        <f t="shared" ref="C20" si="12">C21+C22+C23</f>
        <v>344</v>
      </c>
      <c r="D20" s="19">
        <v>236</v>
      </c>
      <c r="E20" s="19">
        <v>182</v>
      </c>
      <c r="F20" s="30">
        <v>346</v>
      </c>
      <c r="G20" s="32">
        <v>460</v>
      </c>
      <c r="H20" s="22">
        <f t="shared" ref="H20:I20" si="13">H21+H22+H23</f>
        <v>251</v>
      </c>
      <c r="I20" s="19">
        <f t="shared" si="13"/>
        <v>215</v>
      </c>
      <c r="J20" s="19">
        <f t="shared" ref="J20" si="14">SUM(J21:J23)</f>
        <v>486</v>
      </c>
      <c r="K20" s="18">
        <v>258</v>
      </c>
      <c r="L20">
        <f>VLOOKUP($B20,'[1]STA_SP200_NO (2025)'!$B$10:$E$41,4,0)</f>
        <v>152</v>
      </c>
      <c r="M20" s="19">
        <v>30</v>
      </c>
      <c r="N20" s="13">
        <f t="shared" si="0"/>
        <v>2960</v>
      </c>
    </row>
    <row r="21" spans="1:14">
      <c r="A21" s="6" t="s">
        <v>32</v>
      </c>
      <c r="B21" s="1" t="s">
        <v>33</v>
      </c>
      <c r="C21" s="29">
        <v>329</v>
      </c>
      <c r="D21" s="19">
        <v>233</v>
      </c>
      <c r="E21" s="19">
        <v>163</v>
      </c>
      <c r="F21" s="30">
        <v>335</v>
      </c>
      <c r="G21" s="32">
        <v>430</v>
      </c>
      <c r="H21" s="19">
        <v>230</v>
      </c>
      <c r="I21" s="19">
        <v>192</v>
      </c>
      <c r="J21" s="19">
        <v>471</v>
      </c>
      <c r="K21" s="18">
        <v>248</v>
      </c>
      <c r="L21">
        <f>VLOOKUP($B21,'[1]STA_SP200_NO (2025)'!$B$10:$E$41,4,0)</f>
        <v>137</v>
      </c>
      <c r="M21" s="19">
        <v>27</v>
      </c>
      <c r="N21" s="13">
        <f t="shared" si="0"/>
        <v>2795</v>
      </c>
    </row>
    <row r="22" spans="1:14">
      <c r="A22" s="6" t="s">
        <v>34</v>
      </c>
      <c r="B22" s="1" t="s">
        <v>35</v>
      </c>
      <c r="C22" s="29">
        <v>15</v>
      </c>
      <c r="D22" s="19">
        <v>3</v>
      </c>
      <c r="E22" s="19">
        <v>13</v>
      </c>
      <c r="F22" s="30">
        <v>11</v>
      </c>
      <c r="G22" s="32">
        <v>30</v>
      </c>
      <c r="H22" s="19">
        <v>21</v>
      </c>
      <c r="I22" s="19">
        <v>22</v>
      </c>
      <c r="J22" s="19">
        <v>15</v>
      </c>
      <c r="K22" s="18">
        <v>10</v>
      </c>
      <c r="L22">
        <f>VLOOKUP($B22,'[1]STA_SP200_NO (2025)'!$B$10:$E$41,4,0)</f>
        <v>15</v>
      </c>
      <c r="M22" s="19">
        <v>3</v>
      </c>
      <c r="N22" s="13">
        <f t="shared" si="0"/>
        <v>158</v>
      </c>
    </row>
    <row r="23" spans="1:14">
      <c r="A23" s="6" t="s">
        <v>36</v>
      </c>
      <c r="B23" s="1" t="s">
        <v>37</v>
      </c>
      <c r="C23" s="29"/>
      <c r="D23" s="19">
        <v>0</v>
      </c>
      <c r="E23" s="19">
        <v>6</v>
      </c>
      <c r="F23" s="30">
        <v>0</v>
      </c>
      <c r="G23" s="32">
        <v>0</v>
      </c>
      <c r="H23" s="19">
        <v>0</v>
      </c>
      <c r="I23" s="19">
        <v>1</v>
      </c>
      <c r="J23" s="19">
        <v>0</v>
      </c>
      <c r="K23" s="18">
        <v>0</v>
      </c>
      <c r="L23">
        <f>VLOOKUP($B23,'[1]STA_SP200_NO (2025)'!$B$10:$E$41,4,0)</f>
        <v>0</v>
      </c>
      <c r="M23" s="19" t="s">
        <v>74</v>
      </c>
      <c r="N23" s="13">
        <f t="shared" si="0"/>
        <v>7</v>
      </c>
    </row>
    <row r="24" spans="1:14">
      <c r="A24" s="6" t="s">
        <v>38</v>
      </c>
      <c r="B24" s="1" t="s">
        <v>39</v>
      </c>
      <c r="C24" s="29">
        <v>1</v>
      </c>
      <c r="D24" s="19">
        <v>0</v>
      </c>
      <c r="E24" s="19">
        <v>0</v>
      </c>
      <c r="F24" s="30">
        <v>0</v>
      </c>
      <c r="G24" s="32">
        <v>2</v>
      </c>
      <c r="H24" s="19">
        <v>3</v>
      </c>
      <c r="I24" s="19">
        <v>0</v>
      </c>
      <c r="J24" s="19">
        <v>2</v>
      </c>
      <c r="K24" s="18">
        <v>0</v>
      </c>
      <c r="L24">
        <f>VLOOKUP($B24,'[1]STA_SP200_NO (2025)'!$B$10:$E$41,4,0)</f>
        <v>1</v>
      </c>
      <c r="M24" s="19" t="s">
        <v>74</v>
      </c>
      <c r="N24" s="13">
        <f t="shared" si="0"/>
        <v>9</v>
      </c>
    </row>
    <row r="25" spans="1:14">
      <c r="A25" s="6" t="s">
        <v>40</v>
      </c>
      <c r="B25" s="1" t="s">
        <v>41</v>
      </c>
      <c r="C25" s="29"/>
      <c r="D25" s="19">
        <v>0</v>
      </c>
      <c r="E25" s="19">
        <v>0</v>
      </c>
      <c r="F25" s="30">
        <v>0</v>
      </c>
      <c r="G25" s="32">
        <v>0</v>
      </c>
      <c r="H25" s="19">
        <v>0</v>
      </c>
      <c r="I25" s="19">
        <v>0</v>
      </c>
      <c r="J25" s="19">
        <v>0</v>
      </c>
      <c r="K25" s="18">
        <v>0</v>
      </c>
      <c r="L25">
        <f>VLOOKUP($B25,'[1]STA_SP200_NO (2025)'!$B$10:$E$41,4,0)</f>
        <v>0</v>
      </c>
      <c r="M25" s="19" t="s">
        <v>74</v>
      </c>
      <c r="N25" s="13">
        <f t="shared" si="0"/>
        <v>0</v>
      </c>
    </row>
    <row r="26" spans="1:14">
      <c r="A26" s="6" t="s">
        <v>42</v>
      </c>
      <c r="B26" s="1" t="s">
        <v>43</v>
      </c>
      <c r="C26" s="29"/>
      <c r="D26" s="19">
        <v>0</v>
      </c>
      <c r="E26" s="19">
        <v>0</v>
      </c>
      <c r="F26" s="30">
        <v>0</v>
      </c>
      <c r="G26" s="32">
        <v>0</v>
      </c>
      <c r="H26" s="19">
        <v>0</v>
      </c>
      <c r="I26" s="19">
        <v>0</v>
      </c>
      <c r="J26" s="19">
        <v>0</v>
      </c>
      <c r="K26" s="18">
        <v>0</v>
      </c>
      <c r="L26">
        <f>VLOOKUP($B26,'[1]STA_SP200_NO (2025)'!$B$10:$E$41,4,0)</f>
        <v>0</v>
      </c>
      <c r="M26" s="19" t="s">
        <v>74</v>
      </c>
      <c r="N26" s="13">
        <f t="shared" si="0"/>
        <v>0</v>
      </c>
    </row>
    <row r="27" spans="1:14">
      <c r="A27" s="6" t="s">
        <v>44</v>
      </c>
      <c r="B27" s="1" t="s">
        <v>45</v>
      </c>
      <c r="C27" s="29"/>
      <c r="D27" s="19">
        <v>0</v>
      </c>
      <c r="E27" s="19">
        <v>0</v>
      </c>
      <c r="F27" s="30">
        <v>0</v>
      </c>
      <c r="G27" s="32">
        <v>0</v>
      </c>
      <c r="H27" s="19">
        <v>0</v>
      </c>
      <c r="I27" s="19">
        <v>0</v>
      </c>
      <c r="J27" s="19">
        <v>0</v>
      </c>
      <c r="K27" s="18">
        <v>0</v>
      </c>
      <c r="L27">
        <f>VLOOKUP($B27,'[1]STA_SP200_NO (2025)'!$B$10:$E$41,4,0)</f>
        <v>0</v>
      </c>
      <c r="M27" s="19" t="s">
        <v>74</v>
      </c>
      <c r="N27" s="13">
        <f t="shared" si="0"/>
        <v>0</v>
      </c>
    </row>
    <row r="28" spans="1:14">
      <c r="A28" s="6" t="s">
        <v>46</v>
      </c>
      <c r="B28" s="1" t="s">
        <v>47</v>
      </c>
      <c r="C28" s="29">
        <v>3</v>
      </c>
      <c r="D28" s="19">
        <v>11</v>
      </c>
      <c r="E28" s="19">
        <v>1</v>
      </c>
      <c r="F28" s="30">
        <v>0</v>
      </c>
      <c r="G28" s="32">
        <v>0</v>
      </c>
      <c r="H28" s="19">
        <v>1</v>
      </c>
      <c r="I28" s="19">
        <v>1</v>
      </c>
      <c r="J28" s="19">
        <v>2</v>
      </c>
      <c r="K28" s="18">
        <v>9</v>
      </c>
      <c r="L28">
        <f>VLOOKUP($B28,'[1]STA_SP200_NO (2025)'!$B$10:$E$41,4,0)</f>
        <v>0</v>
      </c>
      <c r="M28" s="19" t="s">
        <v>74</v>
      </c>
      <c r="N28" s="13">
        <f t="shared" si="0"/>
        <v>28</v>
      </c>
    </row>
    <row r="29" spans="1:14">
      <c r="A29" s="6" t="s">
        <v>48</v>
      </c>
      <c r="B29" s="1" t="s">
        <v>49</v>
      </c>
      <c r="C29" s="29"/>
      <c r="D29" s="19">
        <v>0</v>
      </c>
      <c r="E29" s="19">
        <v>0</v>
      </c>
      <c r="F29" s="30">
        <v>0</v>
      </c>
      <c r="G29" s="32">
        <v>0</v>
      </c>
      <c r="H29" s="19">
        <v>0</v>
      </c>
      <c r="I29" s="19">
        <v>9</v>
      </c>
      <c r="J29" s="19">
        <v>0</v>
      </c>
      <c r="K29" s="18">
        <v>0</v>
      </c>
      <c r="L29">
        <f>VLOOKUP($B29,'[1]STA_SP200_NO (2025)'!$B$10:$E$41,4,0)</f>
        <v>0</v>
      </c>
      <c r="M29" s="19" t="s">
        <v>74</v>
      </c>
      <c r="N29" s="13">
        <f t="shared" si="0"/>
        <v>9</v>
      </c>
    </row>
    <row r="30" spans="1:14">
      <c r="A30" s="6" t="s">
        <v>50</v>
      </c>
      <c r="B30" s="1" t="s">
        <v>51</v>
      </c>
      <c r="C30" s="29"/>
      <c r="D30" s="19"/>
      <c r="E30" s="19">
        <v>0</v>
      </c>
      <c r="F30" s="30">
        <v>0</v>
      </c>
      <c r="G30" s="32">
        <v>0</v>
      </c>
      <c r="H30" s="19">
        <v>0</v>
      </c>
      <c r="I30" s="19">
        <v>0</v>
      </c>
      <c r="J30" s="19">
        <v>0</v>
      </c>
      <c r="K30" s="18">
        <v>0</v>
      </c>
      <c r="L30">
        <f>VLOOKUP($B30,'[1]STA_SP200_NO (2025)'!$B$10:$E$41,4,0)</f>
        <v>0</v>
      </c>
      <c r="M30" s="19" t="s">
        <v>74</v>
      </c>
      <c r="N30" s="13">
        <f t="shared" si="0"/>
        <v>0</v>
      </c>
    </row>
    <row r="31" spans="1:14">
      <c r="A31" s="6" t="s">
        <v>52</v>
      </c>
      <c r="B31" s="1" t="s">
        <v>53</v>
      </c>
      <c r="C31" s="29"/>
      <c r="D31" s="19"/>
      <c r="E31" s="19">
        <v>0</v>
      </c>
      <c r="F31" s="30">
        <v>0</v>
      </c>
      <c r="G31" s="32">
        <v>5</v>
      </c>
      <c r="H31" s="19">
        <v>0</v>
      </c>
      <c r="I31" s="19">
        <v>0</v>
      </c>
      <c r="J31" s="19">
        <v>0</v>
      </c>
      <c r="K31" s="18">
        <v>0</v>
      </c>
      <c r="L31">
        <f>VLOOKUP($B31,'[1]STA_SP200_NO (2025)'!$B$10:$E$41,4,0)</f>
        <v>0</v>
      </c>
      <c r="M31" s="19" t="s">
        <v>74</v>
      </c>
      <c r="N31" s="13">
        <f t="shared" si="0"/>
        <v>5</v>
      </c>
    </row>
    <row r="32" spans="1:14">
      <c r="A32" s="6" t="s">
        <v>54</v>
      </c>
      <c r="B32" s="1" t="s">
        <v>55</v>
      </c>
      <c r="C32" s="29"/>
      <c r="D32" s="19"/>
      <c r="E32" s="19">
        <v>0</v>
      </c>
      <c r="F32" s="30">
        <v>0</v>
      </c>
      <c r="G32" s="32">
        <v>0</v>
      </c>
      <c r="H32" s="19">
        <v>0</v>
      </c>
      <c r="I32" s="19">
        <v>0</v>
      </c>
      <c r="J32" s="19">
        <v>0</v>
      </c>
      <c r="K32" s="18">
        <v>0</v>
      </c>
      <c r="L32">
        <f>VLOOKUP($B32,'[1]STA_SP200_NO (2025)'!$B$10:$E$41,4,0)</f>
        <v>0</v>
      </c>
      <c r="M32" s="19" t="s">
        <v>74</v>
      </c>
      <c r="N32" s="13">
        <f t="shared" si="0"/>
        <v>0</v>
      </c>
    </row>
    <row r="33" spans="1:14">
      <c r="A33" s="6" t="s">
        <v>56</v>
      </c>
      <c r="B33" s="1" t="s">
        <v>57</v>
      </c>
      <c r="C33" s="29">
        <v>33</v>
      </c>
      <c r="D33" s="19">
        <v>74</v>
      </c>
      <c r="E33" s="19">
        <v>19</v>
      </c>
      <c r="F33" s="30">
        <v>2</v>
      </c>
      <c r="G33" s="32">
        <v>44</v>
      </c>
      <c r="H33" s="19">
        <v>140</v>
      </c>
      <c r="I33" s="19">
        <v>111</v>
      </c>
      <c r="J33" s="19">
        <v>25</v>
      </c>
      <c r="K33" s="18">
        <v>26</v>
      </c>
      <c r="L33">
        <f>VLOOKUP($B33,'[1]STA_SP200_NO (2025)'!$B$10:$E$41,4,0)</f>
        <v>8</v>
      </c>
      <c r="M33" s="19" t="s">
        <v>74</v>
      </c>
      <c r="N33" s="13">
        <f t="shared" si="0"/>
        <v>482</v>
      </c>
    </row>
    <row r="34" spans="1:14">
      <c r="A34" s="7" t="s">
        <v>58</v>
      </c>
      <c r="B34" s="8" t="s">
        <v>59</v>
      </c>
      <c r="C34" s="29">
        <v>2131</v>
      </c>
      <c r="D34" s="20">
        <f>D3+D4+D5+D6+D7+D8+D9+D16+D19+D26+D27+D28+D29+D30+D31+D32+D33</f>
        <v>1689</v>
      </c>
      <c r="E34" s="19">
        <v>393</v>
      </c>
      <c r="F34" s="30">
        <v>436</v>
      </c>
      <c r="G34" s="32">
        <v>2246</v>
      </c>
      <c r="H34" s="19">
        <v>1470</v>
      </c>
      <c r="I34" s="19">
        <f>I3+I5+I4+I6+I7+I8+I9+I16+I19+I26+I27+I28+I29+I30+I32+I31+I33</f>
        <v>2012</v>
      </c>
      <c r="J34" s="21">
        <f t="shared" ref="J34" si="15">SUM(J3:J10,J13,J19,J26:J33)</f>
        <v>1155</v>
      </c>
      <c r="K34" s="18">
        <v>436</v>
      </c>
      <c r="L34">
        <f>VLOOKUP($B34,'[1]STA_SP200_NO (2025)'!$B$10:$E$41,4,0)</f>
        <v>794</v>
      </c>
      <c r="M34" s="21">
        <v>32</v>
      </c>
      <c r="N34" s="9">
        <f t="shared" si="0"/>
        <v>12794</v>
      </c>
    </row>
  </sheetData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BPPxx</vt:lpstr>
      <vt:lpstr>BPPxx-1</vt:lpstr>
      <vt:lpstr>BISxx</vt:lpstr>
      <vt:lpstr>BISxx-1</vt:lpstr>
      <vt:lpstr>Broj_dogovorixx</vt:lpstr>
      <vt:lpstr>Broj_dogovorixx-1</vt:lpstr>
      <vt:lpstr>Broj_stetixx</vt:lpstr>
      <vt:lpstr>Broj_stetixx-1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 Spaseski</dc:creator>
  <cp:lastModifiedBy>Nikola Stojanov</cp:lastModifiedBy>
  <cp:lastPrinted>2023-06-19T12:00:56Z</cp:lastPrinted>
  <dcterms:created xsi:type="dcterms:W3CDTF">2023-05-25T11:39:44Z</dcterms:created>
  <dcterms:modified xsi:type="dcterms:W3CDTF">2026-08-17T05:21:15Z</dcterms:modified>
</cp:coreProperties>
</file>