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80" documentId="8_{8D5373ED-A40B-4205-B0D0-335422C3E918}" xr6:coauthVersionLast="47" xr6:coauthVersionMax="47" xr10:uidLastSave="{7EE739FB-DC7C-4A65-9528-AC203E13F42F}"/>
  <bookViews>
    <workbookView xWindow="-120" yWindow="-120" windowWidth="29040" windowHeight="15720" xr2:uid="{00000000-000D-0000-FFFF-FFFF00000000}"/>
  </bookViews>
  <sheets>
    <sheet name="0" sheetId="11" r:id="rId1"/>
    <sheet name="Табела 1" sheetId="1" r:id="rId2"/>
    <sheet name="Табела 2" sheetId="2" r:id="rId3"/>
    <sheet name="Табела 3" sheetId="3" r:id="rId4"/>
    <sheet name="Табела 4" sheetId="4" r:id="rId5"/>
    <sheet name="Табела 5" sheetId="5" r:id="rId6"/>
    <sheet name="Табела 6" sheetId="6" r:id="rId7"/>
    <sheet name="Табела 7" sheetId="7" r:id="rId8"/>
    <sheet name="Табела 8" sheetId="8" r:id="rId9"/>
    <sheet name="Табела 10 11" sheetId="9" r:id="rId10"/>
    <sheet name="Табела 12" sheetId="10" r:id="rId11"/>
  </sheets>
  <externalReferences>
    <externalReference r:id="rId12"/>
    <externalReference r:id="rId13"/>
  </externalReferences>
  <definedNames>
    <definedName name="_xlnm.Print_Area" localSheetId="10">[1]SolvencyMargin_MK!$A$5:$X$29</definedName>
    <definedName name="_xlnm.Print_Area" localSheetId="3">[2]PremiumDistributionClass_MK!$A$2:$F$31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1" l="1"/>
  <c r="Q46" i="1"/>
  <c r="R46" i="1"/>
  <c r="S46" i="1"/>
  <c r="T46" i="1"/>
  <c r="O46" i="1"/>
  <c r="D46" i="1"/>
  <c r="E46" i="1"/>
  <c r="F46" i="1"/>
  <c r="G46" i="1"/>
  <c r="H46" i="1"/>
  <c r="I46" i="1"/>
  <c r="J46" i="1"/>
  <c r="K46" i="1"/>
  <c r="L46" i="1"/>
  <c r="M46" i="1"/>
  <c r="C46" i="1"/>
  <c r="T6" i="10"/>
  <c r="M6" i="10"/>
  <c r="U6" i="10" s="1"/>
  <c r="T5" i="10"/>
  <c r="M5" i="10"/>
  <c r="U5" i="10" s="1"/>
  <c r="F54" i="9"/>
  <c r="E54" i="9"/>
  <c r="B54" i="9"/>
  <c r="L53" i="9"/>
  <c r="B53" i="9"/>
  <c r="L52" i="9"/>
  <c r="B52" i="9"/>
  <c r="L51" i="9"/>
  <c r="B51" i="9"/>
  <c r="L50" i="9"/>
  <c r="B50" i="9"/>
  <c r="L49" i="9"/>
  <c r="B49" i="9"/>
  <c r="L48" i="9"/>
  <c r="B48" i="9"/>
  <c r="K47" i="9"/>
  <c r="J47" i="9"/>
  <c r="I47" i="9"/>
  <c r="H47" i="9"/>
  <c r="H54" i="9" s="1"/>
  <c r="G47" i="9"/>
  <c r="G54" i="9" s="1"/>
  <c r="F47" i="9"/>
  <c r="E47" i="9"/>
  <c r="D47" i="9"/>
  <c r="C47" i="9"/>
  <c r="B47" i="9"/>
  <c r="L46" i="9"/>
  <c r="B46" i="9"/>
  <c r="L45" i="9"/>
  <c r="B45" i="9"/>
  <c r="L44" i="9"/>
  <c r="B44" i="9"/>
  <c r="L43" i="9"/>
  <c r="B43" i="9"/>
  <c r="L42" i="9"/>
  <c r="B42" i="9"/>
  <c r="L41" i="9"/>
  <c r="B41" i="9"/>
  <c r="L40" i="9"/>
  <c r="B40" i="9"/>
  <c r="L39" i="9"/>
  <c r="B39" i="9"/>
  <c r="L38" i="9"/>
  <c r="B38" i="9"/>
  <c r="L37" i="9"/>
  <c r="B37" i="9"/>
  <c r="L36" i="9"/>
  <c r="B36" i="9"/>
  <c r="K35" i="9"/>
  <c r="J35" i="9"/>
  <c r="I35" i="9"/>
  <c r="H35" i="9"/>
  <c r="G35" i="9"/>
  <c r="F35" i="9"/>
  <c r="E35" i="9"/>
  <c r="D35" i="9"/>
  <c r="D54" i="9" s="1"/>
  <c r="C35" i="9"/>
  <c r="C54" i="9" s="1"/>
  <c r="B35" i="9"/>
  <c r="B26" i="9"/>
  <c r="L25" i="9"/>
  <c r="B25" i="9"/>
  <c r="L24" i="9"/>
  <c r="B24" i="9"/>
  <c r="L23" i="9"/>
  <c r="B23" i="9"/>
  <c r="L22" i="9"/>
  <c r="B22" i="9"/>
  <c r="L21" i="9"/>
  <c r="B21" i="9"/>
  <c r="L20" i="9"/>
  <c r="B20" i="9"/>
  <c r="K19" i="9"/>
  <c r="J19" i="9"/>
  <c r="I19" i="9"/>
  <c r="H19" i="9"/>
  <c r="G19" i="9"/>
  <c r="F19" i="9"/>
  <c r="E19" i="9"/>
  <c r="D19" i="9"/>
  <c r="C19" i="9"/>
  <c r="B19" i="9"/>
  <c r="L18" i="9"/>
  <c r="B18" i="9"/>
  <c r="L17" i="9"/>
  <c r="B17" i="9"/>
  <c r="L16" i="9"/>
  <c r="B16" i="9"/>
  <c r="L15" i="9"/>
  <c r="B15" i="9"/>
  <c r="L14" i="9"/>
  <c r="B14" i="9"/>
  <c r="L13" i="9"/>
  <c r="B13" i="9"/>
  <c r="L12" i="9"/>
  <c r="B12" i="9"/>
  <c r="L11" i="9"/>
  <c r="B11" i="9"/>
  <c r="L10" i="9"/>
  <c r="B10" i="9"/>
  <c r="L9" i="9"/>
  <c r="B9" i="9"/>
  <c r="L8" i="9"/>
  <c r="B8" i="9"/>
  <c r="K7" i="9"/>
  <c r="K26" i="9" s="1"/>
  <c r="J7" i="9"/>
  <c r="J26" i="9" s="1"/>
  <c r="I7" i="9"/>
  <c r="H7" i="9"/>
  <c r="G7" i="9"/>
  <c r="F7" i="9"/>
  <c r="E7" i="9"/>
  <c r="E26" i="9" s="1"/>
  <c r="D7" i="9"/>
  <c r="D26" i="9" s="1"/>
  <c r="C7" i="9"/>
  <c r="B7" i="9"/>
  <c r="B25" i="8"/>
  <c r="B24" i="8"/>
  <c r="B23" i="8"/>
  <c r="B22" i="8"/>
  <c r="B21" i="8"/>
  <c r="B20" i="8"/>
  <c r="B19" i="8"/>
  <c r="E18" i="8"/>
  <c r="D18" i="8"/>
  <c r="C18" i="8"/>
  <c r="C25" i="8" s="1"/>
  <c r="B18" i="8"/>
  <c r="B17" i="8"/>
  <c r="B16" i="8"/>
  <c r="B15" i="8"/>
  <c r="B14" i="8"/>
  <c r="B13" i="8"/>
  <c r="B12" i="8"/>
  <c r="B11" i="8"/>
  <c r="B10" i="8"/>
  <c r="B9" i="8"/>
  <c r="B8" i="8"/>
  <c r="B7" i="8"/>
  <c r="E6" i="8"/>
  <c r="E25" i="8" s="1"/>
  <c r="D6" i="8"/>
  <c r="D25" i="8" s="1"/>
  <c r="C6" i="8"/>
  <c r="B6" i="8"/>
  <c r="D25" i="7"/>
  <c r="C25" i="7"/>
  <c r="H24" i="7"/>
  <c r="G24" i="7"/>
  <c r="F24" i="7"/>
  <c r="E24" i="7"/>
  <c r="E25" i="7" s="1"/>
  <c r="D24" i="7"/>
  <c r="C24" i="7"/>
  <c r="I23" i="7"/>
  <c r="I22" i="7"/>
  <c r="I21" i="7"/>
  <c r="I20" i="7"/>
  <c r="I19" i="7"/>
  <c r="I18" i="7"/>
  <c r="B18" i="7"/>
  <c r="B19" i="7" s="1"/>
  <c r="B20" i="7" s="1"/>
  <c r="B21" i="7" s="1"/>
  <c r="B22" i="7" s="1"/>
  <c r="H17" i="7"/>
  <c r="H25" i="7" s="1"/>
  <c r="G17" i="7"/>
  <c r="G25" i="7" s="1"/>
  <c r="F17" i="7"/>
  <c r="F25" i="7" s="1"/>
  <c r="E17" i="7"/>
  <c r="D17" i="7"/>
  <c r="C17" i="7"/>
  <c r="I16" i="7"/>
  <c r="B16" i="7"/>
  <c r="I15" i="7"/>
  <c r="B15" i="7"/>
  <c r="I14" i="7"/>
  <c r="B14" i="7"/>
  <c r="I13" i="7"/>
  <c r="B13" i="7"/>
  <c r="I12" i="7"/>
  <c r="B12" i="7"/>
  <c r="I11" i="7"/>
  <c r="B11" i="7"/>
  <c r="I10" i="7"/>
  <c r="B10" i="7"/>
  <c r="I9" i="7"/>
  <c r="B9" i="7"/>
  <c r="I8" i="7"/>
  <c r="B8" i="7"/>
  <c r="I7" i="7"/>
  <c r="B7" i="7"/>
  <c r="I6" i="7"/>
  <c r="B6" i="7"/>
  <c r="T45" i="6"/>
  <c r="S45" i="6"/>
  <c r="R45" i="6"/>
  <c r="Q45" i="6"/>
  <c r="P45" i="6"/>
  <c r="O45" i="6"/>
  <c r="M45" i="6"/>
  <c r="L45" i="6"/>
  <c r="K45" i="6"/>
  <c r="J45" i="6"/>
  <c r="I45" i="6"/>
  <c r="H45" i="6"/>
  <c r="G45" i="6"/>
  <c r="F45" i="6"/>
  <c r="E45" i="6"/>
  <c r="D45" i="6"/>
  <c r="C45" i="6"/>
  <c r="T42" i="6"/>
  <c r="T46" i="6" s="1"/>
  <c r="S42" i="6"/>
  <c r="S46" i="6" s="1"/>
  <c r="R42" i="6"/>
  <c r="Q42" i="6"/>
  <c r="Q46" i="6" s="1"/>
  <c r="P42" i="6"/>
  <c r="P46" i="6" s="1"/>
  <c r="O42" i="6"/>
  <c r="O46" i="6" s="1"/>
  <c r="M42" i="6"/>
  <c r="L42" i="6"/>
  <c r="K42" i="6"/>
  <c r="J42" i="6"/>
  <c r="I42" i="6"/>
  <c r="H42" i="6"/>
  <c r="G42" i="6"/>
  <c r="F42" i="6"/>
  <c r="E42" i="6"/>
  <c r="D42" i="6"/>
  <c r="C42" i="6"/>
  <c r="U41" i="6"/>
  <c r="N41" i="6"/>
  <c r="U40" i="6"/>
  <c r="N40" i="6"/>
  <c r="U39" i="6"/>
  <c r="N39" i="6"/>
  <c r="U38" i="6"/>
  <c r="N38" i="6"/>
  <c r="V38" i="6" s="1"/>
  <c r="U37" i="6"/>
  <c r="N37" i="6"/>
  <c r="V37" i="6" s="1"/>
  <c r="U36" i="6"/>
  <c r="N36" i="6"/>
  <c r="U35" i="6"/>
  <c r="N35" i="6"/>
  <c r="V35" i="6" s="1"/>
  <c r="U34" i="6"/>
  <c r="N34" i="6"/>
  <c r="U33" i="6"/>
  <c r="N33" i="6"/>
  <c r="V33" i="6" s="1"/>
  <c r="U32" i="6"/>
  <c r="N32" i="6"/>
  <c r="V32" i="6" s="1"/>
  <c r="U31" i="6"/>
  <c r="N31" i="6"/>
  <c r="V31" i="6" s="1"/>
  <c r="U30" i="6"/>
  <c r="U42" i="6" s="1"/>
  <c r="R46" i="6" s="1"/>
  <c r="N30" i="6"/>
  <c r="U29" i="6"/>
  <c r="N29" i="6"/>
  <c r="V29" i="6" s="1"/>
  <c r="U28" i="6"/>
  <c r="N28" i="6"/>
  <c r="V28" i="6" s="1"/>
  <c r="U27" i="6"/>
  <c r="N27" i="6"/>
  <c r="U26" i="6"/>
  <c r="N26" i="6"/>
  <c r="V26" i="6" s="1"/>
  <c r="U25" i="6"/>
  <c r="N25" i="6"/>
  <c r="U24" i="6"/>
  <c r="V24" i="6" s="1"/>
  <c r="N24" i="6"/>
  <c r="U23" i="6"/>
  <c r="N23" i="6"/>
  <c r="V23" i="6" s="1"/>
  <c r="U22" i="6"/>
  <c r="N22" i="6"/>
  <c r="V22" i="6" s="1"/>
  <c r="U21" i="6"/>
  <c r="N21" i="6"/>
  <c r="V21" i="6" s="1"/>
  <c r="U20" i="6"/>
  <c r="N20" i="6"/>
  <c r="V20" i="6" s="1"/>
  <c r="U19" i="6"/>
  <c r="N19" i="6"/>
  <c r="V19" i="6" s="1"/>
  <c r="U18" i="6"/>
  <c r="N18" i="6"/>
  <c r="V18" i="6" s="1"/>
  <c r="U17" i="6"/>
  <c r="N17" i="6"/>
  <c r="U16" i="6"/>
  <c r="N16" i="6"/>
  <c r="V16" i="6" s="1"/>
  <c r="U15" i="6"/>
  <c r="N15" i="6"/>
  <c r="V15" i="6" s="1"/>
  <c r="U14" i="6"/>
  <c r="N14" i="6"/>
  <c r="V14" i="6" s="1"/>
  <c r="U13" i="6"/>
  <c r="N13" i="6"/>
  <c r="V13" i="6" s="1"/>
  <c r="U12" i="6"/>
  <c r="N12" i="6"/>
  <c r="V12" i="6" s="1"/>
  <c r="U11" i="6"/>
  <c r="V11" i="6" s="1"/>
  <c r="N11" i="6"/>
  <c r="U10" i="6"/>
  <c r="N10" i="6"/>
  <c r="V10" i="6" s="1"/>
  <c r="U9" i="6"/>
  <c r="N9" i="6"/>
  <c r="V9" i="6" s="1"/>
  <c r="U8" i="6"/>
  <c r="N8" i="6"/>
  <c r="V8" i="6" s="1"/>
  <c r="U7" i="6"/>
  <c r="N7" i="6"/>
  <c r="U6" i="6"/>
  <c r="N6" i="6"/>
  <c r="V6" i="6" s="1"/>
  <c r="T45" i="5"/>
  <c r="S45" i="5"/>
  <c r="R45" i="5"/>
  <c r="Q45" i="5"/>
  <c r="P45" i="5"/>
  <c r="O45" i="5"/>
  <c r="M45" i="5"/>
  <c r="L45" i="5"/>
  <c r="K45" i="5"/>
  <c r="J45" i="5"/>
  <c r="I45" i="5"/>
  <c r="H45" i="5"/>
  <c r="G45" i="5"/>
  <c r="F45" i="5"/>
  <c r="E45" i="5"/>
  <c r="D45" i="5"/>
  <c r="C45" i="5"/>
  <c r="T41" i="5"/>
  <c r="T42" i="5" s="1"/>
  <c r="S41" i="5"/>
  <c r="R41" i="5"/>
  <c r="Q41" i="5"/>
  <c r="Q42" i="5" s="1"/>
  <c r="P41" i="5"/>
  <c r="O41" i="5"/>
  <c r="M41" i="5"/>
  <c r="L41" i="5"/>
  <c r="K41" i="5"/>
  <c r="J41" i="5"/>
  <c r="I41" i="5"/>
  <c r="H41" i="5"/>
  <c r="G41" i="5"/>
  <c r="F41" i="5"/>
  <c r="E41" i="5"/>
  <c r="D41" i="5"/>
  <c r="D42" i="5" s="1"/>
  <c r="C41" i="5"/>
  <c r="U40" i="5"/>
  <c r="N40" i="5"/>
  <c r="U39" i="5"/>
  <c r="N39" i="5"/>
  <c r="V39" i="5" s="1"/>
  <c r="U38" i="5"/>
  <c r="N38" i="5"/>
  <c r="U37" i="5"/>
  <c r="N37" i="5"/>
  <c r="V37" i="5" s="1"/>
  <c r="U36" i="5"/>
  <c r="N36" i="5"/>
  <c r="V36" i="5" s="1"/>
  <c r="U35" i="5"/>
  <c r="N35" i="5"/>
  <c r="V35" i="5" s="1"/>
  <c r="U34" i="5"/>
  <c r="N34" i="5"/>
  <c r="V34" i="5" s="1"/>
  <c r="U33" i="5"/>
  <c r="N33" i="5"/>
  <c r="V33" i="5" s="1"/>
  <c r="U32" i="5"/>
  <c r="N32" i="5"/>
  <c r="U31" i="5"/>
  <c r="N31" i="5"/>
  <c r="V31" i="5" s="1"/>
  <c r="T30" i="5"/>
  <c r="S30" i="5"/>
  <c r="R30" i="5"/>
  <c r="Q30" i="5"/>
  <c r="P30" i="5"/>
  <c r="O30" i="5"/>
  <c r="U30" i="5" s="1"/>
  <c r="M30" i="5"/>
  <c r="L30" i="5"/>
  <c r="K30" i="5"/>
  <c r="K42" i="5" s="1"/>
  <c r="J30" i="5"/>
  <c r="J42" i="5" s="1"/>
  <c r="I30" i="5"/>
  <c r="I42" i="5" s="1"/>
  <c r="H30" i="5"/>
  <c r="H42" i="5" s="1"/>
  <c r="G30" i="5"/>
  <c r="G42" i="5" s="1"/>
  <c r="F30" i="5"/>
  <c r="F42" i="5" s="1"/>
  <c r="E30" i="5"/>
  <c r="D30" i="5"/>
  <c r="C30" i="5"/>
  <c r="U29" i="5"/>
  <c r="N29" i="5"/>
  <c r="V29" i="5" s="1"/>
  <c r="U28" i="5"/>
  <c r="N28" i="5"/>
  <c r="V28" i="5" s="1"/>
  <c r="U27" i="5"/>
  <c r="N27" i="5"/>
  <c r="V27" i="5" s="1"/>
  <c r="U26" i="5"/>
  <c r="N26" i="5"/>
  <c r="U25" i="5"/>
  <c r="N25" i="5"/>
  <c r="U24" i="5"/>
  <c r="N24" i="5"/>
  <c r="U23" i="5"/>
  <c r="N23" i="5"/>
  <c r="U22" i="5"/>
  <c r="N22" i="5"/>
  <c r="U21" i="5"/>
  <c r="N21" i="5"/>
  <c r="V21" i="5" s="1"/>
  <c r="U20" i="5"/>
  <c r="N20" i="5"/>
  <c r="U19" i="5"/>
  <c r="N19" i="5"/>
  <c r="V19" i="5" s="1"/>
  <c r="U18" i="5"/>
  <c r="V18" i="5" s="1"/>
  <c r="N18" i="5"/>
  <c r="U17" i="5"/>
  <c r="N17" i="5"/>
  <c r="V17" i="5" s="1"/>
  <c r="U16" i="5"/>
  <c r="N16" i="5"/>
  <c r="V16" i="5" s="1"/>
  <c r="U15" i="5"/>
  <c r="N15" i="5"/>
  <c r="V15" i="5" s="1"/>
  <c r="U14" i="5"/>
  <c r="V14" i="5" s="1"/>
  <c r="N14" i="5"/>
  <c r="U13" i="5"/>
  <c r="N13" i="5"/>
  <c r="V13" i="5" s="1"/>
  <c r="U12" i="5"/>
  <c r="N12" i="5"/>
  <c r="U11" i="5"/>
  <c r="N11" i="5"/>
  <c r="V11" i="5" s="1"/>
  <c r="U10" i="5"/>
  <c r="N10" i="5"/>
  <c r="V10" i="5" s="1"/>
  <c r="U9" i="5"/>
  <c r="N9" i="5"/>
  <c r="V9" i="5" s="1"/>
  <c r="U8" i="5"/>
  <c r="V8" i="5" s="1"/>
  <c r="N8" i="5"/>
  <c r="U7" i="5"/>
  <c r="N7" i="5"/>
  <c r="V7" i="5" s="1"/>
  <c r="U6" i="5"/>
  <c r="N6" i="5"/>
  <c r="T45" i="4"/>
  <c r="S45" i="4"/>
  <c r="R45" i="4"/>
  <c r="Q45" i="4"/>
  <c r="P45" i="4"/>
  <c r="O45" i="4"/>
  <c r="M45" i="4"/>
  <c r="L45" i="4"/>
  <c r="K45" i="4"/>
  <c r="J45" i="4"/>
  <c r="I45" i="4"/>
  <c r="H45" i="4"/>
  <c r="G45" i="4"/>
  <c r="F45" i="4"/>
  <c r="E45" i="4"/>
  <c r="D45" i="4"/>
  <c r="C45" i="4"/>
  <c r="T42" i="4"/>
  <c r="T46" i="4" s="1"/>
  <c r="S42" i="4"/>
  <c r="S46" i="4" s="1"/>
  <c r="R42" i="4"/>
  <c r="R46" i="4" s="1"/>
  <c r="Q42" i="4"/>
  <c r="Q46" i="4" s="1"/>
  <c r="P42" i="4"/>
  <c r="P46" i="4" s="1"/>
  <c r="O42" i="4"/>
  <c r="O46" i="4" s="1"/>
  <c r="M42" i="4"/>
  <c r="L42" i="4"/>
  <c r="K42" i="4"/>
  <c r="J42" i="4"/>
  <c r="I42" i="4"/>
  <c r="H42" i="4"/>
  <c r="G42" i="4"/>
  <c r="F42" i="4"/>
  <c r="E42" i="4"/>
  <c r="D42" i="4"/>
  <c r="C42" i="4"/>
  <c r="U41" i="4"/>
  <c r="U42" i="4" s="1"/>
  <c r="N41" i="4"/>
  <c r="V41" i="4" s="1"/>
  <c r="V40" i="4"/>
  <c r="U40" i="4"/>
  <c r="N40" i="4"/>
  <c r="U39" i="4"/>
  <c r="N39" i="4"/>
  <c r="V39" i="4" s="1"/>
  <c r="U38" i="4"/>
  <c r="N38" i="4"/>
  <c r="V38" i="4" s="1"/>
  <c r="U37" i="4"/>
  <c r="N37" i="4"/>
  <c r="V37" i="4" s="1"/>
  <c r="U36" i="4"/>
  <c r="N36" i="4"/>
  <c r="V36" i="4" s="1"/>
  <c r="U35" i="4"/>
  <c r="N35" i="4"/>
  <c r="V34" i="4"/>
  <c r="U34" i="4"/>
  <c r="N34" i="4"/>
  <c r="U33" i="4"/>
  <c r="N33" i="4"/>
  <c r="V33" i="4" s="1"/>
  <c r="U32" i="4"/>
  <c r="N32" i="4"/>
  <c r="V32" i="4" s="1"/>
  <c r="U31" i="4"/>
  <c r="N31" i="4"/>
  <c r="U30" i="4"/>
  <c r="N30" i="4"/>
  <c r="V30" i="4" s="1"/>
  <c r="U29" i="4"/>
  <c r="N29" i="4"/>
  <c r="V29" i="4" s="1"/>
  <c r="U28" i="4"/>
  <c r="N28" i="4"/>
  <c r="V28" i="4" s="1"/>
  <c r="V27" i="4"/>
  <c r="U27" i="4"/>
  <c r="N27" i="4"/>
  <c r="U26" i="4"/>
  <c r="N26" i="4"/>
  <c r="V26" i="4" s="1"/>
  <c r="U25" i="4"/>
  <c r="N25" i="4"/>
  <c r="V25" i="4" s="1"/>
  <c r="U24" i="4"/>
  <c r="N24" i="4"/>
  <c r="V24" i="4" s="1"/>
  <c r="U23" i="4"/>
  <c r="N23" i="4"/>
  <c r="V23" i="4" s="1"/>
  <c r="U22" i="4"/>
  <c r="N22" i="4"/>
  <c r="U21" i="4"/>
  <c r="V21" i="4" s="1"/>
  <c r="N21" i="4"/>
  <c r="U20" i="4"/>
  <c r="V20" i="4" s="1"/>
  <c r="N20" i="4"/>
  <c r="U19" i="4"/>
  <c r="N19" i="4"/>
  <c r="V19" i="4" s="1"/>
  <c r="U18" i="4"/>
  <c r="N18" i="4"/>
  <c r="V18" i="4" s="1"/>
  <c r="U17" i="4"/>
  <c r="N17" i="4"/>
  <c r="U16" i="4"/>
  <c r="N16" i="4"/>
  <c r="V16" i="4" s="1"/>
  <c r="U15" i="4"/>
  <c r="N15" i="4"/>
  <c r="U14" i="4"/>
  <c r="N14" i="4"/>
  <c r="V14" i="4" s="1"/>
  <c r="U13" i="4"/>
  <c r="N13" i="4"/>
  <c r="V13" i="4" s="1"/>
  <c r="U12" i="4"/>
  <c r="N12" i="4"/>
  <c r="V12" i="4" s="1"/>
  <c r="U11" i="4"/>
  <c r="N11" i="4"/>
  <c r="V11" i="4" s="1"/>
  <c r="U10" i="4"/>
  <c r="N10" i="4"/>
  <c r="V10" i="4" s="1"/>
  <c r="U9" i="4"/>
  <c r="N9" i="4"/>
  <c r="U8" i="4"/>
  <c r="V8" i="4" s="1"/>
  <c r="N8" i="4"/>
  <c r="U7" i="4"/>
  <c r="N7" i="4"/>
  <c r="U6" i="4"/>
  <c r="N6" i="4"/>
  <c r="V6" i="4" s="1"/>
  <c r="E31" i="3"/>
  <c r="D31" i="3"/>
  <c r="C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B25" i="2"/>
  <c r="F24" i="2"/>
  <c r="B24" i="2"/>
  <c r="F23" i="2"/>
  <c r="B23" i="2"/>
  <c r="F22" i="2"/>
  <c r="B22" i="2"/>
  <c r="F21" i="2"/>
  <c r="B21" i="2"/>
  <c r="F20" i="2"/>
  <c r="B20" i="2"/>
  <c r="F19" i="2"/>
  <c r="B19" i="2"/>
  <c r="E18" i="2"/>
  <c r="D18" i="2"/>
  <c r="C18" i="2"/>
  <c r="B18" i="2"/>
  <c r="F17" i="2"/>
  <c r="B17" i="2"/>
  <c r="F16" i="2"/>
  <c r="B16" i="2"/>
  <c r="F15" i="2"/>
  <c r="B15" i="2"/>
  <c r="F14" i="2"/>
  <c r="B14" i="2"/>
  <c r="F13" i="2"/>
  <c r="B13" i="2"/>
  <c r="F12" i="2"/>
  <c r="B12" i="2"/>
  <c r="F11" i="2"/>
  <c r="B11" i="2"/>
  <c r="F10" i="2"/>
  <c r="B10" i="2"/>
  <c r="F9" i="2"/>
  <c r="B9" i="2"/>
  <c r="F8" i="2"/>
  <c r="B8" i="2"/>
  <c r="F7" i="2"/>
  <c r="B7" i="2"/>
  <c r="E6" i="2"/>
  <c r="E25" i="2" s="1"/>
  <c r="D6" i="2"/>
  <c r="D25" i="2" s="1"/>
  <c r="C6" i="2"/>
  <c r="B6" i="2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T41" i="1"/>
  <c r="S41" i="1"/>
  <c r="R41" i="1"/>
  <c r="Q41" i="1"/>
  <c r="P41" i="1"/>
  <c r="O41" i="1"/>
  <c r="M41" i="1"/>
  <c r="L41" i="1"/>
  <c r="K41" i="1"/>
  <c r="J41" i="1"/>
  <c r="I41" i="1"/>
  <c r="H41" i="1"/>
  <c r="G41" i="1"/>
  <c r="F41" i="1"/>
  <c r="E41" i="1"/>
  <c r="D41" i="1"/>
  <c r="N41" i="1" s="1"/>
  <c r="C41" i="1"/>
  <c r="U40" i="1"/>
  <c r="V40" i="1" s="1"/>
  <c r="N40" i="1"/>
  <c r="V39" i="1"/>
  <c r="U39" i="1"/>
  <c r="N39" i="1"/>
  <c r="U38" i="1"/>
  <c r="N38" i="1"/>
  <c r="V38" i="1" s="1"/>
  <c r="U37" i="1"/>
  <c r="N37" i="1"/>
  <c r="V37" i="1" s="1"/>
  <c r="U36" i="1"/>
  <c r="N36" i="1"/>
  <c r="U35" i="1"/>
  <c r="N35" i="1"/>
  <c r="V35" i="1" s="1"/>
  <c r="U34" i="1"/>
  <c r="V34" i="1" s="1"/>
  <c r="N34" i="1"/>
  <c r="U33" i="1"/>
  <c r="N33" i="1"/>
  <c r="V33" i="1" s="1"/>
  <c r="U32" i="1"/>
  <c r="N32" i="1"/>
  <c r="U31" i="1"/>
  <c r="N31" i="1"/>
  <c r="V31" i="1" s="1"/>
  <c r="T30" i="1"/>
  <c r="T42" i="1" s="1"/>
  <c r="S30" i="1"/>
  <c r="S42" i="1" s="1"/>
  <c r="R30" i="1"/>
  <c r="U30" i="1" s="1"/>
  <c r="Q30" i="1"/>
  <c r="Q42" i="1" s="1"/>
  <c r="P30" i="1"/>
  <c r="O30" i="1"/>
  <c r="M30" i="1"/>
  <c r="L30" i="1"/>
  <c r="K30" i="1"/>
  <c r="K42" i="1" s="1"/>
  <c r="J30" i="1"/>
  <c r="J42" i="1" s="1"/>
  <c r="I30" i="1"/>
  <c r="H30" i="1"/>
  <c r="G30" i="1"/>
  <c r="F30" i="1"/>
  <c r="F42" i="1" s="1"/>
  <c r="E30" i="1"/>
  <c r="D30" i="1"/>
  <c r="C30" i="1"/>
  <c r="U29" i="1"/>
  <c r="N29" i="1"/>
  <c r="U28" i="1"/>
  <c r="N28" i="1"/>
  <c r="V28" i="1" s="1"/>
  <c r="U27" i="1"/>
  <c r="N27" i="1"/>
  <c r="V27" i="1" s="1"/>
  <c r="U26" i="1"/>
  <c r="N26" i="1"/>
  <c r="U25" i="1"/>
  <c r="N25" i="1"/>
  <c r="V25" i="1" s="1"/>
  <c r="U24" i="1"/>
  <c r="N24" i="1"/>
  <c r="V24" i="1" s="1"/>
  <c r="U23" i="1"/>
  <c r="N23" i="1"/>
  <c r="V23" i="1" s="1"/>
  <c r="U22" i="1"/>
  <c r="N22" i="1"/>
  <c r="U21" i="1"/>
  <c r="N21" i="1"/>
  <c r="U20" i="1"/>
  <c r="N20" i="1"/>
  <c r="U19" i="1"/>
  <c r="N19" i="1"/>
  <c r="U18" i="1"/>
  <c r="N18" i="1"/>
  <c r="V18" i="1" s="1"/>
  <c r="V17" i="1"/>
  <c r="U17" i="1"/>
  <c r="N17" i="1"/>
  <c r="U16" i="1"/>
  <c r="N16" i="1"/>
  <c r="V16" i="1" s="1"/>
  <c r="U15" i="1"/>
  <c r="N15" i="1"/>
  <c r="U14" i="1"/>
  <c r="N14" i="1"/>
  <c r="U13" i="1"/>
  <c r="N13" i="1"/>
  <c r="V13" i="1" s="1"/>
  <c r="U12" i="1"/>
  <c r="N12" i="1"/>
  <c r="V11" i="1"/>
  <c r="U11" i="1"/>
  <c r="N11" i="1"/>
  <c r="U10" i="1"/>
  <c r="N10" i="1"/>
  <c r="V10" i="1" s="1"/>
  <c r="U9" i="1"/>
  <c r="N9" i="1"/>
  <c r="U8" i="1"/>
  <c r="N8" i="1"/>
  <c r="V8" i="1" s="1"/>
  <c r="U7" i="1"/>
  <c r="N7" i="1"/>
  <c r="V7" i="1" s="1"/>
  <c r="U6" i="1"/>
  <c r="N6" i="1"/>
  <c r="V6" i="1" s="1"/>
  <c r="F26" i="9" l="1"/>
  <c r="G26" i="9"/>
  <c r="H26" i="9"/>
  <c r="I54" i="9"/>
  <c r="I26" i="9"/>
  <c r="J54" i="9"/>
  <c r="K54" i="9"/>
  <c r="L47" i="9"/>
  <c r="I24" i="7"/>
  <c r="I25" i="7"/>
  <c r="B23" i="7"/>
  <c r="N42" i="4"/>
  <c r="D46" i="4" s="1"/>
  <c r="V35" i="4"/>
  <c r="V17" i="4"/>
  <c r="V22" i="4"/>
  <c r="V7" i="4"/>
  <c r="V31" i="4"/>
  <c r="V9" i="4"/>
  <c r="V15" i="4"/>
  <c r="Q46" i="5"/>
  <c r="T46" i="5"/>
  <c r="L42" i="5"/>
  <c r="M42" i="5"/>
  <c r="V40" i="5"/>
  <c r="N41" i="5"/>
  <c r="V6" i="5"/>
  <c r="V12" i="5"/>
  <c r="V24" i="5"/>
  <c r="C42" i="5"/>
  <c r="S42" i="5"/>
  <c r="S46" i="5" s="1"/>
  <c r="V23" i="5"/>
  <c r="V25" i="5"/>
  <c r="P42" i="5"/>
  <c r="P46" i="5" s="1"/>
  <c r="V26" i="5"/>
  <c r="V22" i="5"/>
  <c r="V20" i="5"/>
  <c r="V32" i="5"/>
  <c r="V38" i="5"/>
  <c r="V7" i="6"/>
  <c r="V39" i="6"/>
  <c r="V34" i="6"/>
  <c r="V40" i="6"/>
  <c r="V30" i="6"/>
  <c r="V42" i="6" s="1"/>
  <c r="V25" i="6"/>
  <c r="V17" i="6"/>
  <c r="V36" i="6"/>
  <c r="F6" i="2"/>
  <c r="F25" i="2" s="1"/>
  <c r="C25" i="2"/>
  <c r="F18" i="2"/>
  <c r="D42" i="1"/>
  <c r="H42" i="1"/>
  <c r="V14" i="1"/>
  <c r="V20" i="1"/>
  <c r="V26" i="1"/>
  <c r="I42" i="1"/>
  <c r="V32" i="1"/>
  <c r="V12" i="1"/>
  <c r="V9" i="1"/>
  <c r="V15" i="1"/>
  <c r="V21" i="1"/>
  <c r="V29" i="1"/>
  <c r="V22" i="1"/>
  <c r="R42" i="1"/>
  <c r="E42" i="1"/>
  <c r="V36" i="1"/>
  <c r="F31" i="3"/>
  <c r="N30" i="5"/>
  <c r="P42" i="1"/>
  <c r="V42" i="4"/>
  <c r="E42" i="5"/>
  <c r="R42" i="5"/>
  <c r="C42" i="1"/>
  <c r="L7" i="9"/>
  <c r="V19" i="1"/>
  <c r="V27" i="6"/>
  <c r="O42" i="1"/>
  <c r="U41" i="1"/>
  <c r="U42" i="1" s="1"/>
  <c r="N30" i="1"/>
  <c r="L35" i="9"/>
  <c r="C26" i="9"/>
  <c r="L19" i="9"/>
  <c r="L54" i="9"/>
  <c r="V41" i="6"/>
  <c r="N42" i="6"/>
  <c r="F46" i="6" s="1"/>
  <c r="I17" i="7"/>
  <c r="M42" i="1"/>
  <c r="G42" i="1"/>
  <c r="U41" i="5"/>
  <c r="U42" i="5" s="1"/>
  <c r="L42" i="1"/>
  <c r="O42" i="5"/>
  <c r="O46" i="5" s="1"/>
  <c r="L26" i="9" l="1"/>
  <c r="K46" i="4"/>
  <c r="F46" i="4"/>
  <c r="G46" i="4"/>
  <c r="H46" i="4"/>
  <c r="I46" i="4"/>
  <c r="J46" i="4"/>
  <c r="E46" i="4"/>
  <c r="C46" i="4"/>
  <c r="M46" i="4"/>
  <c r="L46" i="4"/>
  <c r="R46" i="5"/>
  <c r="E46" i="5"/>
  <c r="G46" i="6"/>
  <c r="M46" i="6"/>
  <c r="C46" i="6"/>
  <c r="I46" i="6"/>
  <c r="J46" i="6"/>
  <c r="K46" i="6"/>
  <c r="E46" i="6"/>
  <c r="L46" i="6"/>
  <c r="H46" i="6"/>
  <c r="D46" i="6"/>
  <c r="N42" i="1"/>
  <c r="V30" i="1"/>
  <c r="V30" i="5"/>
  <c r="N42" i="5"/>
  <c r="V41" i="1"/>
  <c r="V41" i="5"/>
  <c r="F46" i="5" l="1"/>
  <c r="G46" i="5"/>
  <c r="H46" i="5"/>
  <c r="J46" i="5"/>
  <c r="I46" i="5"/>
  <c r="K46" i="5"/>
  <c r="D46" i="5"/>
  <c r="M46" i="5"/>
  <c r="C46" i="5"/>
  <c r="L46" i="5"/>
  <c r="V42" i="5"/>
  <c r="V42" i="1"/>
</calcChain>
</file>

<file path=xl/sharedStrings.xml><?xml version="1.0" encoding="utf-8"?>
<sst xmlns="http://schemas.openxmlformats.org/spreadsheetml/2006/main" count="617" uniqueCount="151">
  <si>
    <t>Табела: Бруто полисирана премија за периодот ('000мкд) / 2026Q2</t>
  </si>
  <si>
    <t>Класа на осигурување</t>
  </si>
  <si>
    <t>МАКЕДОНИЈА  осигурување АД Скопје - Виена Иншуренс Груп</t>
  </si>
  <si>
    <t>Триглав Осигурување АД, Скопје</t>
  </si>
  <si>
    <t>САВА осигурување</t>
  </si>
  <si>
    <t>ЕВРОИНС ОСИГУРУВАЊЕ АД Скопје</t>
  </si>
  <si>
    <t>ЕУРОЛИНК Осигурување АД Скопје</t>
  </si>
  <si>
    <t>ГРАВЕ осигурување НЕЖИВОТ АД Скопје</t>
  </si>
  <si>
    <t>Сигал Иншуренс Груп АД Скопје</t>
  </si>
  <si>
    <t>АД ОСИГУРИТЕЛНА ПОЛИСА - Скопје</t>
  </si>
  <si>
    <t>ХАЛК ОСИГУРУВАЊЕ А.Д. Скопје</t>
  </si>
  <si>
    <t>КРОАЦИЈА ОСИГУРУВАЊЕ - НЕЖИВОТ</t>
  </si>
  <si>
    <t>АЛТА ОСИГУРУВАЊЕ АД Скопје</t>
  </si>
  <si>
    <t>ВКУПНО НЕЖИВОТ</t>
  </si>
  <si>
    <t>КРОАЦИА ОСИГУРУВАЊЕ - ЖИВОТ</t>
  </si>
  <si>
    <t>ГРАВЕ осигурување а.д Скопје</t>
  </si>
  <si>
    <t>ВИНЕР ЛАЈФ - Виена Иншуренс Груп АД Скопје</t>
  </si>
  <si>
    <t>СИГАЛ ЛАЈФ АД Скопје</t>
  </si>
  <si>
    <t>Триглав Осигурување Живот АД, Скопје</t>
  </si>
  <si>
    <t>ПРВА ЖИВОТ АД Скопје</t>
  </si>
  <si>
    <t>ВКУПНО ЖИВОТ</t>
  </si>
  <si>
    <t>ВКУПНО</t>
  </si>
  <si>
    <t>01. Незгода</t>
  </si>
  <si>
    <t>01</t>
  </si>
  <si>
    <t>02. Здравствено</t>
  </si>
  <si>
    <t>02</t>
  </si>
  <si>
    <t>03. Каско моторни возила</t>
  </si>
  <si>
    <t>03</t>
  </si>
  <si>
    <t>04. Каско шински возила</t>
  </si>
  <si>
    <t>04</t>
  </si>
  <si>
    <t>05. Каско воздухоплови</t>
  </si>
  <si>
    <t>05</t>
  </si>
  <si>
    <t>06. Каско пловни објекти</t>
  </si>
  <si>
    <t>06</t>
  </si>
  <si>
    <t>07. Карго</t>
  </si>
  <si>
    <t>07</t>
  </si>
  <si>
    <t>08. Имот од пожар и др.опасн.</t>
  </si>
  <si>
    <t>08</t>
  </si>
  <si>
    <t>09. Имот останато</t>
  </si>
  <si>
    <t>09</t>
  </si>
  <si>
    <t>89. Имот (вкупно)</t>
  </si>
  <si>
    <t>89</t>
  </si>
  <si>
    <t>8901. Имот (физички лица)</t>
  </si>
  <si>
    <t>8901</t>
  </si>
  <si>
    <t>8902. Имот (правни лица)</t>
  </si>
  <si>
    <t>8902</t>
  </si>
  <si>
    <t>10. АО (вкупно)</t>
  </si>
  <si>
    <t>10</t>
  </si>
  <si>
    <t>1001. ЗАО</t>
  </si>
  <si>
    <t>1001</t>
  </si>
  <si>
    <t>1002. Зелена карта (ЗК)</t>
  </si>
  <si>
    <t>1002</t>
  </si>
  <si>
    <t>1003. Гранично (ГР)</t>
  </si>
  <si>
    <t>1003</t>
  </si>
  <si>
    <t>11. Одговорност воздухоплови</t>
  </si>
  <si>
    <t>11</t>
  </si>
  <si>
    <t>12. Одговорност пловни објекти</t>
  </si>
  <si>
    <t>12</t>
  </si>
  <si>
    <t>13. Општа одговорност</t>
  </si>
  <si>
    <t>13</t>
  </si>
  <si>
    <t xml:space="preserve">14. Кредити </t>
  </si>
  <si>
    <t>14</t>
  </si>
  <si>
    <t>15. Гаранции</t>
  </si>
  <si>
    <t>15</t>
  </si>
  <si>
    <t>16. Финансиски загуби</t>
  </si>
  <si>
    <t>16</t>
  </si>
  <si>
    <t>17. Правна заштита</t>
  </si>
  <si>
    <t>17</t>
  </si>
  <si>
    <t>18. Туристичка помош</t>
  </si>
  <si>
    <t>18</t>
  </si>
  <si>
    <t>0001</t>
  </si>
  <si>
    <t>19. Живот</t>
  </si>
  <si>
    <t>19</t>
  </si>
  <si>
    <t>19xx01. Основно</t>
  </si>
  <si>
    <t>19xx01</t>
  </si>
  <si>
    <t>19xx02. Дополнително</t>
  </si>
  <si>
    <t>19xx02</t>
  </si>
  <si>
    <t>19xx03. Рентно</t>
  </si>
  <si>
    <t>19xx03</t>
  </si>
  <si>
    <t>20. Брак и породување</t>
  </si>
  <si>
    <t>20</t>
  </si>
  <si>
    <t>21. Удели во инвест. фондови</t>
  </si>
  <si>
    <t>21</t>
  </si>
  <si>
    <t>22. Тонтина</t>
  </si>
  <si>
    <t>22</t>
  </si>
  <si>
    <t>23. Средства за капитал</t>
  </si>
  <si>
    <t>23</t>
  </si>
  <si>
    <t>24. Пензии од втор столб</t>
  </si>
  <si>
    <t>24</t>
  </si>
  <si>
    <t>25. Пензии од трет столб</t>
  </si>
  <si>
    <t>25</t>
  </si>
  <si>
    <t>0002</t>
  </si>
  <si>
    <t>0000</t>
  </si>
  <si>
    <t>Пазарна концентрација</t>
  </si>
  <si>
    <t>Табела: Структура на премија, по друштва за осигурување / 2026Q2</t>
  </si>
  <si>
    <t>000 мкд</t>
  </si>
  <si>
    <t>Друштво за осигурување</t>
  </si>
  <si>
    <t>Ред. бр.</t>
  </si>
  <si>
    <t>Бруто полисирана премија</t>
  </si>
  <si>
    <t>Премии предадени во реосигурување и/или соосигурување</t>
  </si>
  <si>
    <t>Техничка премија</t>
  </si>
  <si>
    <t>Дел за обавување на дејноста</t>
  </si>
  <si>
    <t>Вкупно (неживот)</t>
  </si>
  <si>
    <t>Вкупно (живот)</t>
  </si>
  <si>
    <t>Вкупно</t>
  </si>
  <si>
    <t>Табела: Структура на премија, по класи на осигурување / 2026Q2</t>
  </si>
  <si>
    <t>Табела: Број на склучени договори / 2026Q2</t>
  </si>
  <si>
    <t>Табела: Бруто исплатени (ликвидирани) штети (000мкд) / 2026Q2</t>
  </si>
  <si>
    <t>Табела: Број на ликвидирани штети / 2026Q2</t>
  </si>
  <si>
    <t>Табела: Структура на штети по друштва за осигурување / 2026Q2</t>
  </si>
  <si>
    <t>Број на нерешени штети на почеток на периодот</t>
  </si>
  <si>
    <t>Број на пријавени штети (вкл. и повторно отворени)</t>
  </si>
  <si>
    <t>Број на ликвидирани штети</t>
  </si>
  <si>
    <t>Број на одбиени штети</t>
  </si>
  <si>
    <t>Број на нерешени штети на крај на периодот</t>
  </si>
  <si>
    <t>Број на штети во судски спор  (дел од претходна колона)</t>
  </si>
  <si>
    <t>Динамика на решавање на штети</t>
  </si>
  <si>
    <t>5</t>
  </si>
  <si>
    <t>6</t>
  </si>
  <si>
    <t>7</t>
  </si>
  <si>
    <t>Табела: Трошоци / 2026Q2</t>
  </si>
  <si>
    <t>Аминистративни трошоци</t>
  </si>
  <si>
    <t>Трошоци за провизија</t>
  </si>
  <si>
    <t>Останати трошоци за спроведување на осигурувањето</t>
  </si>
  <si>
    <t>Табела: Бруто технички резерви / 2026Q2</t>
  </si>
  <si>
    <t>Резерви за неистечени ризици</t>
  </si>
  <si>
    <t>Резерви за бонуси и попусти</t>
  </si>
  <si>
    <t>Резерви за штети</t>
  </si>
  <si>
    <t>Еквилизациона резерва</t>
  </si>
  <si>
    <t>Математичка резерва</t>
  </si>
  <si>
    <t>Посебна резерва</t>
  </si>
  <si>
    <t>Други технички резерви</t>
  </si>
  <si>
    <t>Insurance Undertaking</t>
  </si>
  <si>
    <t>No.</t>
  </si>
  <si>
    <t>Резерви за настанати и пријавени штети</t>
  </si>
  <si>
    <t>Резерви за настанати, но непријавени штети</t>
  </si>
  <si>
    <t>Вкупно резерви за штети</t>
  </si>
  <si>
    <t>Табела: Нето технички резерви / 2026Q2</t>
  </si>
  <si>
    <t>Резерви за пријавени штети</t>
  </si>
  <si>
    <t>Табела: Капитал и маргина на солвентност / 2026Q2</t>
  </si>
  <si>
    <t>НЕЖИВОТ
ВКУПНО</t>
  </si>
  <si>
    <t>ЖИВОТ
ВКУПНО</t>
  </si>
  <si>
    <t>Вкупен капитал</t>
  </si>
  <si>
    <t>Маргина на солвентност</t>
  </si>
  <si>
    <t>АГЕНЦИЈА ЗА</t>
  </si>
  <si>
    <t xml:space="preserve">СУПЕРВИЗИЈА НА </t>
  </si>
  <si>
    <t>ОСИГУРУВАЊЕ</t>
  </si>
  <si>
    <t>Р е п у б л и к а  С е в е р н а   М а к е д о н и ј а</t>
  </si>
  <si>
    <t>Скопје, 2026</t>
  </si>
  <si>
    <t>Напомена: Податоците се добиени од страна на друштвата за осигурување при редовно известување по член 104 од Законот за супервизија на осигурување (“Службен весник на Република Македонија” бр. 27/02, 84/02, 98/02, 33/04, 88/05, 79/07, 8/08, 88/08, 56/09, 67/10, 44/11, 188/13, 43/14, 112/14, 153/15, 192/15, 23/16, 83/18, 198/18 и „Службен весник на Република Северна Македонија” бр.101/19, 31/20 и 173/22). Раководствата на друштвата за осигурување се одговорни за изготвување и објективно презентирање на податоците.</t>
  </si>
  <si>
    <t xml:space="preserve">ИЗВЕШТАЈ
за работењето на друштвата за осигурување
за периодот 1.1-30.6.2026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</si>
</sst>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name val="Calibri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9"/>
      <name val="Aptos Narrow"/>
      <family val="2"/>
      <scheme val="minor"/>
    </font>
    <font>
      <b/>
      <i/>
      <sz val="9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sz val="16"/>
      <color theme="0" tint="-0.49995422223578601"/>
      <name val="Aptos Narrow"/>
      <family val="2"/>
      <charset val="204"/>
      <scheme val="minor"/>
    </font>
    <font>
      <b/>
      <sz val="16"/>
      <color theme="0" tint="-0.49995422223578601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b/>
      <i/>
      <sz val="20"/>
      <color theme="0" tint="-0.49995422223578601"/>
      <name val="Aptos Narrow"/>
      <family val="2"/>
      <charset val="204"/>
      <scheme val="minor"/>
    </font>
    <font>
      <b/>
      <sz val="18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sz val="16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58800012207406E-2"/>
        <bgColor indexed="64"/>
      </patternFill>
    </fill>
  </fills>
  <borders count="67">
    <border>
      <left/>
      <right/>
      <top/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indexed="64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indexed="64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1" fillId="0" borderId="0" xfId="2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9" fontId="5" fillId="3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Border="1" applyAlignment="1">
      <alignment horizontal="right" vertical="center"/>
    </xf>
    <xf numFmtId="3" fontId="6" fillId="4" borderId="11" xfId="0" applyNumberFormat="1" applyFont="1" applyFill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6" fillId="2" borderId="13" xfId="0" applyNumberFormat="1" applyFont="1" applyFill="1" applyBorder="1" applyAlignment="1">
      <alignment horizontal="right" vertical="center"/>
    </xf>
    <xf numFmtId="3" fontId="6" fillId="4" borderId="14" xfId="0" applyNumberFormat="1" applyFont="1" applyFill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6" fillId="2" borderId="16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49" fontId="8" fillId="3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9" fillId="2" borderId="16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3" fontId="6" fillId="4" borderId="19" xfId="0" applyNumberFormat="1" applyFont="1" applyFill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3" fontId="6" fillId="2" borderId="22" xfId="0" applyNumberFormat="1" applyFont="1" applyFill="1" applyBorder="1" applyAlignment="1">
      <alignment horizontal="right" vertical="center"/>
    </xf>
    <xf numFmtId="0" fontId="6" fillId="4" borderId="23" xfId="0" applyFont="1" applyFill="1" applyBorder="1" applyAlignment="1">
      <alignment vertical="center" wrapText="1"/>
    </xf>
    <xf numFmtId="49" fontId="6" fillId="4" borderId="24" xfId="0" applyNumberFormat="1" applyFont="1" applyFill="1" applyBorder="1" applyAlignment="1">
      <alignment horizontal="center" vertical="center" wrapText="1"/>
    </xf>
    <xf numFmtId="3" fontId="6" fillId="4" borderId="25" xfId="0" applyNumberFormat="1" applyFont="1" applyFill="1" applyBorder="1" applyAlignment="1">
      <alignment horizontal="right" vertical="center"/>
    </xf>
    <xf numFmtId="3" fontId="6" fillId="4" borderId="26" xfId="0" applyNumberFormat="1" applyFont="1" applyFill="1" applyBorder="1" applyAlignment="1">
      <alignment horizontal="right" vertical="center"/>
    </xf>
    <xf numFmtId="3" fontId="6" fillId="2" borderId="27" xfId="0" applyNumberFormat="1" applyFont="1" applyFill="1" applyBorder="1" applyAlignment="1">
      <alignment horizontal="right" vertical="center"/>
    </xf>
    <xf numFmtId="0" fontId="5" fillId="0" borderId="28" xfId="0" applyFont="1" applyBorder="1" applyAlignment="1">
      <alignment vertical="center" wrapText="1"/>
    </xf>
    <xf numFmtId="49" fontId="5" fillId="3" borderId="29" xfId="0" applyNumberFormat="1" applyFont="1" applyFill="1" applyBorder="1" applyAlignment="1">
      <alignment horizontal="center" vertical="center" wrapText="1"/>
    </xf>
    <xf numFmtId="49" fontId="8" fillId="3" borderId="9" xfId="0" quotePrefix="1" applyNumberFormat="1" applyFont="1" applyFill="1" applyBorder="1" applyAlignment="1">
      <alignment horizontal="center" vertical="center" wrapText="1"/>
    </xf>
    <xf numFmtId="49" fontId="5" fillId="3" borderId="9" xfId="0" quotePrefix="1" applyNumberFormat="1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/>
    </xf>
    <xf numFmtId="49" fontId="6" fillId="4" borderId="31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vertical="center"/>
    </xf>
    <xf numFmtId="49" fontId="6" fillId="2" borderId="33" xfId="0" applyNumberFormat="1" applyFont="1" applyFill="1" applyBorder="1" applyAlignment="1">
      <alignment horizontal="center" vertical="center"/>
    </xf>
    <xf numFmtId="3" fontId="6" fillId="2" borderId="34" xfId="0" applyNumberFormat="1" applyFont="1" applyFill="1" applyBorder="1" applyAlignment="1">
      <alignment horizontal="right" vertical="center"/>
    </xf>
    <xf numFmtId="3" fontId="6" fillId="2" borderId="35" xfId="0" applyNumberFormat="1" applyFont="1" applyFill="1" applyBorder="1" applyAlignment="1">
      <alignment horizontal="right" vertical="center"/>
    </xf>
    <xf numFmtId="0" fontId="7" fillId="2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10" fontId="4" fillId="0" borderId="43" xfId="0" applyNumberFormat="1" applyFont="1" applyBorder="1" applyAlignment="1">
      <alignment vertical="center"/>
    </xf>
    <xf numFmtId="3" fontId="1" fillId="0" borderId="39" xfId="0" applyNumberFormat="1" applyFont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3" fontId="10" fillId="0" borderId="0" xfId="1" applyNumberFormat="1" applyFont="1" applyAlignment="1">
      <alignment vertical="center" wrapText="1"/>
    </xf>
    <xf numFmtId="3" fontId="11" fillId="0" borderId="0" xfId="1" applyNumberFormat="1" applyFont="1" applyAlignment="1">
      <alignment vertical="center"/>
    </xf>
    <xf numFmtId="3" fontId="12" fillId="0" borderId="0" xfId="1" applyNumberFormat="1" applyFont="1" applyAlignment="1">
      <alignment horizontal="center" vertical="center"/>
    </xf>
    <xf numFmtId="3" fontId="13" fillId="0" borderId="0" xfId="1" applyNumberFormat="1" applyFont="1" applyAlignment="1">
      <alignment vertical="center" wrapText="1"/>
    </xf>
    <xf numFmtId="3" fontId="14" fillId="0" borderId="0" xfId="1" applyNumberFormat="1" applyFont="1" applyAlignment="1">
      <alignment horizontal="center" vertical="center" wrapText="1"/>
    </xf>
    <xf numFmtId="3" fontId="5" fillId="0" borderId="0" xfId="1" quotePrefix="1" applyNumberFormat="1" applyFont="1" applyAlignment="1">
      <alignment horizontal="right" vertical="top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3" fontId="10" fillId="5" borderId="47" xfId="1" applyNumberFormat="1" applyFont="1" applyFill="1" applyBorder="1" applyAlignment="1">
      <alignment horizontal="center" vertical="center"/>
    </xf>
    <xf numFmtId="3" fontId="16" fillId="5" borderId="26" xfId="1" applyNumberFormat="1" applyFont="1" applyFill="1" applyBorder="1" applyAlignment="1">
      <alignment vertical="center" wrapText="1"/>
    </xf>
    <xf numFmtId="3" fontId="6" fillId="5" borderId="26" xfId="1" applyNumberFormat="1" applyFont="1" applyFill="1" applyBorder="1" applyAlignment="1">
      <alignment horizontal="center" wrapText="1"/>
    </xf>
    <xf numFmtId="3" fontId="6" fillId="5" borderId="48" xfId="1" applyNumberFormat="1" applyFont="1" applyFill="1" applyBorder="1" applyAlignment="1">
      <alignment horizontal="center" wrapText="1"/>
    </xf>
    <xf numFmtId="0" fontId="17" fillId="4" borderId="47" xfId="1" applyFont="1" applyFill="1" applyBorder="1" applyAlignment="1">
      <alignment horizontal="left" vertical="center"/>
    </xf>
    <xf numFmtId="3" fontId="6" fillId="5" borderId="26" xfId="1" applyNumberFormat="1" applyFont="1" applyFill="1" applyBorder="1" applyAlignment="1">
      <alignment horizontal="center" vertical="center" wrapText="1"/>
    </xf>
    <xf numFmtId="3" fontId="6" fillId="4" borderId="26" xfId="1" applyNumberFormat="1" applyFont="1" applyFill="1" applyBorder="1" applyAlignment="1">
      <alignment vertical="center" wrapText="1"/>
    </xf>
    <xf numFmtId="3" fontId="6" fillId="4" borderId="48" xfId="1" applyNumberFormat="1" applyFont="1" applyFill="1" applyBorder="1" applyAlignment="1">
      <alignment vertical="center" wrapText="1"/>
    </xf>
    <xf numFmtId="0" fontId="18" fillId="0" borderId="47" xfId="1" applyFont="1" applyBorder="1" applyAlignment="1">
      <alignment horizontal="left" vertical="center"/>
    </xf>
    <xf numFmtId="3" fontId="5" fillId="0" borderId="26" xfId="1" applyNumberFormat="1" applyFont="1" applyBorder="1" applyAlignment="1">
      <alignment vertical="center" wrapText="1"/>
    </xf>
    <xf numFmtId="3" fontId="5" fillId="0" borderId="48" xfId="1" applyNumberFormat="1" applyFont="1" applyBorder="1" applyAlignment="1">
      <alignment vertical="center" wrapText="1"/>
    </xf>
    <xf numFmtId="3" fontId="6" fillId="4" borderId="43" xfId="1" applyNumberFormat="1" applyFont="1" applyFill="1" applyBorder="1" applyAlignment="1">
      <alignment vertical="center" wrapText="1"/>
    </xf>
    <xf numFmtId="3" fontId="6" fillId="4" borderId="49" xfId="1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3" fontId="10" fillId="0" borderId="0" xfId="1" applyNumberFormat="1" applyFont="1" applyAlignment="1">
      <alignment vertical="center"/>
    </xf>
    <xf numFmtId="3" fontId="12" fillId="0" borderId="0" xfId="1" applyNumberFormat="1" applyFont="1" applyAlignment="1">
      <alignment horizontal="center" vertical="center" wrapText="1"/>
    </xf>
    <xf numFmtId="3" fontId="4" fillId="0" borderId="47" xfId="1" applyNumberFormat="1" applyFont="1" applyBorder="1" applyAlignment="1">
      <alignment horizontal="left" vertical="center" wrapText="1"/>
    </xf>
    <xf numFmtId="3" fontId="4" fillId="0" borderId="26" xfId="1" applyNumberFormat="1" applyFont="1" applyBorder="1" applyAlignment="1">
      <alignment vertical="center" wrapText="1"/>
    </xf>
    <xf numFmtId="3" fontId="4" fillId="0" borderId="48" xfId="1" applyNumberFormat="1" applyFont="1" applyBorder="1" applyAlignment="1">
      <alignment vertical="center" wrapText="1"/>
    </xf>
    <xf numFmtId="0" fontId="17" fillId="4" borderId="50" xfId="1" applyFont="1" applyFill="1" applyBorder="1" applyAlignment="1">
      <alignment horizontal="left" vertical="center"/>
    </xf>
    <xf numFmtId="3" fontId="6" fillId="5" borderId="4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164" fontId="5" fillId="0" borderId="48" xfId="1" applyNumberFormat="1" applyFont="1" applyBorder="1" applyAlignment="1">
      <alignment vertical="center" wrapText="1"/>
    </xf>
    <xf numFmtId="164" fontId="6" fillId="4" borderId="48" xfId="1" applyNumberFormat="1" applyFont="1" applyFill="1" applyBorder="1" applyAlignment="1">
      <alignment vertical="center" wrapText="1"/>
    </xf>
    <xf numFmtId="164" fontId="6" fillId="4" borderId="49" xfId="1" applyNumberFormat="1" applyFont="1" applyFill="1" applyBorder="1" applyAlignment="1">
      <alignment vertical="center" wrapText="1"/>
    </xf>
    <xf numFmtId="0" fontId="3" fillId="0" borderId="0" xfId="0" quotePrefix="1" applyFont="1" applyAlignment="1">
      <alignment horizontal="right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3" fontId="6" fillId="6" borderId="26" xfId="1" applyNumberFormat="1" applyFont="1" applyFill="1" applyBorder="1" applyAlignment="1">
      <alignment horizontal="center" wrapText="1"/>
    </xf>
    <xf numFmtId="3" fontId="6" fillId="6" borderId="26" xfId="1" applyNumberFormat="1" applyFont="1" applyFill="1" applyBorder="1" applyAlignment="1">
      <alignment vertical="center" wrapText="1"/>
    </xf>
    <xf numFmtId="3" fontId="6" fillId="2" borderId="48" xfId="1" applyNumberFormat="1" applyFont="1" applyFill="1" applyBorder="1" applyAlignment="1">
      <alignment vertical="center" wrapText="1"/>
    </xf>
    <xf numFmtId="3" fontId="5" fillId="2" borderId="48" xfId="1" applyNumberFormat="1" applyFont="1" applyFill="1" applyBorder="1" applyAlignment="1">
      <alignment vertical="center" wrapText="1"/>
    </xf>
    <xf numFmtId="3" fontId="6" fillId="6" borderId="43" xfId="1" applyNumberFormat="1" applyFont="1" applyFill="1" applyBorder="1" applyAlignment="1">
      <alignment vertical="center" wrapText="1"/>
    </xf>
    <xf numFmtId="3" fontId="6" fillId="2" borderId="49" xfId="1" applyNumberFormat="1" applyFont="1" applyFill="1" applyBorder="1" applyAlignment="1">
      <alignment vertical="center" wrapText="1"/>
    </xf>
    <xf numFmtId="0" fontId="1" fillId="0" borderId="0" xfId="0" quotePrefix="1" applyFont="1" applyAlignment="1">
      <alignment horizontal="right"/>
    </xf>
    <xf numFmtId="0" fontId="17" fillId="4" borderId="47" xfId="1" applyFont="1" applyFill="1" applyBorder="1" applyAlignment="1">
      <alignment horizontal="left" vertical="center" wrapText="1"/>
    </xf>
    <xf numFmtId="0" fontId="17" fillId="4" borderId="50" xfId="1" applyFont="1" applyFill="1" applyBorder="1" applyAlignment="1">
      <alignment horizontal="left" vertical="center" wrapText="1"/>
    </xf>
    <xf numFmtId="3" fontId="5" fillId="0" borderId="43" xfId="1" applyNumberFormat="1" applyFont="1" applyBorder="1" applyAlignment="1">
      <alignment vertical="center" wrapText="1"/>
    </xf>
    <xf numFmtId="0" fontId="1" fillId="7" borderId="59" xfId="3" applyFill="1" applyBorder="1"/>
    <xf numFmtId="0" fontId="1" fillId="7" borderId="60" xfId="3" applyFill="1" applyBorder="1"/>
    <xf numFmtId="0" fontId="1" fillId="7" borderId="61" xfId="3" applyFill="1" applyBorder="1"/>
    <xf numFmtId="0" fontId="1" fillId="0" borderId="0" xfId="3"/>
    <xf numFmtId="0" fontId="1" fillId="7" borderId="62" xfId="3" applyFill="1" applyBorder="1"/>
    <xf numFmtId="0" fontId="1" fillId="7" borderId="0" xfId="3" applyFill="1"/>
    <xf numFmtId="0" fontId="1" fillId="7" borderId="63" xfId="3" applyFill="1" applyBorder="1"/>
    <xf numFmtId="0" fontId="19" fillId="7" borderId="0" xfId="3" applyFont="1" applyFill="1"/>
    <xf numFmtId="0" fontId="20" fillId="7" borderId="0" xfId="3" applyFont="1" applyFill="1"/>
    <xf numFmtId="0" fontId="22" fillId="7" borderId="62" xfId="3" applyFont="1" applyFill="1" applyBorder="1" applyAlignment="1">
      <alignment vertical="center" wrapText="1"/>
    </xf>
    <xf numFmtId="0" fontId="22" fillId="7" borderId="0" xfId="3" applyFont="1" applyFill="1" applyAlignment="1">
      <alignment vertical="center" wrapText="1"/>
    </xf>
    <xf numFmtId="0" fontId="22" fillId="7" borderId="63" xfId="3" applyFont="1" applyFill="1" applyBorder="1" applyAlignment="1">
      <alignment vertical="center" wrapText="1"/>
    </xf>
    <xf numFmtId="0" fontId="24" fillId="7" borderId="0" xfId="3" applyFont="1" applyFill="1" applyAlignment="1">
      <alignment horizontal="center"/>
    </xf>
    <xf numFmtId="0" fontId="1" fillId="7" borderId="64" xfId="3" applyFill="1" applyBorder="1"/>
    <xf numFmtId="0" fontId="1" fillId="7" borderId="65" xfId="3" applyFill="1" applyBorder="1"/>
    <xf numFmtId="0" fontId="1" fillId="7" borderId="66" xfId="3" applyFill="1" applyBorder="1"/>
    <xf numFmtId="0" fontId="1" fillId="0" borderId="0" xfId="3" applyAlignment="1">
      <alignment wrapText="1"/>
    </xf>
    <xf numFmtId="0" fontId="21" fillId="7" borderId="62" xfId="3" applyFont="1" applyFill="1" applyBorder="1" applyAlignment="1">
      <alignment horizontal="center" vertical="center" wrapText="1"/>
    </xf>
    <xf numFmtId="0" fontId="21" fillId="7" borderId="0" xfId="3" applyFont="1" applyFill="1" applyAlignment="1">
      <alignment horizontal="center" vertical="center" wrapText="1"/>
    </xf>
    <xf numFmtId="0" fontId="21" fillId="7" borderId="63" xfId="3" applyFont="1" applyFill="1" applyBorder="1" applyAlignment="1">
      <alignment horizontal="center" vertical="center" wrapText="1"/>
    </xf>
    <xf numFmtId="0" fontId="23" fillId="7" borderId="62" xfId="3" applyFont="1" applyFill="1" applyBorder="1" applyAlignment="1">
      <alignment horizontal="center" vertical="center" wrapText="1"/>
    </xf>
    <xf numFmtId="0" fontId="23" fillId="7" borderId="0" xfId="3" applyFont="1" applyFill="1" applyAlignment="1">
      <alignment horizontal="center" vertical="center" wrapText="1"/>
    </xf>
    <xf numFmtId="0" fontId="23" fillId="7" borderId="63" xfId="3" applyFont="1" applyFill="1" applyBorder="1" applyAlignment="1">
      <alignment horizontal="center" vertical="center" wrapText="1"/>
    </xf>
    <xf numFmtId="0" fontId="25" fillId="7" borderId="0" xfId="3" applyFont="1" applyFill="1" applyAlignment="1">
      <alignment horizontal="center"/>
    </xf>
    <xf numFmtId="0" fontId="1" fillId="0" borderId="0" xfId="3" applyAlignment="1">
      <alignment horizontal="justify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D58EF3B8-A626-4975-AA06-7269E1B9758C}"/>
    <cellStyle name="Normal 5" xfId="1" xr:uid="{00000000-0005-0000-0000-000001000000}"/>
    <cellStyle name="Normal 6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446316</xdr:colOff>
      <xdr:row>21</xdr:row>
      <xdr:rowOff>160565</xdr:rowOff>
    </xdr:from>
    <xdr:to>
      <xdr:col>8</xdr:col>
      <xdr:colOff>174171</xdr:colOff>
      <xdr:row>34</xdr:row>
      <xdr:rowOff>25507</xdr:rowOff>
    </xdr:to>
    <xdr:pic>
      <xdr:nvPicPr>
        <xdr:cNvPr id="2" name="Picture 1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7F32DF5F-35D8-419E-9C60-154CC060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65516" y="4551590"/>
          <a:ext cx="3385455" cy="234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1</xdr:row>
      <xdr:rowOff>0</xdr:rowOff>
    </xdr:from>
    <xdr:to>
      <xdr:col>5</xdr:col>
      <xdr:colOff>14288</xdr:colOff>
      <xdr:row>6</xdr:row>
      <xdr:rowOff>247650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CD33EAB5-DDA3-4D6F-9B4D-4AC7E0BE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638300" y="200025"/>
          <a:ext cx="1423988" cy="14287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lvencyMargin_MK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miumDistributionClass_M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Margin_MK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umDistributionClass_MK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3516-5C17-436D-AFBB-EBFEB66D6BDC}">
  <dimension ref="A1:K50"/>
  <sheetViews>
    <sheetView showGridLines="0" tabSelected="1" zoomScale="70" zoomScaleNormal="70" workbookViewId="0">
      <selection activeCell="A24" sqref="A24"/>
    </sheetView>
  </sheetViews>
  <sheetFormatPr defaultColWidth="9.140625" defaultRowHeight="15" x14ac:dyDescent="0.25"/>
  <cols>
    <col min="1" max="16384" width="9.140625" style="129"/>
  </cols>
  <sheetData>
    <row r="1" spans="1:11" ht="15.75" thickTop="1" x14ac:dyDescent="0.25">
      <c r="A1" s="126"/>
      <c r="B1" s="127"/>
      <c r="C1" s="127"/>
      <c r="D1" s="127"/>
      <c r="E1" s="127"/>
      <c r="F1" s="127"/>
      <c r="G1" s="127"/>
      <c r="H1" s="127"/>
      <c r="I1" s="127"/>
      <c r="J1" s="127"/>
      <c r="K1" s="128"/>
    </row>
    <row r="2" spans="1:11" x14ac:dyDescent="0.25">
      <c r="A2" s="130"/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11" x14ac:dyDescent="0.25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2"/>
    </row>
    <row r="4" spans="1:11" ht="21" customHeight="1" x14ac:dyDescent="0.35">
      <c r="A4" s="130"/>
      <c r="B4" s="131"/>
      <c r="C4" s="131"/>
      <c r="D4" s="131"/>
      <c r="E4" s="131"/>
      <c r="F4" s="133" t="s">
        <v>144</v>
      </c>
      <c r="G4" s="134"/>
      <c r="H4" s="131"/>
      <c r="I4" s="131"/>
      <c r="J4" s="131"/>
      <c r="K4" s="132"/>
    </row>
    <row r="5" spans="1:11" ht="21" customHeight="1" x14ac:dyDescent="0.35">
      <c r="A5" s="130"/>
      <c r="B5" s="131"/>
      <c r="C5" s="131"/>
      <c r="D5" s="131"/>
      <c r="E5" s="131"/>
      <c r="F5" s="133" t="s">
        <v>145</v>
      </c>
      <c r="G5" s="134"/>
      <c r="H5" s="131"/>
      <c r="I5" s="131"/>
      <c r="J5" s="131"/>
      <c r="K5" s="132"/>
    </row>
    <row r="6" spans="1:11" ht="21" customHeight="1" x14ac:dyDescent="0.35">
      <c r="A6" s="130"/>
      <c r="B6" s="131"/>
      <c r="C6" s="131"/>
      <c r="D6" s="131"/>
      <c r="E6" s="131"/>
      <c r="F6" s="133" t="s">
        <v>146</v>
      </c>
      <c r="G6" s="134"/>
      <c r="H6" s="131"/>
      <c r="I6" s="131"/>
      <c r="J6" s="131"/>
      <c r="K6" s="132"/>
    </row>
    <row r="7" spans="1:11" ht="21" x14ac:dyDescent="0.35">
      <c r="A7" s="130"/>
      <c r="B7" s="131"/>
      <c r="C7" s="131"/>
      <c r="D7" s="131"/>
      <c r="E7" s="131"/>
      <c r="F7" s="133"/>
      <c r="G7" s="134"/>
      <c r="H7" s="131"/>
      <c r="I7" s="131"/>
      <c r="J7" s="131"/>
      <c r="K7" s="132"/>
    </row>
    <row r="8" spans="1:11" ht="21" x14ac:dyDescent="0.35">
      <c r="A8" s="130"/>
      <c r="B8" s="131"/>
      <c r="C8" s="131"/>
      <c r="D8" s="131"/>
      <c r="E8" s="131"/>
      <c r="F8" s="134"/>
      <c r="G8" s="134"/>
      <c r="H8" s="131"/>
      <c r="I8" s="131"/>
      <c r="J8" s="131"/>
      <c r="K8" s="132"/>
    </row>
    <row r="9" spans="1:11" ht="15" customHeight="1" x14ac:dyDescent="0.25">
      <c r="A9" s="143" t="s">
        <v>147</v>
      </c>
      <c r="B9" s="144"/>
      <c r="C9" s="144"/>
      <c r="D9" s="144"/>
      <c r="E9" s="144"/>
      <c r="F9" s="144"/>
      <c r="G9" s="144"/>
      <c r="H9" s="144"/>
      <c r="I9" s="144"/>
      <c r="J9" s="144"/>
      <c r="K9" s="145"/>
    </row>
    <row r="10" spans="1:11" ht="15" customHeight="1" x14ac:dyDescent="0.25">
      <c r="A10" s="143"/>
      <c r="B10" s="144"/>
      <c r="C10" s="144"/>
      <c r="D10" s="144"/>
      <c r="E10" s="144"/>
      <c r="F10" s="144"/>
      <c r="G10" s="144"/>
      <c r="H10" s="144"/>
      <c r="I10" s="144"/>
      <c r="J10" s="144"/>
      <c r="K10" s="145"/>
    </row>
    <row r="11" spans="1:11" ht="15" customHeight="1" x14ac:dyDescent="0.2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7"/>
    </row>
    <row r="12" spans="1:11" ht="15" customHeight="1" x14ac:dyDescent="0.25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7"/>
    </row>
    <row r="13" spans="1:11" ht="15" customHeight="1" x14ac:dyDescent="0.25">
      <c r="A13" s="135"/>
      <c r="B13" s="136"/>
      <c r="C13" s="136"/>
      <c r="D13" s="136"/>
      <c r="E13" s="136"/>
      <c r="F13" s="136"/>
      <c r="G13" s="136"/>
      <c r="H13" s="136"/>
      <c r="I13" s="136"/>
      <c r="J13" s="136"/>
      <c r="K13" s="137"/>
    </row>
    <row r="14" spans="1:11" ht="15" customHeight="1" x14ac:dyDescent="0.25">
      <c r="A14" s="135"/>
      <c r="B14" s="136"/>
      <c r="C14" s="136"/>
      <c r="D14" s="136"/>
      <c r="E14" s="136"/>
      <c r="F14" s="136"/>
      <c r="G14" s="136"/>
      <c r="H14" s="136"/>
      <c r="I14" s="136"/>
      <c r="J14" s="136"/>
      <c r="K14" s="137"/>
    </row>
    <row r="15" spans="1:11" ht="15" customHeight="1" x14ac:dyDescent="0.25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7"/>
    </row>
    <row r="16" spans="1:11" ht="15" customHeight="1" x14ac:dyDescent="0.25">
      <c r="A16" s="146" t="s">
        <v>150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8"/>
    </row>
    <row r="17" spans="1:11" ht="15" customHeight="1" x14ac:dyDescent="0.25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8"/>
    </row>
    <row r="18" spans="1:11" ht="15" customHeight="1" x14ac:dyDescent="0.25">
      <c r="A18" s="146"/>
      <c r="B18" s="147"/>
      <c r="C18" s="147"/>
      <c r="D18" s="147"/>
      <c r="E18" s="147"/>
      <c r="F18" s="147"/>
      <c r="G18" s="147"/>
      <c r="H18" s="147"/>
      <c r="I18" s="147"/>
      <c r="J18" s="147"/>
      <c r="K18" s="148"/>
    </row>
    <row r="19" spans="1:11" ht="15" customHeight="1" x14ac:dyDescent="0.25">
      <c r="A19" s="146"/>
      <c r="B19" s="147"/>
      <c r="C19" s="147"/>
      <c r="D19" s="147"/>
      <c r="E19" s="147"/>
      <c r="F19" s="147"/>
      <c r="G19" s="147"/>
      <c r="H19" s="147"/>
      <c r="I19" s="147"/>
      <c r="J19" s="147"/>
      <c r="K19" s="148"/>
    </row>
    <row r="20" spans="1:11" ht="15" customHeight="1" x14ac:dyDescent="0.25">
      <c r="A20" s="146"/>
      <c r="B20" s="147"/>
      <c r="C20" s="147"/>
      <c r="D20" s="147"/>
      <c r="E20" s="147"/>
      <c r="F20" s="147"/>
      <c r="G20" s="147"/>
      <c r="H20" s="147"/>
      <c r="I20" s="147"/>
      <c r="J20" s="147"/>
      <c r="K20" s="148"/>
    </row>
    <row r="21" spans="1:11" ht="15" customHeight="1" x14ac:dyDescent="0.25">
      <c r="A21" s="146"/>
      <c r="B21" s="147"/>
      <c r="C21" s="147"/>
      <c r="D21" s="147"/>
      <c r="E21" s="147"/>
      <c r="F21" s="147"/>
      <c r="G21" s="147"/>
      <c r="H21" s="147"/>
      <c r="I21" s="147"/>
      <c r="J21" s="147"/>
      <c r="K21" s="148"/>
    </row>
    <row r="22" spans="1:11" ht="15" customHeight="1" x14ac:dyDescent="0.25">
      <c r="A22" s="146"/>
      <c r="B22" s="147"/>
      <c r="C22" s="147"/>
      <c r="D22" s="147"/>
      <c r="E22" s="147"/>
      <c r="F22" s="147"/>
      <c r="G22" s="147"/>
      <c r="H22" s="147"/>
      <c r="I22" s="147"/>
      <c r="J22" s="147"/>
      <c r="K22" s="148"/>
    </row>
    <row r="23" spans="1:11" x14ac:dyDescent="0.25">
      <c r="A23" s="146"/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1" x14ac:dyDescent="0.25">
      <c r="A24" s="130"/>
      <c r="B24" s="131"/>
      <c r="C24" s="131"/>
      <c r="D24" s="131"/>
      <c r="E24" s="131"/>
      <c r="F24" s="131"/>
      <c r="G24" s="131"/>
      <c r="H24" s="131"/>
      <c r="I24" s="131"/>
      <c r="J24" s="131"/>
      <c r="K24" s="132"/>
    </row>
    <row r="25" spans="1:11" x14ac:dyDescent="0.25">
      <c r="A25" s="130"/>
      <c r="B25" s="131"/>
      <c r="C25" s="131"/>
      <c r="D25" s="131"/>
      <c r="E25" s="131"/>
      <c r="F25" s="131"/>
      <c r="G25" s="131"/>
      <c r="H25" s="131"/>
      <c r="I25" s="131"/>
      <c r="J25" s="131"/>
      <c r="K25" s="132"/>
    </row>
    <row r="26" spans="1:11" x14ac:dyDescent="0.25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11" x14ac:dyDescent="0.25">
      <c r="A27" s="130"/>
      <c r="B27" s="131"/>
      <c r="C27" s="131"/>
      <c r="D27" s="131"/>
      <c r="E27" s="131"/>
      <c r="F27" s="131"/>
      <c r="G27" s="131"/>
      <c r="H27" s="131"/>
      <c r="I27" s="131"/>
      <c r="J27" s="131"/>
      <c r="K27" s="132"/>
    </row>
    <row r="28" spans="1:11" x14ac:dyDescent="0.25">
      <c r="A28" s="130"/>
      <c r="B28" s="131"/>
      <c r="C28" s="131"/>
      <c r="D28" s="131"/>
      <c r="E28" s="131"/>
      <c r="F28" s="131"/>
      <c r="G28" s="131"/>
      <c r="H28" s="131"/>
      <c r="I28" s="131"/>
      <c r="J28" s="131"/>
      <c r="K28" s="132"/>
    </row>
    <row r="29" spans="1:11" x14ac:dyDescent="0.25">
      <c r="A29" s="130"/>
      <c r="B29" s="131"/>
      <c r="C29" s="131"/>
      <c r="D29" s="131"/>
      <c r="E29" s="131"/>
      <c r="F29" s="131"/>
      <c r="G29" s="131"/>
      <c r="H29" s="131"/>
      <c r="I29" s="131"/>
      <c r="J29" s="131"/>
      <c r="K29" s="132"/>
    </row>
    <row r="30" spans="1:11" x14ac:dyDescent="0.25">
      <c r="A30" s="130"/>
      <c r="B30" s="131"/>
      <c r="C30" s="131"/>
      <c r="D30" s="131"/>
      <c r="E30" s="131"/>
      <c r="F30" s="131"/>
      <c r="G30" s="138"/>
      <c r="H30" s="131"/>
      <c r="I30" s="131"/>
      <c r="J30" s="131"/>
      <c r="K30" s="132"/>
    </row>
    <row r="31" spans="1:11" x14ac:dyDescent="0.25">
      <c r="A31" s="130"/>
      <c r="B31" s="131"/>
      <c r="C31" s="131"/>
      <c r="D31" s="131"/>
      <c r="E31" s="131"/>
      <c r="F31" s="131"/>
      <c r="G31" s="131"/>
      <c r="H31" s="131"/>
      <c r="I31" s="131"/>
      <c r="J31" s="131"/>
      <c r="K31" s="132"/>
    </row>
    <row r="32" spans="1:11" x14ac:dyDescent="0.25">
      <c r="A32" s="130"/>
      <c r="B32" s="131"/>
      <c r="C32" s="131"/>
      <c r="D32" s="131"/>
      <c r="E32" s="131"/>
      <c r="F32" s="131"/>
      <c r="G32" s="131"/>
      <c r="H32" s="131"/>
      <c r="I32" s="131"/>
      <c r="J32" s="131"/>
      <c r="K32" s="132"/>
    </row>
    <row r="33" spans="1:11" x14ac:dyDescent="0.25">
      <c r="A33" s="130"/>
      <c r="B33" s="131"/>
      <c r="C33" s="131"/>
      <c r="D33" s="131"/>
      <c r="E33" s="131"/>
      <c r="F33" s="131"/>
      <c r="G33" s="131"/>
      <c r="H33" s="131"/>
      <c r="I33" s="131"/>
      <c r="J33" s="131"/>
      <c r="K33" s="132"/>
    </row>
    <row r="34" spans="1:11" x14ac:dyDescent="0.25">
      <c r="A34" s="130"/>
      <c r="B34" s="131"/>
      <c r="C34" s="131"/>
      <c r="D34" s="131"/>
      <c r="E34" s="131"/>
      <c r="F34" s="131"/>
      <c r="G34" s="131"/>
      <c r="H34" s="131"/>
      <c r="I34" s="131"/>
      <c r="J34" s="131"/>
      <c r="K34" s="132"/>
    </row>
    <row r="35" spans="1:11" x14ac:dyDescent="0.25">
      <c r="A35" s="130"/>
      <c r="B35" s="131"/>
      <c r="C35" s="131"/>
      <c r="D35" s="131"/>
      <c r="E35" s="131"/>
      <c r="F35" s="131"/>
      <c r="G35" s="131"/>
      <c r="H35" s="131"/>
      <c r="I35" s="131"/>
      <c r="J35" s="131"/>
      <c r="K35" s="132"/>
    </row>
    <row r="36" spans="1:1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2"/>
    </row>
    <row r="37" spans="1:11" x14ac:dyDescent="0.25">
      <c r="A37" s="130"/>
      <c r="B37" s="131"/>
      <c r="C37" s="131"/>
      <c r="D37" s="131"/>
      <c r="E37" s="131"/>
      <c r="F37" s="131"/>
      <c r="G37" s="131"/>
      <c r="H37" s="131"/>
      <c r="I37" s="131"/>
      <c r="J37" s="131"/>
      <c r="K37" s="132"/>
    </row>
    <row r="38" spans="1:11" x14ac:dyDescent="0.25">
      <c r="A38" s="130"/>
      <c r="B38" s="131"/>
      <c r="C38" s="131"/>
      <c r="D38" s="131"/>
      <c r="E38" s="131"/>
      <c r="F38" s="131"/>
      <c r="G38" s="131"/>
      <c r="H38" s="131"/>
      <c r="I38" s="131"/>
      <c r="J38" s="131"/>
      <c r="K38" s="132"/>
    </row>
    <row r="39" spans="1:11" x14ac:dyDescent="0.25">
      <c r="A39" s="130"/>
      <c r="B39" s="131"/>
      <c r="C39" s="131"/>
      <c r="D39" s="131"/>
      <c r="E39" s="131"/>
      <c r="F39" s="131"/>
      <c r="G39" s="131"/>
      <c r="H39" s="131"/>
      <c r="I39" s="131"/>
      <c r="J39" s="131"/>
      <c r="K39" s="132"/>
    </row>
    <row r="40" spans="1:11" ht="18.75" customHeight="1" x14ac:dyDescent="0.35">
      <c r="A40" s="130"/>
      <c r="B40" s="131"/>
      <c r="C40" s="131"/>
      <c r="D40" s="149" t="s">
        <v>148</v>
      </c>
      <c r="E40" s="149"/>
      <c r="F40" s="149"/>
      <c r="G40" s="149"/>
      <c r="H40" s="149"/>
      <c r="I40" s="131"/>
      <c r="J40" s="131"/>
      <c r="K40" s="132"/>
    </row>
    <row r="41" spans="1:11" x14ac:dyDescent="0.25">
      <c r="A41" s="130"/>
      <c r="B41" s="131"/>
      <c r="C41" s="131"/>
      <c r="D41" s="131"/>
      <c r="E41" s="131"/>
      <c r="F41" s="131"/>
      <c r="G41" s="131"/>
      <c r="H41" s="131"/>
      <c r="I41" s="131"/>
      <c r="J41" s="131"/>
      <c r="K41" s="132"/>
    </row>
    <row r="42" spans="1:11" x14ac:dyDescent="0.25">
      <c r="A42" s="130"/>
      <c r="B42" s="131"/>
      <c r="C42" s="131"/>
      <c r="D42" s="131"/>
      <c r="E42" s="131"/>
      <c r="F42" s="131"/>
      <c r="G42" s="131"/>
      <c r="H42" s="131"/>
      <c r="I42" s="131"/>
      <c r="J42" s="131"/>
      <c r="K42" s="132"/>
    </row>
    <row r="43" spans="1:11" x14ac:dyDescent="0.25">
      <c r="A43" s="130"/>
      <c r="B43" s="131"/>
      <c r="C43" s="131"/>
      <c r="D43" s="131"/>
      <c r="E43" s="131"/>
      <c r="F43" s="131"/>
      <c r="G43" s="131"/>
      <c r="H43" s="131"/>
      <c r="I43" s="131"/>
      <c r="J43" s="131"/>
      <c r="K43" s="132"/>
    </row>
    <row r="44" spans="1:11" ht="15.75" thickBot="1" x14ac:dyDescent="0.3">
      <c r="A44" s="139"/>
      <c r="B44" s="140"/>
      <c r="C44" s="140"/>
      <c r="D44" s="140"/>
      <c r="E44" s="140"/>
      <c r="F44" s="140"/>
      <c r="G44" s="140"/>
      <c r="H44" s="140"/>
      <c r="I44" s="140"/>
      <c r="J44" s="140"/>
      <c r="K44" s="141"/>
    </row>
    <row r="45" spans="1:11" ht="15.75" thickTop="1" x14ac:dyDescent="0.25"/>
    <row r="46" spans="1:11" ht="15" customHeight="1" x14ac:dyDescent="0.25">
      <c r="A46" s="150" t="s">
        <v>149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</row>
    <row r="47" spans="1:11" x14ac:dyDescent="0.25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</row>
    <row r="48" spans="1:11" x14ac:dyDescent="0.25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</row>
    <row r="49" spans="1:11" ht="32.25" customHeight="1" x14ac:dyDescent="0.25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</row>
    <row r="50" spans="1:11" x14ac:dyDescent="0.25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</row>
  </sheetData>
  <mergeCells count="4">
    <mergeCell ref="A9:K10"/>
    <mergeCell ref="A16:K23"/>
    <mergeCell ref="D40:H40"/>
    <mergeCell ref="A46:K49"/>
  </mergeCells>
  <printOptions horizontalCentered="1"/>
  <pageMargins left="0" right="0" top="0" bottom="0" header="0.31496062992125984" footer="0.31496062992125984"/>
  <pageSetup paperSize="9" scale="9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58A2-11F1-4F28-8137-4C0CAC412ADE}">
  <dimension ref="A1:L60"/>
  <sheetViews>
    <sheetView showGridLines="0" zoomScale="80" zoomScaleNormal="80" workbookViewId="0">
      <selection activeCell="A12" sqref="A12"/>
    </sheetView>
  </sheetViews>
  <sheetFormatPr defaultColWidth="9.140625" defaultRowHeight="12" x14ac:dyDescent="0.2"/>
  <cols>
    <col min="1" max="1" width="57.7109375" style="102" bestFit="1" customWidth="1"/>
    <col min="2" max="2" width="7.28515625" style="103" customWidth="1"/>
    <col min="3" max="12" width="17.28515625" style="102" customWidth="1"/>
    <col min="13" max="13" width="9.140625" style="102" customWidth="1"/>
    <col min="14" max="16384" width="9.140625" style="102"/>
  </cols>
  <sheetData>
    <row r="1" spans="1:12" s="5" customFormat="1" ht="15" customHeight="1" x14ac:dyDescent="0.25"/>
    <row r="2" spans="1:12" s="5" customFormat="1" ht="15" customHeight="1" x14ac:dyDescent="0.25">
      <c r="A2" s="72" t="s">
        <v>124</v>
      </c>
      <c r="B2" s="94"/>
      <c r="C2" s="94"/>
      <c r="D2" s="94"/>
      <c r="E2" s="94"/>
      <c r="F2" s="94"/>
      <c r="G2" s="94"/>
    </row>
    <row r="3" spans="1:12" s="5" customFormat="1" ht="15" customHeight="1" x14ac:dyDescent="0.25">
      <c r="L3" s="76" t="s">
        <v>95</v>
      </c>
    </row>
    <row r="4" spans="1:12" s="104" customFormat="1" ht="23.25" customHeight="1" x14ac:dyDescent="0.2">
      <c r="A4" s="159" t="s">
        <v>96</v>
      </c>
      <c r="B4" s="155" t="s">
        <v>97</v>
      </c>
      <c r="C4" s="155" t="s">
        <v>125</v>
      </c>
      <c r="D4" s="155" t="s">
        <v>126</v>
      </c>
      <c r="E4" s="161" t="s">
        <v>127</v>
      </c>
      <c r="F4" s="162"/>
      <c r="G4" s="163"/>
      <c r="H4" s="155" t="s">
        <v>128</v>
      </c>
      <c r="I4" s="155" t="s">
        <v>129</v>
      </c>
      <c r="J4" s="155" t="s">
        <v>130</v>
      </c>
      <c r="K4" s="155" t="s">
        <v>131</v>
      </c>
      <c r="L4" s="157" t="s">
        <v>104</v>
      </c>
    </row>
    <row r="5" spans="1:12" s="104" customFormat="1" ht="65.25" customHeight="1" x14ac:dyDescent="0.2">
      <c r="A5" s="160" t="s">
        <v>132</v>
      </c>
      <c r="B5" s="156" t="s">
        <v>133</v>
      </c>
      <c r="C5" s="156"/>
      <c r="D5" s="156"/>
      <c r="E5" s="114" t="s">
        <v>134</v>
      </c>
      <c r="F5" s="114" t="s">
        <v>135</v>
      </c>
      <c r="G5" s="115" t="s">
        <v>136</v>
      </c>
      <c r="H5" s="156"/>
      <c r="I5" s="156"/>
      <c r="J5" s="156"/>
      <c r="K5" s="156"/>
      <c r="L5" s="158"/>
    </row>
    <row r="6" spans="1:12" s="105" customFormat="1" ht="16.5" customHeight="1" x14ac:dyDescent="0.25">
      <c r="A6" s="80"/>
      <c r="B6" s="81"/>
      <c r="C6" s="82">
        <v>1</v>
      </c>
      <c r="D6" s="82">
        <v>2</v>
      </c>
      <c r="E6" s="116">
        <v>3</v>
      </c>
      <c r="F6" s="116">
        <v>4</v>
      </c>
      <c r="G6" s="82" t="s">
        <v>117</v>
      </c>
      <c r="H6" s="82">
        <v>6</v>
      </c>
      <c r="I6" s="82">
        <v>7</v>
      </c>
      <c r="J6" s="82">
        <v>8</v>
      </c>
      <c r="K6" s="82">
        <v>9</v>
      </c>
      <c r="L6" s="82">
        <v>10</v>
      </c>
    </row>
    <row r="7" spans="1:12" s="5" customFormat="1" ht="13.5" customHeight="1" x14ac:dyDescent="0.25">
      <c r="A7" s="84" t="s">
        <v>102</v>
      </c>
      <c r="B7" s="85">
        <f t="shared" ref="B7:B26" si="0">ROW()-ROW($A$6)</f>
        <v>1</v>
      </c>
      <c r="C7" s="86">
        <f t="shared" ref="C7:K7" si="1">SUM(C8:C18)</f>
        <v>7783090</v>
      </c>
      <c r="D7" s="86">
        <f t="shared" si="1"/>
        <v>117438</v>
      </c>
      <c r="E7" s="117">
        <f t="shared" si="1"/>
        <v>4040740</v>
      </c>
      <c r="F7" s="117">
        <f t="shared" si="1"/>
        <v>3155899</v>
      </c>
      <c r="G7" s="86">
        <f t="shared" si="1"/>
        <v>7415635</v>
      </c>
      <c r="H7" s="86">
        <f t="shared" si="1"/>
        <v>0</v>
      </c>
      <c r="I7" s="86">
        <f t="shared" si="1"/>
        <v>0</v>
      </c>
      <c r="J7" s="86">
        <f t="shared" si="1"/>
        <v>0</v>
      </c>
      <c r="K7" s="86">
        <f t="shared" si="1"/>
        <v>63795</v>
      </c>
      <c r="L7" s="118">
        <f t="shared" ref="L7:L26" si="2">SUM(C7:D7)+SUM(G7:K7)</f>
        <v>15379958</v>
      </c>
    </row>
    <row r="8" spans="1:12" s="5" customFormat="1" ht="13.5" customHeight="1" x14ac:dyDescent="0.25">
      <c r="A8" s="88" t="s">
        <v>2</v>
      </c>
      <c r="B8" s="85">
        <f t="shared" si="0"/>
        <v>2</v>
      </c>
      <c r="C8" s="89">
        <v>1152939</v>
      </c>
      <c r="D8" s="89">
        <v>5303</v>
      </c>
      <c r="E8" s="89">
        <v>907714</v>
      </c>
      <c r="F8" s="89">
        <v>384636</v>
      </c>
      <c r="G8" s="89">
        <v>1306566</v>
      </c>
      <c r="H8" s="89">
        <v>0</v>
      </c>
      <c r="I8" s="89">
        <v>0</v>
      </c>
      <c r="J8" s="89">
        <v>0</v>
      </c>
      <c r="K8" s="89">
        <v>0</v>
      </c>
      <c r="L8" s="119">
        <f t="shared" si="2"/>
        <v>2464808</v>
      </c>
    </row>
    <row r="9" spans="1:12" s="5" customFormat="1" ht="13.5" customHeight="1" x14ac:dyDescent="0.25">
      <c r="A9" s="88" t="s">
        <v>3</v>
      </c>
      <c r="B9" s="85">
        <f t="shared" si="0"/>
        <v>3</v>
      </c>
      <c r="C9" s="89">
        <v>779213</v>
      </c>
      <c r="D9" s="89">
        <v>73188</v>
      </c>
      <c r="E9" s="89">
        <v>907876</v>
      </c>
      <c r="F9" s="89">
        <v>279340</v>
      </c>
      <c r="G9" s="89">
        <v>1273283</v>
      </c>
      <c r="H9" s="89">
        <v>0</v>
      </c>
      <c r="I9" s="89">
        <v>0</v>
      </c>
      <c r="J9" s="89">
        <v>0</v>
      </c>
      <c r="K9" s="89">
        <v>0</v>
      </c>
      <c r="L9" s="119">
        <f t="shared" si="2"/>
        <v>2125684</v>
      </c>
    </row>
    <row r="10" spans="1:12" s="5" customFormat="1" ht="13.5" customHeight="1" x14ac:dyDescent="0.25">
      <c r="A10" s="88" t="s">
        <v>4</v>
      </c>
      <c r="B10" s="85">
        <f t="shared" si="0"/>
        <v>4</v>
      </c>
      <c r="C10" s="89">
        <v>795900</v>
      </c>
      <c r="D10" s="89">
        <v>10998</v>
      </c>
      <c r="E10" s="89">
        <v>375150</v>
      </c>
      <c r="F10" s="89">
        <v>262215</v>
      </c>
      <c r="G10" s="89">
        <v>657761</v>
      </c>
      <c r="H10" s="89">
        <v>0</v>
      </c>
      <c r="I10" s="89">
        <v>0</v>
      </c>
      <c r="J10" s="89">
        <v>0</v>
      </c>
      <c r="K10" s="89">
        <v>0</v>
      </c>
      <c r="L10" s="119">
        <f t="shared" si="2"/>
        <v>1464659</v>
      </c>
    </row>
    <row r="11" spans="1:12" s="5" customFormat="1" ht="13.5" customHeight="1" x14ac:dyDescent="0.25">
      <c r="A11" s="88" t="s">
        <v>5</v>
      </c>
      <c r="B11" s="85">
        <f t="shared" si="0"/>
        <v>5</v>
      </c>
      <c r="C11" s="89">
        <v>291033</v>
      </c>
      <c r="D11" s="89">
        <v>1369</v>
      </c>
      <c r="E11" s="89">
        <v>177155</v>
      </c>
      <c r="F11" s="89">
        <v>257800</v>
      </c>
      <c r="G11" s="89">
        <v>465168</v>
      </c>
      <c r="H11" s="89">
        <v>0</v>
      </c>
      <c r="I11" s="89">
        <v>0</v>
      </c>
      <c r="J11" s="89">
        <v>0</v>
      </c>
      <c r="K11" s="89">
        <v>23000</v>
      </c>
      <c r="L11" s="119">
        <f t="shared" si="2"/>
        <v>780570</v>
      </c>
    </row>
    <row r="12" spans="1:12" s="5" customFormat="1" ht="13.5" customHeight="1" x14ac:dyDescent="0.25">
      <c r="A12" s="88" t="s">
        <v>6</v>
      </c>
      <c r="B12" s="85">
        <f t="shared" si="0"/>
        <v>6</v>
      </c>
      <c r="C12" s="89">
        <v>1329033</v>
      </c>
      <c r="D12" s="89">
        <v>8643</v>
      </c>
      <c r="E12" s="89">
        <v>359464</v>
      </c>
      <c r="F12" s="89">
        <v>332067</v>
      </c>
      <c r="G12" s="89">
        <v>700819</v>
      </c>
      <c r="H12" s="89">
        <v>0</v>
      </c>
      <c r="I12" s="89">
        <v>0</v>
      </c>
      <c r="J12" s="89">
        <v>0</v>
      </c>
      <c r="K12" s="89">
        <v>0</v>
      </c>
      <c r="L12" s="119">
        <f t="shared" si="2"/>
        <v>2038495</v>
      </c>
    </row>
    <row r="13" spans="1:12" s="5" customFormat="1" ht="13.5" customHeight="1" x14ac:dyDescent="0.25">
      <c r="A13" s="88" t="s">
        <v>7</v>
      </c>
      <c r="B13" s="85">
        <f t="shared" si="0"/>
        <v>7</v>
      </c>
      <c r="C13" s="89">
        <v>396052</v>
      </c>
      <c r="D13" s="89">
        <v>0</v>
      </c>
      <c r="E13" s="89">
        <v>194462</v>
      </c>
      <c r="F13" s="89">
        <v>181677</v>
      </c>
      <c r="G13" s="89">
        <v>378812</v>
      </c>
      <c r="H13" s="89">
        <v>0</v>
      </c>
      <c r="I13" s="89">
        <v>0</v>
      </c>
      <c r="J13" s="89">
        <v>0</v>
      </c>
      <c r="K13" s="89">
        <v>0</v>
      </c>
      <c r="L13" s="119">
        <f t="shared" si="2"/>
        <v>774864</v>
      </c>
    </row>
    <row r="14" spans="1:12" s="5" customFormat="1" ht="13.5" customHeight="1" x14ac:dyDescent="0.25">
      <c r="A14" s="88" t="s">
        <v>8</v>
      </c>
      <c r="B14" s="85">
        <f t="shared" si="0"/>
        <v>8</v>
      </c>
      <c r="C14" s="89">
        <v>934520</v>
      </c>
      <c r="D14" s="89">
        <v>0</v>
      </c>
      <c r="E14" s="89">
        <v>295368</v>
      </c>
      <c r="F14" s="89">
        <v>372763</v>
      </c>
      <c r="G14" s="89">
        <v>679489</v>
      </c>
      <c r="H14" s="89">
        <v>0</v>
      </c>
      <c r="I14" s="89">
        <v>0</v>
      </c>
      <c r="J14" s="89">
        <v>0</v>
      </c>
      <c r="K14" s="89">
        <v>0</v>
      </c>
      <c r="L14" s="119">
        <f t="shared" si="2"/>
        <v>1614009</v>
      </c>
    </row>
    <row r="15" spans="1:12" s="5" customFormat="1" ht="13.5" customHeight="1" x14ac:dyDescent="0.25">
      <c r="A15" s="88" t="s">
        <v>9</v>
      </c>
      <c r="B15" s="85">
        <f t="shared" si="0"/>
        <v>9</v>
      </c>
      <c r="C15" s="89">
        <v>502278</v>
      </c>
      <c r="D15" s="89">
        <v>3007</v>
      </c>
      <c r="E15" s="89">
        <v>221491</v>
      </c>
      <c r="F15" s="89">
        <v>314103</v>
      </c>
      <c r="G15" s="89">
        <v>545256</v>
      </c>
      <c r="H15" s="89">
        <v>0</v>
      </c>
      <c r="I15" s="89">
        <v>0</v>
      </c>
      <c r="J15" s="89">
        <v>0</v>
      </c>
      <c r="K15" s="89">
        <v>40795</v>
      </c>
      <c r="L15" s="119">
        <f t="shared" si="2"/>
        <v>1091336</v>
      </c>
    </row>
    <row r="16" spans="1:12" s="5" customFormat="1" ht="13.5" customHeight="1" x14ac:dyDescent="0.25">
      <c r="A16" s="88" t="s">
        <v>10</v>
      </c>
      <c r="B16" s="85">
        <f t="shared" si="0"/>
        <v>10</v>
      </c>
      <c r="C16" s="89">
        <v>777295</v>
      </c>
      <c r="D16" s="89">
        <v>2881</v>
      </c>
      <c r="E16" s="89">
        <v>250812</v>
      </c>
      <c r="F16" s="89">
        <v>258751</v>
      </c>
      <c r="G16" s="89">
        <v>524139</v>
      </c>
      <c r="H16" s="89">
        <v>0</v>
      </c>
      <c r="I16" s="89">
        <v>0</v>
      </c>
      <c r="J16" s="89">
        <v>0</v>
      </c>
      <c r="K16" s="89">
        <v>0</v>
      </c>
      <c r="L16" s="119">
        <f t="shared" si="2"/>
        <v>1304315</v>
      </c>
    </row>
    <row r="17" spans="1:12" s="5" customFormat="1" ht="13.5" customHeight="1" x14ac:dyDescent="0.25">
      <c r="A17" s="88" t="s">
        <v>11</v>
      </c>
      <c r="B17" s="85">
        <f t="shared" si="0"/>
        <v>11</v>
      </c>
      <c r="C17" s="89">
        <v>820163</v>
      </c>
      <c r="D17" s="89">
        <v>12049</v>
      </c>
      <c r="E17" s="89">
        <v>335592</v>
      </c>
      <c r="F17" s="89">
        <v>480407</v>
      </c>
      <c r="G17" s="89">
        <v>836307</v>
      </c>
      <c r="H17" s="89">
        <v>0</v>
      </c>
      <c r="I17" s="89">
        <v>0</v>
      </c>
      <c r="J17" s="89">
        <v>0</v>
      </c>
      <c r="K17" s="89">
        <v>0</v>
      </c>
      <c r="L17" s="119">
        <f t="shared" si="2"/>
        <v>1668519</v>
      </c>
    </row>
    <row r="18" spans="1:12" s="5" customFormat="1" ht="13.5" customHeight="1" x14ac:dyDescent="0.25">
      <c r="A18" s="88" t="s">
        <v>12</v>
      </c>
      <c r="B18" s="85">
        <f t="shared" si="0"/>
        <v>12</v>
      </c>
      <c r="C18" s="89">
        <v>4664</v>
      </c>
      <c r="D18" s="89">
        <v>0</v>
      </c>
      <c r="E18" s="89">
        <v>15656</v>
      </c>
      <c r="F18" s="89">
        <v>32140</v>
      </c>
      <c r="G18" s="89">
        <v>48035</v>
      </c>
      <c r="H18" s="89">
        <v>0</v>
      </c>
      <c r="I18" s="89">
        <v>0</v>
      </c>
      <c r="J18" s="89">
        <v>0</v>
      </c>
      <c r="K18" s="89">
        <v>0</v>
      </c>
      <c r="L18" s="119">
        <f t="shared" si="2"/>
        <v>52699</v>
      </c>
    </row>
    <row r="19" spans="1:12" s="5" customFormat="1" ht="13.5" customHeight="1" x14ac:dyDescent="0.25">
      <c r="A19" s="84" t="s">
        <v>103</v>
      </c>
      <c r="B19" s="85">
        <f t="shared" si="0"/>
        <v>13</v>
      </c>
      <c r="C19" s="86">
        <f t="shared" ref="C19:K19" si="3">SUM(C20:C25)</f>
        <v>51974</v>
      </c>
      <c r="D19" s="86">
        <f t="shared" si="3"/>
        <v>114578</v>
      </c>
      <c r="E19" s="117">
        <f t="shared" si="3"/>
        <v>84805</v>
      </c>
      <c r="F19" s="117">
        <f t="shared" si="3"/>
        <v>33267</v>
      </c>
      <c r="G19" s="86">
        <f t="shared" si="3"/>
        <v>125409</v>
      </c>
      <c r="H19" s="86">
        <f t="shared" si="3"/>
        <v>0</v>
      </c>
      <c r="I19" s="86">
        <f t="shared" si="3"/>
        <v>9409686</v>
      </c>
      <c r="J19" s="86">
        <f t="shared" si="3"/>
        <v>3386715</v>
      </c>
      <c r="K19" s="86">
        <f t="shared" si="3"/>
        <v>0</v>
      </c>
      <c r="L19" s="118">
        <f t="shared" si="2"/>
        <v>13088362</v>
      </c>
    </row>
    <row r="20" spans="1:12" s="5" customFormat="1" ht="13.5" customHeight="1" x14ac:dyDescent="0.25">
      <c r="A20" s="88" t="s">
        <v>14</v>
      </c>
      <c r="B20" s="85">
        <f t="shared" si="0"/>
        <v>14</v>
      </c>
      <c r="C20" s="89">
        <v>20082</v>
      </c>
      <c r="D20" s="89">
        <v>0</v>
      </c>
      <c r="E20" s="89">
        <v>20335</v>
      </c>
      <c r="F20" s="89">
        <v>7324</v>
      </c>
      <c r="G20" s="89">
        <v>28761</v>
      </c>
      <c r="H20" s="89">
        <v>0</v>
      </c>
      <c r="I20" s="89">
        <v>3731377</v>
      </c>
      <c r="J20" s="89">
        <v>548517</v>
      </c>
      <c r="K20" s="89">
        <v>0</v>
      </c>
      <c r="L20" s="119">
        <f t="shared" si="2"/>
        <v>4328737</v>
      </c>
    </row>
    <row r="21" spans="1:12" s="5" customFormat="1" ht="13.5" customHeight="1" x14ac:dyDescent="0.25">
      <c r="A21" s="88" t="s">
        <v>15</v>
      </c>
      <c r="B21" s="85">
        <f t="shared" si="0"/>
        <v>15</v>
      </c>
      <c r="C21" s="89">
        <v>12881</v>
      </c>
      <c r="D21" s="89">
        <v>114578</v>
      </c>
      <c r="E21" s="89">
        <v>40276</v>
      </c>
      <c r="F21" s="89">
        <v>9145</v>
      </c>
      <c r="G21" s="89">
        <v>49922</v>
      </c>
      <c r="H21" s="89">
        <v>0</v>
      </c>
      <c r="I21" s="89">
        <v>3458257</v>
      </c>
      <c r="J21" s="89">
        <v>234283</v>
      </c>
      <c r="K21" s="89">
        <v>0</v>
      </c>
      <c r="L21" s="119">
        <f t="shared" si="2"/>
        <v>3869921</v>
      </c>
    </row>
    <row r="22" spans="1:12" s="5" customFormat="1" ht="13.5" customHeight="1" x14ac:dyDescent="0.25">
      <c r="A22" s="88" t="s">
        <v>16</v>
      </c>
      <c r="B22" s="85">
        <f t="shared" si="0"/>
        <v>16</v>
      </c>
      <c r="C22" s="89">
        <v>6245</v>
      </c>
      <c r="D22" s="89">
        <v>0</v>
      </c>
      <c r="E22" s="89">
        <v>10606</v>
      </c>
      <c r="F22" s="89">
        <v>12534</v>
      </c>
      <c r="G22" s="89">
        <v>27431</v>
      </c>
      <c r="H22" s="89">
        <v>0</v>
      </c>
      <c r="I22" s="89">
        <v>802598</v>
      </c>
      <c r="J22" s="89">
        <v>1584115</v>
      </c>
      <c r="K22" s="89">
        <v>0</v>
      </c>
      <c r="L22" s="119">
        <f t="shared" si="2"/>
        <v>2420389</v>
      </c>
    </row>
    <row r="23" spans="1:12" s="5" customFormat="1" ht="13.5" customHeight="1" x14ac:dyDescent="0.25">
      <c r="A23" s="88" t="s">
        <v>17</v>
      </c>
      <c r="B23" s="85">
        <f t="shared" si="0"/>
        <v>17</v>
      </c>
      <c r="C23" s="89">
        <v>10239</v>
      </c>
      <c r="D23" s="89">
        <v>0</v>
      </c>
      <c r="E23" s="89">
        <v>9285</v>
      </c>
      <c r="F23" s="89">
        <v>1986</v>
      </c>
      <c r="G23" s="89">
        <v>12400</v>
      </c>
      <c r="H23" s="89">
        <v>0</v>
      </c>
      <c r="I23" s="89">
        <v>584365</v>
      </c>
      <c r="J23" s="89">
        <v>497243</v>
      </c>
      <c r="K23" s="89">
        <v>0</v>
      </c>
      <c r="L23" s="119">
        <f t="shared" si="2"/>
        <v>1104247</v>
      </c>
    </row>
    <row r="24" spans="1:12" s="5" customFormat="1" ht="13.5" customHeight="1" x14ac:dyDescent="0.25">
      <c r="A24" s="88" t="s">
        <v>18</v>
      </c>
      <c r="B24" s="85">
        <f t="shared" si="0"/>
        <v>18</v>
      </c>
      <c r="C24" s="89">
        <v>1106</v>
      </c>
      <c r="D24" s="89">
        <v>0</v>
      </c>
      <c r="E24" s="89">
        <v>4203</v>
      </c>
      <c r="F24" s="89">
        <v>1868</v>
      </c>
      <c r="G24" s="89">
        <v>6375</v>
      </c>
      <c r="H24" s="89">
        <v>0</v>
      </c>
      <c r="I24" s="89">
        <v>819407</v>
      </c>
      <c r="J24" s="89">
        <v>503597</v>
      </c>
      <c r="K24" s="89">
        <v>0</v>
      </c>
      <c r="L24" s="119">
        <f t="shared" si="2"/>
        <v>1330485</v>
      </c>
    </row>
    <row r="25" spans="1:12" s="5" customFormat="1" ht="13.5" customHeight="1" x14ac:dyDescent="0.25">
      <c r="A25" s="88" t="s">
        <v>19</v>
      </c>
      <c r="B25" s="85">
        <f t="shared" si="0"/>
        <v>19</v>
      </c>
      <c r="C25" s="89">
        <v>1421</v>
      </c>
      <c r="D25" s="89">
        <v>0</v>
      </c>
      <c r="E25" s="89">
        <v>100</v>
      </c>
      <c r="F25" s="89">
        <v>410</v>
      </c>
      <c r="G25" s="89">
        <v>520</v>
      </c>
      <c r="H25" s="89">
        <v>0</v>
      </c>
      <c r="I25" s="89">
        <v>13682</v>
      </c>
      <c r="J25" s="89">
        <v>18960</v>
      </c>
      <c r="K25" s="89">
        <v>0</v>
      </c>
      <c r="L25" s="119">
        <f t="shared" si="2"/>
        <v>34583</v>
      </c>
    </row>
    <row r="26" spans="1:12" s="5" customFormat="1" ht="13.5" customHeight="1" x14ac:dyDescent="0.25">
      <c r="A26" s="99" t="s">
        <v>104</v>
      </c>
      <c r="B26" s="85">
        <f t="shared" si="0"/>
        <v>20</v>
      </c>
      <c r="C26" s="91">
        <f t="shared" ref="C26:K26" si="4">C7+C19</f>
        <v>7835064</v>
      </c>
      <c r="D26" s="91">
        <f t="shared" si="4"/>
        <v>232016</v>
      </c>
      <c r="E26" s="120">
        <f t="shared" si="4"/>
        <v>4125545</v>
      </c>
      <c r="F26" s="120">
        <f t="shared" si="4"/>
        <v>3189166</v>
      </c>
      <c r="G26" s="91">
        <f t="shared" si="4"/>
        <v>7541044</v>
      </c>
      <c r="H26" s="91">
        <f t="shared" si="4"/>
        <v>0</v>
      </c>
      <c r="I26" s="91">
        <f t="shared" si="4"/>
        <v>9409686</v>
      </c>
      <c r="J26" s="91">
        <f t="shared" si="4"/>
        <v>3386715</v>
      </c>
      <c r="K26" s="91">
        <f t="shared" si="4"/>
        <v>63795</v>
      </c>
      <c r="L26" s="121">
        <f t="shared" si="2"/>
        <v>28468320</v>
      </c>
    </row>
    <row r="27" spans="1:12" s="5" customFormat="1" ht="15" customHeight="1" x14ac:dyDescent="0.25"/>
    <row r="28" spans="1:12" s="5" customFormat="1" ht="15" customHeight="1" x14ac:dyDescent="0.25"/>
    <row r="29" spans="1:12" s="5" customFormat="1" ht="15" customHeight="1" x14ac:dyDescent="0.25"/>
    <row r="30" spans="1:12" s="5" customFormat="1" ht="15" customHeight="1" x14ac:dyDescent="0.25">
      <c r="A30" s="72" t="s">
        <v>137</v>
      </c>
      <c r="B30" s="94"/>
      <c r="C30" s="94"/>
      <c r="D30" s="94"/>
      <c r="E30" s="94"/>
      <c r="F30" s="94"/>
      <c r="G30" s="94"/>
    </row>
    <row r="31" spans="1:12" s="5" customFormat="1" ht="15" customHeight="1" x14ac:dyDescent="0.25">
      <c r="L31" s="76" t="s">
        <v>95</v>
      </c>
    </row>
    <row r="32" spans="1:12" s="104" customFormat="1" ht="23.25" customHeight="1" x14ac:dyDescent="0.2">
      <c r="A32" s="159" t="s">
        <v>96</v>
      </c>
      <c r="B32" s="155" t="s">
        <v>97</v>
      </c>
      <c r="C32" s="155" t="s">
        <v>125</v>
      </c>
      <c r="D32" s="155" t="s">
        <v>126</v>
      </c>
      <c r="E32" s="161" t="s">
        <v>127</v>
      </c>
      <c r="F32" s="162"/>
      <c r="G32" s="163"/>
      <c r="H32" s="155" t="s">
        <v>128</v>
      </c>
      <c r="I32" s="155" t="s">
        <v>129</v>
      </c>
      <c r="J32" s="155" t="s">
        <v>130</v>
      </c>
      <c r="K32" s="155" t="s">
        <v>131</v>
      </c>
      <c r="L32" s="157" t="s">
        <v>104</v>
      </c>
    </row>
    <row r="33" spans="1:12" s="104" customFormat="1" ht="65.25" customHeight="1" x14ac:dyDescent="0.2">
      <c r="A33" s="160" t="s">
        <v>132</v>
      </c>
      <c r="B33" s="156" t="s">
        <v>133</v>
      </c>
      <c r="C33" s="156"/>
      <c r="D33" s="156"/>
      <c r="E33" s="114" t="s">
        <v>138</v>
      </c>
      <c r="F33" s="114" t="s">
        <v>135</v>
      </c>
      <c r="G33" s="115" t="s">
        <v>136</v>
      </c>
      <c r="H33" s="156"/>
      <c r="I33" s="156"/>
      <c r="J33" s="156"/>
      <c r="K33" s="156"/>
      <c r="L33" s="158"/>
    </row>
    <row r="34" spans="1:12" s="105" customFormat="1" ht="16.5" customHeight="1" x14ac:dyDescent="0.25">
      <c r="A34" s="80"/>
      <c r="B34" s="81"/>
      <c r="C34" s="82">
        <v>1</v>
      </c>
      <c r="D34" s="82">
        <v>2</v>
      </c>
      <c r="E34" s="116">
        <v>3</v>
      </c>
      <c r="F34" s="116">
        <v>4</v>
      </c>
      <c r="G34" s="82" t="s">
        <v>117</v>
      </c>
      <c r="H34" s="82">
        <v>6</v>
      </c>
      <c r="I34" s="82">
        <v>7</v>
      </c>
      <c r="J34" s="82">
        <v>8</v>
      </c>
      <c r="K34" s="82">
        <v>9</v>
      </c>
      <c r="L34" s="82">
        <v>10</v>
      </c>
    </row>
    <row r="35" spans="1:12" s="5" customFormat="1" ht="13.5" customHeight="1" x14ac:dyDescent="0.25">
      <c r="A35" s="84" t="s">
        <v>102</v>
      </c>
      <c r="B35" s="85">
        <f t="shared" ref="B35:B54" si="5">ROW()-ROW($A$34)</f>
        <v>1</v>
      </c>
      <c r="C35" s="86">
        <f t="shared" ref="C35:K35" si="6">SUM(C36:C46)</f>
        <v>6075801</v>
      </c>
      <c r="D35" s="86">
        <f t="shared" si="6"/>
        <v>108466</v>
      </c>
      <c r="E35" s="117">
        <f t="shared" si="6"/>
        <v>2578734</v>
      </c>
      <c r="F35" s="117">
        <f t="shared" si="6"/>
        <v>2734761</v>
      </c>
      <c r="G35" s="86">
        <f t="shared" si="6"/>
        <v>5532491</v>
      </c>
      <c r="H35" s="86">
        <f t="shared" si="6"/>
        <v>0</v>
      </c>
      <c r="I35" s="86">
        <f t="shared" si="6"/>
        <v>0</v>
      </c>
      <c r="J35" s="86">
        <f t="shared" si="6"/>
        <v>0</v>
      </c>
      <c r="K35" s="86">
        <f t="shared" si="6"/>
        <v>63795</v>
      </c>
      <c r="L35" s="118">
        <f t="shared" ref="L35:L54" si="7">SUM(C35:D35)+SUM(G35:K35)</f>
        <v>11780553</v>
      </c>
    </row>
    <row r="36" spans="1:12" s="5" customFormat="1" ht="13.5" customHeight="1" x14ac:dyDescent="0.25">
      <c r="A36" s="88" t="s">
        <v>2</v>
      </c>
      <c r="B36" s="85">
        <f t="shared" si="5"/>
        <v>2</v>
      </c>
      <c r="C36" s="89">
        <v>847604</v>
      </c>
      <c r="D36" s="89">
        <v>5303</v>
      </c>
      <c r="E36" s="89">
        <v>322701</v>
      </c>
      <c r="F36" s="89">
        <v>241147</v>
      </c>
      <c r="G36" s="89">
        <v>578064</v>
      </c>
      <c r="H36" s="89">
        <v>0</v>
      </c>
      <c r="I36" s="89">
        <v>0</v>
      </c>
      <c r="J36" s="89">
        <v>0</v>
      </c>
      <c r="K36" s="89">
        <v>0</v>
      </c>
      <c r="L36" s="119">
        <f t="shared" si="7"/>
        <v>1430971</v>
      </c>
    </row>
    <row r="37" spans="1:12" s="5" customFormat="1" ht="13.5" customHeight="1" x14ac:dyDescent="0.25">
      <c r="A37" s="88" t="s">
        <v>3</v>
      </c>
      <c r="B37" s="85">
        <f t="shared" si="5"/>
        <v>3</v>
      </c>
      <c r="C37" s="89">
        <v>642586</v>
      </c>
      <c r="D37" s="89">
        <v>71648</v>
      </c>
      <c r="E37" s="89">
        <v>390588</v>
      </c>
      <c r="F37" s="89">
        <v>257147</v>
      </c>
      <c r="G37" s="89">
        <v>733802</v>
      </c>
      <c r="H37" s="89">
        <v>0</v>
      </c>
      <c r="I37" s="89">
        <v>0</v>
      </c>
      <c r="J37" s="89">
        <v>0</v>
      </c>
      <c r="K37" s="89">
        <v>0</v>
      </c>
      <c r="L37" s="119">
        <f t="shared" si="7"/>
        <v>1448036</v>
      </c>
    </row>
    <row r="38" spans="1:12" s="5" customFormat="1" ht="13.5" customHeight="1" x14ac:dyDescent="0.25">
      <c r="A38" s="88" t="s">
        <v>4</v>
      </c>
      <c r="B38" s="85">
        <f t="shared" si="5"/>
        <v>4</v>
      </c>
      <c r="C38" s="89">
        <v>713103</v>
      </c>
      <c r="D38" s="89">
        <v>3566</v>
      </c>
      <c r="E38" s="89">
        <v>334013</v>
      </c>
      <c r="F38" s="89">
        <v>223037</v>
      </c>
      <c r="G38" s="89">
        <v>577446</v>
      </c>
      <c r="H38" s="89">
        <v>0</v>
      </c>
      <c r="I38" s="89">
        <v>0</v>
      </c>
      <c r="J38" s="89">
        <v>0</v>
      </c>
      <c r="K38" s="89">
        <v>0</v>
      </c>
      <c r="L38" s="119">
        <f t="shared" si="7"/>
        <v>1294115</v>
      </c>
    </row>
    <row r="39" spans="1:12" s="5" customFormat="1" ht="13.5" customHeight="1" x14ac:dyDescent="0.25">
      <c r="A39" s="88" t="s">
        <v>5</v>
      </c>
      <c r="B39" s="85">
        <f t="shared" si="5"/>
        <v>5</v>
      </c>
      <c r="C39" s="89">
        <v>240860</v>
      </c>
      <c r="D39" s="89">
        <v>1369</v>
      </c>
      <c r="E39" s="89">
        <v>166195</v>
      </c>
      <c r="F39" s="89">
        <v>249678</v>
      </c>
      <c r="G39" s="89">
        <v>446086</v>
      </c>
      <c r="H39" s="89">
        <v>0</v>
      </c>
      <c r="I39" s="89">
        <v>0</v>
      </c>
      <c r="J39" s="89">
        <v>0</v>
      </c>
      <c r="K39" s="89">
        <v>23000</v>
      </c>
      <c r="L39" s="119">
        <f t="shared" si="7"/>
        <v>711315</v>
      </c>
    </row>
    <row r="40" spans="1:12" s="5" customFormat="1" ht="13.5" customHeight="1" x14ac:dyDescent="0.25">
      <c r="A40" s="88" t="s">
        <v>6</v>
      </c>
      <c r="B40" s="85">
        <f t="shared" si="5"/>
        <v>6</v>
      </c>
      <c r="C40" s="89">
        <v>640575</v>
      </c>
      <c r="D40" s="89">
        <v>8643</v>
      </c>
      <c r="E40" s="89">
        <v>321138</v>
      </c>
      <c r="F40" s="89">
        <v>313090</v>
      </c>
      <c r="G40" s="89">
        <v>643516</v>
      </c>
      <c r="H40" s="89">
        <v>0</v>
      </c>
      <c r="I40" s="89">
        <v>0</v>
      </c>
      <c r="J40" s="89">
        <v>0</v>
      </c>
      <c r="K40" s="89">
        <v>0</v>
      </c>
      <c r="L40" s="119">
        <f t="shared" si="7"/>
        <v>1292734</v>
      </c>
    </row>
    <row r="41" spans="1:12" s="5" customFormat="1" ht="13.5" customHeight="1" x14ac:dyDescent="0.25">
      <c r="A41" s="88" t="s">
        <v>7</v>
      </c>
      <c r="B41" s="85">
        <f t="shared" si="5"/>
        <v>7</v>
      </c>
      <c r="C41" s="89">
        <v>377886</v>
      </c>
      <c r="D41" s="89">
        <v>0</v>
      </c>
      <c r="E41" s="89">
        <v>167957</v>
      </c>
      <c r="F41" s="89">
        <v>149494</v>
      </c>
      <c r="G41" s="89">
        <v>320124</v>
      </c>
      <c r="H41" s="89">
        <v>0</v>
      </c>
      <c r="I41" s="89">
        <v>0</v>
      </c>
      <c r="J41" s="89">
        <v>0</v>
      </c>
      <c r="K41" s="89">
        <v>0</v>
      </c>
      <c r="L41" s="119">
        <f t="shared" si="7"/>
        <v>698010</v>
      </c>
    </row>
    <row r="42" spans="1:12" s="5" customFormat="1" ht="13.5" customHeight="1" x14ac:dyDescent="0.25">
      <c r="A42" s="88" t="s">
        <v>8</v>
      </c>
      <c r="B42" s="85">
        <f t="shared" si="5"/>
        <v>8</v>
      </c>
      <c r="C42" s="89">
        <v>781641</v>
      </c>
      <c r="D42" s="89">
        <v>0</v>
      </c>
      <c r="E42" s="89">
        <v>167375</v>
      </c>
      <c r="F42" s="89">
        <v>359261</v>
      </c>
      <c r="G42" s="89">
        <v>537994</v>
      </c>
      <c r="H42" s="89">
        <v>0</v>
      </c>
      <c r="I42" s="89">
        <v>0</v>
      </c>
      <c r="J42" s="89">
        <v>0</v>
      </c>
      <c r="K42" s="89">
        <v>0</v>
      </c>
      <c r="L42" s="119">
        <f t="shared" si="7"/>
        <v>1319635</v>
      </c>
    </row>
    <row r="43" spans="1:12" s="5" customFormat="1" ht="13.5" customHeight="1" x14ac:dyDescent="0.25">
      <c r="A43" s="88" t="s">
        <v>9</v>
      </c>
      <c r="B43" s="85">
        <f t="shared" si="5"/>
        <v>9</v>
      </c>
      <c r="C43" s="89">
        <v>432036</v>
      </c>
      <c r="D43" s="89">
        <v>3007</v>
      </c>
      <c r="E43" s="89">
        <v>199981</v>
      </c>
      <c r="F43" s="89">
        <v>266162</v>
      </c>
      <c r="G43" s="89">
        <v>475805</v>
      </c>
      <c r="H43" s="89">
        <v>0</v>
      </c>
      <c r="I43" s="89">
        <v>0</v>
      </c>
      <c r="J43" s="89">
        <v>0</v>
      </c>
      <c r="K43" s="89">
        <v>40795</v>
      </c>
      <c r="L43" s="119">
        <f t="shared" si="7"/>
        <v>951643</v>
      </c>
    </row>
    <row r="44" spans="1:12" s="5" customFormat="1" ht="13.5" customHeight="1" x14ac:dyDescent="0.25">
      <c r="A44" s="88" t="s">
        <v>10</v>
      </c>
      <c r="B44" s="85">
        <f t="shared" si="5"/>
        <v>10</v>
      </c>
      <c r="C44" s="89">
        <v>656227</v>
      </c>
      <c r="D44" s="89">
        <v>2881</v>
      </c>
      <c r="E44" s="89">
        <v>221297</v>
      </c>
      <c r="F44" s="89">
        <v>248071</v>
      </c>
      <c r="G44" s="89">
        <v>483944</v>
      </c>
      <c r="H44" s="89">
        <v>0</v>
      </c>
      <c r="I44" s="89">
        <v>0</v>
      </c>
      <c r="J44" s="89">
        <v>0</v>
      </c>
      <c r="K44" s="89">
        <v>0</v>
      </c>
      <c r="L44" s="119">
        <f t="shared" si="7"/>
        <v>1143052</v>
      </c>
    </row>
    <row r="45" spans="1:12" s="5" customFormat="1" ht="13.5" customHeight="1" x14ac:dyDescent="0.25">
      <c r="A45" s="88" t="s">
        <v>11</v>
      </c>
      <c r="B45" s="85">
        <f t="shared" si="5"/>
        <v>11</v>
      </c>
      <c r="C45" s="89">
        <v>742548</v>
      </c>
      <c r="D45" s="89">
        <v>12049</v>
      </c>
      <c r="E45" s="89">
        <v>280745</v>
      </c>
      <c r="F45" s="89">
        <v>411340</v>
      </c>
      <c r="G45" s="89">
        <v>712393</v>
      </c>
      <c r="H45" s="89">
        <v>0</v>
      </c>
      <c r="I45" s="89">
        <v>0</v>
      </c>
      <c r="J45" s="89">
        <v>0</v>
      </c>
      <c r="K45" s="89">
        <v>0</v>
      </c>
      <c r="L45" s="119">
        <f t="shared" si="7"/>
        <v>1466990</v>
      </c>
    </row>
    <row r="46" spans="1:12" s="5" customFormat="1" ht="13.5" customHeight="1" x14ac:dyDescent="0.25">
      <c r="A46" s="88" t="s">
        <v>12</v>
      </c>
      <c r="B46" s="85">
        <f t="shared" si="5"/>
        <v>12</v>
      </c>
      <c r="C46" s="89">
        <v>735</v>
      </c>
      <c r="D46" s="89">
        <v>0</v>
      </c>
      <c r="E46" s="89">
        <v>6744</v>
      </c>
      <c r="F46" s="89">
        <v>16334</v>
      </c>
      <c r="G46" s="89">
        <v>23317</v>
      </c>
      <c r="H46" s="89">
        <v>0</v>
      </c>
      <c r="I46" s="89">
        <v>0</v>
      </c>
      <c r="J46" s="89">
        <v>0</v>
      </c>
      <c r="K46" s="89">
        <v>0</v>
      </c>
      <c r="L46" s="119">
        <f t="shared" si="7"/>
        <v>24052</v>
      </c>
    </row>
    <row r="47" spans="1:12" s="5" customFormat="1" ht="13.5" customHeight="1" x14ac:dyDescent="0.25">
      <c r="A47" s="84" t="s">
        <v>103</v>
      </c>
      <c r="B47" s="85">
        <f t="shared" si="5"/>
        <v>13</v>
      </c>
      <c r="C47" s="86">
        <f t="shared" ref="C47:K47" si="8">SUM(C48:C53)</f>
        <v>45579</v>
      </c>
      <c r="D47" s="86">
        <f t="shared" si="8"/>
        <v>114578</v>
      </c>
      <c r="E47" s="117">
        <f t="shared" si="8"/>
        <v>77439</v>
      </c>
      <c r="F47" s="117">
        <f t="shared" si="8"/>
        <v>29352</v>
      </c>
      <c r="G47" s="86">
        <f t="shared" si="8"/>
        <v>114128</v>
      </c>
      <c r="H47" s="86">
        <f t="shared" si="8"/>
        <v>0</v>
      </c>
      <c r="I47" s="86">
        <f t="shared" si="8"/>
        <v>9403125</v>
      </c>
      <c r="J47" s="86">
        <f t="shared" si="8"/>
        <v>3386715</v>
      </c>
      <c r="K47" s="86">
        <f t="shared" si="8"/>
        <v>0</v>
      </c>
      <c r="L47" s="118">
        <f t="shared" si="7"/>
        <v>13064125</v>
      </c>
    </row>
    <row r="48" spans="1:12" s="5" customFormat="1" ht="13.5" customHeight="1" x14ac:dyDescent="0.25">
      <c r="A48" s="88" t="s">
        <v>14</v>
      </c>
      <c r="B48" s="85">
        <f t="shared" si="5"/>
        <v>14</v>
      </c>
      <c r="C48" s="89">
        <v>18447</v>
      </c>
      <c r="D48" s="89">
        <v>0</v>
      </c>
      <c r="E48" s="89">
        <v>20335</v>
      </c>
      <c r="F48" s="89">
        <v>7324</v>
      </c>
      <c r="G48" s="89">
        <v>28761</v>
      </c>
      <c r="H48" s="89">
        <v>0</v>
      </c>
      <c r="I48" s="89">
        <v>3731377</v>
      </c>
      <c r="J48" s="89">
        <v>548517</v>
      </c>
      <c r="K48" s="89">
        <v>0</v>
      </c>
      <c r="L48" s="119">
        <f t="shared" si="7"/>
        <v>4327102</v>
      </c>
    </row>
    <row r="49" spans="1:12" s="5" customFormat="1" ht="13.5" customHeight="1" x14ac:dyDescent="0.25">
      <c r="A49" s="88" t="s">
        <v>15</v>
      </c>
      <c r="B49" s="85">
        <f t="shared" si="5"/>
        <v>15</v>
      </c>
      <c r="C49" s="89">
        <v>8121</v>
      </c>
      <c r="D49" s="89">
        <v>114578</v>
      </c>
      <c r="E49" s="89">
        <v>33670</v>
      </c>
      <c r="F49" s="89">
        <v>5230</v>
      </c>
      <c r="G49" s="89">
        <v>39401</v>
      </c>
      <c r="H49" s="89">
        <v>0</v>
      </c>
      <c r="I49" s="89">
        <v>3452244</v>
      </c>
      <c r="J49" s="89">
        <v>234283</v>
      </c>
      <c r="K49" s="89">
        <v>0</v>
      </c>
      <c r="L49" s="119">
        <f t="shared" si="7"/>
        <v>3848627</v>
      </c>
    </row>
    <row r="50" spans="1:12" s="5" customFormat="1" ht="13.5" customHeight="1" x14ac:dyDescent="0.25">
      <c r="A50" s="88" t="s">
        <v>16</v>
      </c>
      <c r="B50" s="85">
        <f t="shared" si="5"/>
        <v>16</v>
      </c>
      <c r="C50" s="89">
        <v>6245</v>
      </c>
      <c r="D50" s="89">
        <v>0</v>
      </c>
      <c r="E50" s="89">
        <v>9846</v>
      </c>
      <c r="F50" s="89">
        <v>12534</v>
      </c>
      <c r="G50" s="89">
        <v>26671</v>
      </c>
      <c r="H50" s="89">
        <v>0</v>
      </c>
      <c r="I50" s="89">
        <v>802598</v>
      </c>
      <c r="J50" s="89">
        <v>1584115</v>
      </c>
      <c r="K50" s="89">
        <v>0</v>
      </c>
      <c r="L50" s="119">
        <f t="shared" si="7"/>
        <v>2419629</v>
      </c>
    </row>
    <row r="51" spans="1:12" s="5" customFormat="1" ht="13.5" customHeight="1" x14ac:dyDescent="0.25">
      <c r="A51" s="88" t="s">
        <v>17</v>
      </c>
      <c r="B51" s="85">
        <f t="shared" si="5"/>
        <v>17</v>
      </c>
      <c r="C51" s="89">
        <v>10239</v>
      </c>
      <c r="D51" s="89">
        <v>0</v>
      </c>
      <c r="E51" s="89">
        <v>9285</v>
      </c>
      <c r="F51" s="89">
        <v>1986</v>
      </c>
      <c r="G51" s="89">
        <v>12400</v>
      </c>
      <c r="H51" s="89">
        <v>0</v>
      </c>
      <c r="I51" s="89">
        <v>583817</v>
      </c>
      <c r="J51" s="89">
        <v>497243</v>
      </c>
      <c r="K51" s="89">
        <v>0</v>
      </c>
      <c r="L51" s="119">
        <f t="shared" si="7"/>
        <v>1103699</v>
      </c>
    </row>
    <row r="52" spans="1:12" s="5" customFormat="1" ht="13.5" customHeight="1" x14ac:dyDescent="0.25">
      <c r="A52" s="88" t="s">
        <v>18</v>
      </c>
      <c r="B52" s="85">
        <f t="shared" si="5"/>
        <v>18</v>
      </c>
      <c r="C52" s="89">
        <v>1106</v>
      </c>
      <c r="D52" s="89">
        <v>0</v>
      </c>
      <c r="E52" s="89">
        <v>4203</v>
      </c>
      <c r="F52" s="89">
        <v>1868</v>
      </c>
      <c r="G52" s="89">
        <v>6375</v>
      </c>
      <c r="H52" s="89">
        <v>0</v>
      </c>
      <c r="I52" s="89">
        <v>819407</v>
      </c>
      <c r="J52" s="89">
        <v>503597</v>
      </c>
      <c r="K52" s="89">
        <v>0</v>
      </c>
      <c r="L52" s="119">
        <f t="shared" si="7"/>
        <v>1330485</v>
      </c>
    </row>
    <row r="53" spans="1:12" s="5" customFormat="1" ht="13.5" customHeight="1" x14ac:dyDescent="0.25">
      <c r="A53" s="88" t="s">
        <v>19</v>
      </c>
      <c r="B53" s="85">
        <f t="shared" si="5"/>
        <v>19</v>
      </c>
      <c r="C53" s="89">
        <v>1421</v>
      </c>
      <c r="D53" s="89">
        <v>0</v>
      </c>
      <c r="E53" s="89">
        <v>100</v>
      </c>
      <c r="F53" s="89">
        <v>410</v>
      </c>
      <c r="G53" s="89">
        <v>520</v>
      </c>
      <c r="H53" s="89">
        <v>0</v>
      </c>
      <c r="I53" s="89">
        <v>13682</v>
      </c>
      <c r="J53" s="89">
        <v>18960</v>
      </c>
      <c r="K53" s="89">
        <v>0</v>
      </c>
      <c r="L53" s="119">
        <f t="shared" si="7"/>
        <v>34583</v>
      </c>
    </row>
    <row r="54" spans="1:12" s="5" customFormat="1" ht="13.5" customHeight="1" x14ac:dyDescent="0.25">
      <c r="A54" s="99" t="s">
        <v>104</v>
      </c>
      <c r="B54" s="85">
        <f t="shared" si="5"/>
        <v>20</v>
      </c>
      <c r="C54" s="91">
        <f t="shared" ref="C54:K54" si="9">C35+C47</f>
        <v>6121380</v>
      </c>
      <c r="D54" s="91">
        <f t="shared" si="9"/>
        <v>223044</v>
      </c>
      <c r="E54" s="120">
        <f t="shared" si="9"/>
        <v>2656173</v>
      </c>
      <c r="F54" s="120">
        <f t="shared" si="9"/>
        <v>2764113</v>
      </c>
      <c r="G54" s="91">
        <f t="shared" si="9"/>
        <v>5646619</v>
      </c>
      <c r="H54" s="91">
        <f t="shared" si="9"/>
        <v>0</v>
      </c>
      <c r="I54" s="91">
        <f t="shared" si="9"/>
        <v>9403125</v>
      </c>
      <c r="J54" s="91">
        <f t="shared" si="9"/>
        <v>3386715</v>
      </c>
      <c r="K54" s="91">
        <f t="shared" si="9"/>
        <v>63795</v>
      </c>
      <c r="L54" s="121">
        <f t="shared" si="7"/>
        <v>24844678</v>
      </c>
    </row>
    <row r="56" spans="1:12" x14ac:dyDescent="0.2">
      <c r="B56" s="102"/>
    </row>
    <row r="57" spans="1:12" x14ac:dyDescent="0.2">
      <c r="B57" s="102"/>
    </row>
    <row r="58" spans="1:12" x14ac:dyDescent="0.2">
      <c r="B58" s="102"/>
    </row>
    <row r="59" spans="1:12" x14ac:dyDescent="0.2">
      <c r="B59" s="102"/>
    </row>
    <row r="60" spans="1:12" x14ac:dyDescent="0.2">
      <c r="B60" s="102"/>
    </row>
  </sheetData>
  <mergeCells count="20">
    <mergeCell ref="H32:H33"/>
    <mergeCell ref="A4:A5"/>
    <mergeCell ref="B4:B5"/>
    <mergeCell ref="C4:C5"/>
    <mergeCell ref="D4:D5"/>
    <mergeCell ref="E4:G4"/>
    <mergeCell ref="H4:H5"/>
    <mergeCell ref="A32:A33"/>
    <mergeCell ref="B32:B33"/>
    <mergeCell ref="C32:C33"/>
    <mergeCell ref="D32:D33"/>
    <mergeCell ref="E32:G32"/>
    <mergeCell ref="I32:I33"/>
    <mergeCell ref="J32:J33"/>
    <mergeCell ref="K32:K33"/>
    <mergeCell ref="L32:L33"/>
    <mergeCell ref="I4:I5"/>
    <mergeCell ref="J4:J5"/>
    <mergeCell ref="K4:K5"/>
    <mergeCell ref="L4:L5"/>
  </mergeCells>
  <printOptions horizontalCentered="1"/>
  <pageMargins left="0" right="0" top="0.78740157480314965" bottom="0" header="0" footer="0"/>
  <pageSetup paperSize="9" scale="60" orientation="landscape" r:id="rId1"/>
  <rowBreaks count="1" manualBreakCount="1">
    <brk id="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3A4B-9535-452D-A427-E1A16E8A0DF1}">
  <dimension ref="A1:AO6"/>
  <sheetViews>
    <sheetView showGridLines="0" zoomScale="80" zoomScaleNormal="80" workbookViewId="0">
      <selection activeCell="M6" sqref="M6"/>
    </sheetView>
  </sheetViews>
  <sheetFormatPr defaultColWidth="9.140625" defaultRowHeight="15" x14ac:dyDescent="0.25"/>
  <cols>
    <col min="1" max="1" width="28.28515625" style="1" customWidth="1"/>
    <col min="2" max="2" width="17.140625" style="1" customWidth="1"/>
    <col min="3" max="11" width="17.140625" style="5" customWidth="1"/>
    <col min="12" max="14" width="17.140625" style="1" customWidth="1"/>
    <col min="15" max="18" width="17.140625" style="5" customWidth="1"/>
    <col min="19" max="21" width="17.140625" style="1" customWidth="1"/>
    <col min="22" max="22" width="9.140625" style="1" customWidth="1"/>
    <col min="23" max="16384" width="9.140625" style="1"/>
  </cols>
  <sheetData>
    <row r="1" spans="1:41" s="102" customFormat="1" ht="14.25" customHeight="1" x14ac:dyDescent="0.2">
      <c r="A1" s="72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T1" s="94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</row>
    <row r="2" spans="1:41" s="102" customFormat="1" ht="14.25" customHeight="1" x14ac:dyDescent="0.2">
      <c r="A2" s="72" t="s">
        <v>139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s="5" customFormat="1" ht="14.25" customHeight="1" x14ac:dyDescent="0.25">
      <c r="U3" s="122" t="s">
        <v>95</v>
      </c>
    </row>
    <row r="4" spans="1:41" s="5" customFormat="1" ht="60" x14ac:dyDescent="0.25">
      <c r="A4" s="110"/>
      <c r="B4" s="112" t="s">
        <v>2</v>
      </c>
      <c r="C4" s="112" t="s">
        <v>3</v>
      </c>
      <c r="D4" s="112" t="s">
        <v>4</v>
      </c>
      <c r="E4" s="112" t="s">
        <v>5</v>
      </c>
      <c r="F4" s="112" t="s">
        <v>6</v>
      </c>
      <c r="G4" s="112" t="s">
        <v>7</v>
      </c>
      <c r="H4" s="112" t="s">
        <v>8</v>
      </c>
      <c r="I4" s="112" t="s">
        <v>9</v>
      </c>
      <c r="J4" s="112" t="s">
        <v>10</v>
      </c>
      <c r="K4" s="112" t="s">
        <v>11</v>
      </c>
      <c r="L4" s="112" t="s">
        <v>12</v>
      </c>
      <c r="M4" s="111" t="s">
        <v>140</v>
      </c>
      <c r="N4" s="112" t="s">
        <v>14</v>
      </c>
      <c r="O4" s="112" t="s">
        <v>15</v>
      </c>
      <c r="P4" s="112" t="s">
        <v>16</v>
      </c>
      <c r="Q4" s="112" t="s">
        <v>17</v>
      </c>
      <c r="R4" s="112" t="s">
        <v>18</v>
      </c>
      <c r="S4" s="112" t="s">
        <v>19</v>
      </c>
      <c r="T4" s="111" t="s">
        <v>141</v>
      </c>
      <c r="U4" s="113" t="s">
        <v>21</v>
      </c>
    </row>
    <row r="5" spans="1:41" s="5" customFormat="1" ht="33" customHeight="1" x14ac:dyDescent="0.25">
      <c r="A5" s="123" t="s">
        <v>142</v>
      </c>
      <c r="B5" s="89">
        <v>1640785</v>
      </c>
      <c r="C5" s="89">
        <v>1018990</v>
      </c>
      <c r="D5" s="89">
        <v>557831</v>
      </c>
      <c r="E5" s="89">
        <v>473220</v>
      </c>
      <c r="F5" s="89">
        <v>908007</v>
      </c>
      <c r="G5" s="89">
        <v>355725</v>
      </c>
      <c r="H5" s="89">
        <v>596870</v>
      </c>
      <c r="I5" s="89">
        <v>663887</v>
      </c>
      <c r="J5" s="89">
        <v>426412</v>
      </c>
      <c r="K5" s="89">
        <v>472691</v>
      </c>
      <c r="L5" s="89">
        <v>214783</v>
      </c>
      <c r="M5" s="86">
        <f>SUM(B5:L5)</f>
        <v>7329201</v>
      </c>
      <c r="N5" s="89">
        <v>704293</v>
      </c>
      <c r="O5" s="89">
        <v>896040</v>
      </c>
      <c r="P5" s="89">
        <v>389968</v>
      </c>
      <c r="Q5" s="89">
        <v>369011</v>
      </c>
      <c r="R5" s="89">
        <v>361271</v>
      </c>
      <c r="S5" s="89">
        <v>208893</v>
      </c>
      <c r="T5" s="86">
        <f>SUM(N5:S5)</f>
        <v>2929476</v>
      </c>
      <c r="U5" s="87">
        <f>M5+T5</f>
        <v>10258677</v>
      </c>
    </row>
    <row r="6" spans="1:41" s="5" customFormat="1" ht="33" customHeight="1" x14ac:dyDescent="0.25">
      <c r="A6" s="124" t="s">
        <v>143</v>
      </c>
      <c r="B6" s="125">
        <v>262841</v>
      </c>
      <c r="C6" s="125">
        <v>194564</v>
      </c>
      <c r="D6" s="125">
        <v>218104</v>
      </c>
      <c r="E6" s="125">
        <v>123014</v>
      </c>
      <c r="F6" s="125">
        <v>229961</v>
      </c>
      <c r="G6" s="125">
        <v>147666</v>
      </c>
      <c r="H6" s="125">
        <v>297223</v>
      </c>
      <c r="I6" s="125">
        <v>159526</v>
      </c>
      <c r="J6" s="125">
        <v>209387</v>
      </c>
      <c r="K6" s="125">
        <v>250367</v>
      </c>
      <c r="L6" s="125">
        <v>1160</v>
      </c>
      <c r="M6" s="91">
        <f>SUM(B6:L6)</f>
        <v>2093813</v>
      </c>
      <c r="N6" s="125">
        <v>266413</v>
      </c>
      <c r="O6" s="125">
        <v>172273</v>
      </c>
      <c r="P6" s="125">
        <v>116615</v>
      </c>
      <c r="Q6" s="125">
        <v>88030</v>
      </c>
      <c r="R6" s="125">
        <v>93343</v>
      </c>
      <c r="S6" s="125">
        <v>5426</v>
      </c>
      <c r="T6" s="91">
        <f>SUM(N6:S6)</f>
        <v>742100</v>
      </c>
      <c r="U6" s="92">
        <f>M6+T6</f>
        <v>2835913</v>
      </c>
    </row>
  </sheetData>
  <printOptions horizontalCentered="1" verticalCentered="1"/>
  <pageMargins left="0" right="0" top="0.78740157480314965" bottom="0" header="0" footer="0"/>
  <pageSetup paperSize="9" scale="38" orientation="landscape" r:id="rId1"/>
  <headerFooter>
    <oddHeader>&amp;L&amp;G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0669-B000-49D8-B8CF-D634BA57B07E}">
  <dimension ref="A1:Y59"/>
  <sheetViews>
    <sheetView showGridLines="0" zoomScale="70" zoomScaleNormal="70" workbookViewId="0">
      <selection activeCell="F10" sqref="F10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0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54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84394</v>
      </c>
      <c r="D6" s="24">
        <v>102787</v>
      </c>
      <c r="E6" s="24">
        <v>44456</v>
      </c>
      <c r="F6" s="24">
        <v>14546</v>
      </c>
      <c r="G6" s="24">
        <v>71421</v>
      </c>
      <c r="H6" s="24">
        <v>22371</v>
      </c>
      <c r="I6" s="24">
        <v>37724</v>
      </c>
      <c r="J6" s="24">
        <v>24166</v>
      </c>
      <c r="K6" s="24">
        <v>43198</v>
      </c>
      <c r="L6" s="24">
        <v>75887</v>
      </c>
      <c r="M6" s="24">
        <v>0</v>
      </c>
      <c r="N6" s="25">
        <f t="shared" ref="N6:N41" si="0">SUM(C6:M6)</f>
        <v>520950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1">SUM(O6:T6)</f>
        <v>0</v>
      </c>
      <c r="V6" s="27">
        <f t="shared" ref="V6:V41" si="2">N6+U6</f>
        <v>520950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164378</v>
      </c>
      <c r="D7" s="24">
        <v>182629</v>
      </c>
      <c r="E7" s="24">
        <v>84449</v>
      </c>
      <c r="F7" s="24">
        <v>21495</v>
      </c>
      <c r="G7" s="24">
        <v>141322</v>
      </c>
      <c r="H7" s="24">
        <v>0</v>
      </c>
      <c r="I7" s="24">
        <v>84372</v>
      </c>
      <c r="J7" s="24">
        <v>0</v>
      </c>
      <c r="K7" s="24">
        <v>109466</v>
      </c>
      <c r="L7" s="24">
        <v>210980</v>
      </c>
      <c r="M7" s="24">
        <v>0</v>
      </c>
      <c r="N7" s="28">
        <f t="shared" si="0"/>
        <v>999091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1"/>
        <v>0</v>
      </c>
      <c r="V7" s="31">
        <f t="shared" si="2"/>
        <v>999091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97395</v>
      </c>
      <c r="D8" s="24">
        <v>100735</v>
      </c>
      <c r="E8" s="24">
        <v>145883</v>
      </c>
      <c r="F8" s="24">
        <v>45179</v>
      </c>
      <c r="G8" s="24">
        <v>84932</v>
      </c>
      <c r="H8" s="24">
        <v>12919</v>
      </c>
      <c r="I8" s="24">
        <v>70028</v>
      </c>
      <c r="J8" s="24">
        <v>75808</v>
      </c>
      <c r="K8" s="24">
        <v>85061</v>
      </c>
      <c r="L8" s="24">
        <v>91536</v>
      </c>
      <c r="M8" s="24">
        <v>0</v>
      </c>
      <c r="N8" s="28">
        <f t="shared" si="0"/>
        <v>809476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1"/>
        <v>0</v>
      </c>
      <c r="V8" s="31">
        <f t="shared" si="2"/>
        <v>809476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 t="shared" si="0"/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1"/>
        <v>0</v>
      </c>
      <c r="V9" s="31">
        <f t="shared" si="2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0</v>
      </c>
      <c r="E10" s="24">
        <v>0</v>
      </c>
      <c r="F10" s="24">
        <v>0</v>
      </c>
      <c r="G10" s="24">
        <v>15474</v>
      </c>
      <c r="H10" s="24">
        <v>0</v>
      </c>
      <c r="I10" s="24">
        <v>0</v>
      </c>
      <c r="J10" s="24">
        <v>1489</v>
      </c>
      <c r="K10" s="24">
        <v>0</v>
      </c>
      <c r="L10" s="24">
        <v>1001</v>
      </c>
      <c r="M10" s="24">
        <v>0</v>
      </c>
      <c r="N10" s="28">
        <f t="shared" si="0"/>
        <v>17964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1"/>
        <v>0</v>
      </c>
      <c r="V10" s="31">
        <f t="shared" si="2"/>
        <v>17964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226</v>
      </c>
      <c r="D11" s="24">
        <v>41</v>
      </c>
      <c r="E11" s="24">
        <v>1492</v>
      </c>
      <c r="F11" s="24">
        <v>119</v>
      </c>
      <c r="G11" s="24">
        <v>0</v>
      </c>
      <c r="H11" s="24">
        <v>0</v>
      </c>
      <c r="I11" s="24">
        <v>39</v>
      </c>
      <c r="J11" s="24">
        <v>191</v>
      </c>
      <c r="K11" s="24">
        <v>157</v>
      </c>
      <c r="L11" s="24">
        <v>50</v>
      </c>
      <c r="M11" s="24">
        <v>0</v>
      </c>
      <c r="N11" s="28">
        <f t="shared" si="0"/>
        <v>2315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1"/>
        <v>0</v>
      </c>
      <c r="V11" s="31">
        <f t="shared" si="2"/>
        <v>2315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12901</v>
      </c>
      <c r="D12" s="24">
        <v>23257</v>
      </c>
      <c r="E12" s="24">
        <v>2930</v>
      </c>
      <c r="F12" s="24">
        <v>10853</v>
      </c>
      <c r="G12" s="24">
        <v>21783</v>
      </c>
      <c r="H12" s="24">
        <v>0</v>
      </c>
      <c r="I12" s="24">
        <v>10963</v>
      </c>
      <c r="J12" s="24">
        <v>1140</v>
      </c>
      <c r="K12" s="24">
        <v>1678</v>
      </c>
      <c r="L12" s="24">
        <v>2465</v>
      </c>
      <c r="M12" s="24">
        <v>0</v>
      </c>
      <c r="N12" s="28">
        <f t="shared" si="0"/>
        <v>87970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1"/>
        <v>0</v>
      </c>
      <c r="V12" s="31">
        <f t="shared" si="2"/>
        <v>87970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136555</v>
      </c>
      <c r="D13" s="24">
        <v>67999</v>
      </c>
      <c r="E13" s="24">
        <v>61226</v>
      </c>
      <c r="F13" s="24">
        <v>29897</v>
      </c>
      <c r="G13" s="24">
        <v>164584</v>
      </c>
      <c r="H13" s="24">
        <v>1999</v>
      </c>
      <c r="I13" s="24">
        <v>38883</v>
      </c>
      <c r="J13" s="24">
        <v>36893</v>
      </c>
      <c r="K13" s="24">
        <v>59817</v>
      </c>
      <c r="L13" s="24">
        <v>44191</v>
      </c>
      <c r="M13" s="24">
        <v>0</v>
      </c>
      <c r="N13" s="28">
        <f t="shared" si="0"/>
        <v>642044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1"/>
        <v>0</v>
      </c>
      <c r="V13" s="31">
        <f t="shared" si="2"/>
        <v>642044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237262</v>
      </c>
      <c r="D14" s="24">
        <v>130967</v>
      </c>
      <c r="E14" s="24">
        <v>124151</v>
      </c>
      <c r="F14" s="24">
        <v>16704</v>
      </c>
      <c r="G14" s="24">
        <v>53865</v>
      </c>
      <c r="H14" s="24">
        <v>928</v>
      </c>
      <c r="I14" s="24">
        <v>174538</v>
      </c>
      <c r="J14" s="24">
        <v>17129</v>
      </c>
      <c r="K14" s="24">
        <v>88249</v>
      </c>
      <c r="L14" s="24">
        <v>71556</v>
      </c>
      <c r="M14" s="24">
        <v>0</v>
      </c>
      <c r="N14" s="28">
        <f t="shared" si="0"/>
        <v>915349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1"/>
        <v>0</v>
      </c>
      <c r="V14" s="31">
        <f t="shared" si="2"/>
        <v>915349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373817</v>
      </c>
      <c r="D15" s="24">
        <v>198966</v>
      </c>
      <c r="E15" s="24">
        <v>185377</v>
      </c>
      <c r="F15" s="24">
        <v>46601</v>
      </c>
      <c r="G15" s="24">
        <v>218449</v>
      </c>
      <c r="H15" s="24">
        <v>2927</v>
      </c>
      <c r="I15" s="24">
        <v>213421</v>
      </c>
      <c r="J15" s="24">
        <v>54022</v>
      </c>
      <c r="K15" s="24">
        <v>148066</v>
      </c>
      <c r="L15" s="24">
        <v>115747</v>
      </c>
      <c r="M15" s="24">
        <v>0</v>
      </c>
      <c r="N15" s="28">
        <f t="shared" si="0"/>
        <v>1557393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1"/>
        <v>0</v>
      </c>
      <c r="V15" s="31">
        <f t="shared" si="2"/>
        <v>1557393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23470</v>
      </c>
      <c r="D16" s="34">
        <v>49643</v>
      </c>
      <c r="E16" s="34">
        <v>84172</v>
      </c>
      <c r="F16" s="34">
        <v>8387</v>
      </c>
      <c r="G16" s="34">
        <v>22289</v>
      </c>
      <c r="H16" s="34">
        <v>1341</v>
      </c>
      <c r="I16" s="34">
        <v>8192</v>
      </c>
      <c r="J16" s="34">
        <v>8968</v>
      </c>
      <c r="K16" s="34">
        <v>14571</v>
      </c>
      <c r="L16" s="34">
        <v>34128</v>
      </c>
      <c r="M16" s="34">
        <v>0</v>
      </c>
      <c r="N16" s="35">
        <f t="shared" si="0"/>
        <v>255161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1"/>
        <v>0</v>
      </c>
      <c r="V16" s="38">
        <f t="shared" si="2"/>
        <v>255161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350347</v>
      </c>
      <c r="D17" s="34">
        <v>149323</v>
      </c>
      <c r="E17" s="34">
        <v>101205</v>
      </c>
      <c r="F17" s="34">
        <v>38214</v>
      </c>
      <c r="G17" s="34">
        <v>196160</v>
      </c>
      <c r="H17" s="34">
        <v>1586</v>
      </c>
      <c r="I17" s="34">
        <v>205229</v>
      </c>
      <c r="J17" s="34">
        <v>45054</v>
      </c>
      <c r="K17" s="34">
        <v>133495</v>
      </c>
      <c r="L17" s="34">
        <v>81619</v>
      </c>
      <c r="M17" s="34">
        <v>0</v>
      </c>
      <c r="N17" s="35">
        <f t="shared" si="0"/>
        <v>1302232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1"/>
        <v>0</v>
      </c>
      <c r="V17" s="38">
        <f t="shared" si="2"/>
        <v>1302232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446548</v>
      </c>
      <c r="D18" s="24">
        <v>237677</v>
      </c>
      <c r="E18" s="24">
        <v>296017</v>
      </c>
      <c r="F18" s="24">
        <v>179768</v>
      </c>
      <c r="G18" s="24">
        <v>251998</v>
      </c>
      <c r="H18" s="24">
        <v>372482</v>
      </c>
      <c r="I18" s="24">
        <v>540535</v>
      </c>
      <c r="J18" s="24">
        <v>316300</v>
      </c>
      <c r="K18" s="24">
        <v>198557</v>
      </c>
      <c r="L18" s="24">
        <v>367598</v>
      </c>
      <c r="M18" s="24">
        <v>130</v>
      </c>
      <c r="N18" s="28">
        <f t="shared" si="0"/>
        <v>3207610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1"/>
        <v>0</v>
      </c>
      <c r="V18" s="31">
        <f t="shared" si="2"/>
        <v>3207610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325507</v>
      </c>
      <c r="D19" s="34">
        <v>166358</v>
      </c>
      <c r="E19" s="34">
        <v>207773</v>
      </c>
      <c r="F19" s="34">
        <v>111076</v>
      </c>
      <c r="G19" s="34">
        <v>184329</v>
      </c>
      <c r="H19" s="34">
        <v>272209</v>
      </c>
      <c r="I19" s="34">
        <v>408856</v>
      </c>
      <c r="J19" s="34">
        <v>236874</v>
      </c>
      <c r="K19" s="34">
        <v>138391</v>
      </c>
      <c r="L19" s="34">
        <v>279437</v>
      </c>
      <c r="M19" s="34">
        <v>0</v>
      </c>
      <c r="N19" s="35">
        <f t="shared" si="0"/>
        <v>2330810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1"/>
        <v>0</v>
      </c>
      <c r="V19" s="38">
        <f t="shared" si="2"/>
        <v>2330810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102216</v>
      </c>
      <c r="D20" s="34">
        <v>61567</v>
      </c>
      <c r="E20" s="34">
        <v>75843</v>
      </c>
      <c r="F20" s="34">
        <v>35779</v>
      </c>
      <c r="G20" s="34">
        <v>62773</v>
      </c>
      <c r="H20" s="34">
        <v>78193</v>
      </c>
      <c r="I20" s="34">
        <v>122214</v>
      </c>
      <c r="J20" s="34">
        <v>72935</v>
      </c>
      <c r="K20" s="34">
        <v>47962</v>
      </c>
      <c r="L20" s="34">
        <v>82691</v>
      </c>
      <c r="M20" s="34">
        <v>130</v>
      </c>
      <c r="N20" s="35">
        <f t="shared" si="0"/>
        <v>742303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1"/>
        <v>0</v>
      </c>
      <c r="V20" s="38">
        <f t="shared" si="2"/>
        <v>742303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1374</v>
      </c>
      <c r="D21" s="34">
        <v>469</v>
      </c>
      <c r="E21" s="34">
        <v>780</v>
      </c>
      <c r="F21" s="34">
        <v>29926</v>
      </c>
      <c r="G21" s="34">
        <v>788</v>
      </c>
      <c r="H21" s="34">
        <v>21181</v>
      </c>
      <c r="I21" s="34">
        <v>1783</v>
      </c>
      <c r="J21" s="34">
        <v>355</v>
      </c>
      <c r="K21" s="34">
        <v>6094</v>
      </c>
      <c r="L21" s="34">
        <v>421</v>
      </c>
      <c r="M21" s="34">
        <v>0</v>
      </c>
      <c r="N21" s="35">
        <f t="shared" si="0"/>
        <v>63171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1"/>
        <v>0</v>
      </c>
      <c r="V21" s="38">
        <f t="shared" si="2"/>
        <v>63171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40</v>
      </c>
      <c r="D22" s="24">
        <v>339</v>
      </c>
      <c r="E22" s="24">
        <v>0</v>
      </c>
      <c r="F22" s="24">
        <v>0</v>
      </c>
      <c r="G22" s="24">
        <v>2603</v>
      </c>
      <c r="H22" s="24">
        <v>0</v>
      </c>
      <c r="I22" s="24">
        <v>0</v>
      </c>
      <c r="J22" s="24">
        <v>987</v>
      </c>
      <c r="K22" s="24">
        <v>0</v>
      </c>
      <c r="L22" s="24">
        <v>1048</v>
      </c>
      <c r="M22" s="24">
        <v>0</v>
      </c>
      <c r="N22" s="28">
        <f t="shared" si="0"/>
        <v>5017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1"/>
        <v>0</v>
      </c>
      <c r="V22" s="31">
        <f t="shared" si="2"/>
        <v>5017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407</v>
      </c>
      <c r="D23" s="24">
        <v>166</v>
      </c>
      <c r="E23" s="24">
        <v>645</v>
      </c>
      <c r="F23" s="24">
        <v>32</v>
      </c>
      <c r="G23" s="24">
        <v>525</v>
      </c>
      <c r="H23" s="24">
        <v>0</v>
      </c>
      <c r="I23" s="24">
        <v>358</v>
      </c>
      <c r="J23" s="24">
        <v>296</v>
      </c>
      <c r="K23" s="24">
        <v>256</v>
      </c>
      <c r="L23" s="24">
        <v>115</v>
      </c>
      <c r="M23" s="24">
        <v>0</v>
      </c>
      <c r="N23" s="28">
        <f t="shared" si="0"/>
        <v>2800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1"/>
        <v>0</v>
      </c>
      <c r="V23" s="31">
        <f t="shared" si="2"/>
        <v>2800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35595</v>
      </c>
      <c r="D24" s="24">
        <v>33594</v>
      </c>
      <c r="E24" s="24">
        <v>13278</v>
      </c>
      <c r="F24" s="24">
        <v>5526</v>
      </c>
      <c r="G24" s="24">
        <v>34286</v>
      </c>
      <c r="H24" s="24">
        <v>765</v>
      </c>
      <c r="I24" s="24">
        <v>38445</v>
      </c>
      <c r="J24" s="24">
        <v>14054</v>
      </c>
      <c r="K24" s="24">
        <v>19633</v>
      </c>
      <c r="L24" s="24">
        <v>14841</v>
      </c>
      <c r="M24" s="24">
        <v>0</v>
      </c>
      <c r="N24" s="28">
        <f t="shared" si="0"/>
        <v>210017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1"/>
        <v>0</v>
      </c>
      <c r="V24" s="31">
        <f t="shared" si="2"/>
        <v>210017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6305</v>
      </c>
      <c r="D25" s="24">
        <v>3139</v>
      </c>
      <c r="E25" s="24">
        <v>8170</v>
      </c>
      <c r="F25" s="24">
        <v>26</v>
      </c>
      <c r="G25" s="24">
        <v>0</v>
      </c>
      <c r="H25" s="24">
        <v>0</v>
      </c>
      <c r="I25" s="24">
        <v>0</v>
      </c>
      <c r="J25" s="24">
        <v>0</v>
      </c>
      <c r="K25" s="24">
        <v>62166</v>
      </c>
      <c r="L25" s="24">
        <v>8002</v>
      </c>
      <c r="M25" s="24">
        <v>0</v>
      </c>
      <c r="N25" s="28">
        <f t="shared" si="0"/>
        <v>87808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1"/>
        <v>0</v>
      </c>
      <c r="V25" s="31">
        <f t="shared" si="2"/>
        <v>87808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4</v>
      </c>
      <c r="F26" s="24">
        <v>812</v>
      </c>
      <c r="G26" s="24">
        <v>128</v>
      </c>
      <c r="H26" s="24">
        <v>0</v>
      </c>
      <c r="I26" s="24">
        <v>0</v>
      </c>
      <c r="J26" s="24">
        <v>0</v>
      </c>
      <c r="K26" s="24">
        <v>74</v>
      </c>
      <c r="L26" s="24">
        <v>0</v>
      </c>
      <c r="M26" s="24">
        <v>0</v>
      </c>
      <c r="N26" s="28">
        <f t="shared" si="0"/>
        <v>1018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1"/>
        <v>0</v>
      </c>
      <c r="V26" s="31">
        <f t="shared" si="2"/>
        <v>1018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4394</v>
      </c>
      <c r="D27" s="24">
        <v>24434</v>
      </c>
      <c r="E27" s="24">
        <v>8827</v>
      </c>
      <c r="F27" s="24">
        <v>3</v>
      </c>
      <c r="G27" s="24">
        <v>288</v>
      </c>
      <c r="H27" s="24">
        <v>0</v>
      </c>
      <c r="I27" s="24">
        <v>8491</v>
      </c>
      <c r="J27" s="24">
        <v>0</v>
      </c>
      <c r="K27" s="24">
        <v>4939</v>
      </c>
      <c r="L27" s="24">
        <v>784</v>
      </c>
      <c r="M27" s="24">
        <v>0</v>
      </c>
      <c r="N27" s="28">
        <f t="shared" si="0"/>
        <v>52160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1"/>
        <v>0</v>
      </c>
      <c r="V27" s="31">
        <f t="shared" si="2"/>
        <v>52160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 t="shared" si="0"/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1"/>
        <v>0</v>
      </c>
      <c r="V28" s="31">
        <f t="shared" si="2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13016</v>
      </c>
      <c r="D29" s="24">
        <v>28882</v>
      </c>
      <c r="E29" s="24">
        <v>31010</v>
      </c>
      <c r="F29" s="24">
        <v>5887</v>
      </c>
      <c r="G29" s="24">
        <v>26976</v>
      </c>
      <c r="H29" s="24">
        <v>2829</v>
      </c>
      <c r="I29" s="24">
        <v>13100</v>
      </c>
      <c r="J29" s="24">
        <v>12424</v>
      </c>
      <c r="K29" s="24">
        <v>10345</v>
      </c>
      <c r="L29" s="24">
        <v>17497</v>
      </c>
      <c r="M29" s="24">
        <v>0</v>
      </c>
      <c r="N29" s="45">
        <f t="shared" si="0"/>
        <v>161966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1"/>
        <v>0</v>
      </c>
      <c r="V29" s="48">
        <f t="shared" si="2"/>
        <v>161966</v>
      </c>
      <c r="Y29" s="2"/>
    </row>
    <row r="30" spans="1:25" s="6" customFormat="1" ht="14.25" customHeight="1" x14ac:dyDescent="0.25">
      <c r="A30" s="49" t="s">
        <v>13</v>
      </c>
      <c r="B30" s="50" t="s">
        <v>70</v>
      </c>
      <c r="C30" s="51">
        <f t="shared" ref="C30:M30" si="3">SUM(C6:C14)+C18+SUM(C22:C29)</f>
        <v>1239416</v>
      </c>
      <c r="D30" s="51">
        <f t="shared" si="3"/>
        <v>936646</v>
      </c>
      <c r="E30" s="51">
        <f t="shared" si="3"/>
        <v>822538</v>
      </c>
      <c r="F30" s="51">
        <f t="shared" si="3"/>
        <v>330847</v>
      </c>
      <c r="G30" s="51">
        <f t="shared" si="3"/>
        <v>870185</v>
      </c>
      <c r="H30" s="51">
        <f t="shared" si="3"/>
        <v>414293</v>
      </c>
      <c r="I30" s="51">
        <f t="shared" si="3"/>
        <v>1017476</v>
      </c>
      <c r="J30" s="51">
        <f t="shared" si="3"/>
        <v>500877</v>
      </c>
      <c r="K30" s="51">
        <f t="shared" si="3"/>
        <v>683596</v>
      </c>
      <c r="L30" s="51">
        <f t="shared" si="3"/>
        <v>907551</v>
      </c>
      <c r="M30" s="51">
        <f t="shared" si="3"/>
        <v>130</v>
      </c>
      <c r="N30" s="52">
        <f t="shared" si="0"/>
        <v>7723555</v>
      </c>
      <c r="O30" s="51">
        <f t="shared" ref="O30:T30" si="4">SUM(O6:O14)+O18+SUM(O22:O29)</f>
        <v>0</v>
      </c>
      <c r="P30" s="51">
        <f t="shared" si="4"/>
        <v>0</v>
      </c>
      <c r="Q30" s="51">
        <f t="shared" si="4"/>
        <v>0</v>
      </c>
      <c r="R30" s="51">
        <f t="shared" si="4"/>
        <v>0</v>
      </c>
      <c r="S30" s="51">
        <f t="shared" si="4"/>
        <v>0</v>
      </c>
      <c r="T30" s="51">
        <f t="shared" si="4"/>
        <v>0</v>
      </c>
      <c r="U30" s="52">
        <f t="shared" si="1"/>
        <v>0</v>
      </c>
      <c r="V30" s="53">
        <f t="shared" si="2"/>
        <v>7723555</v>
      </c>
      <c r="Y30" s="2"/>
    </row>
    <row r="31" spans="1:25" s="6" customFormat="1" ht="14.25" customHeight="1" x14ac:dyDescent="0.25">
      <c r="A31" s="54" t="s">
        <v>71</v>
      </c>
      <c r="B31" s="55" t="s">
        <v>72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 t="shared" si="0"/>
        <v>0</v>
      </c>
      <c r="O31" s="24">
        <v>378670</v>
      </c>
      <c r="P31" s="24">
        <v>217105</v>
      </c>
      <c r="Q31" s="24">
        <v>134984</v>
      </c>
      <c r="R31" s="24">
        <v>162575</v>
      </c>
      <c r="S31" s="24">
        <v>294857</v>
      </c>
      <c r="T31" s="26">
        <v>14999</v>
      </c>
      <c r="U31" s="25">
        <f t="shared" si="1"/>
        <v>1203190</v>
      </c>
      <c r="V31" s="27">
        <f t="shared" si="2"/>
        <v>1203190</v>
      </c>
      <c r="Y31" s="2"/>
    </row>
    <row r="32" spans="1:25" s="6" customFormat="1" ht="14.25" customHeight="1" x14ac:dyDescent="0.25">
      <c r="A32" s="39" t="s">
        <v>73</v>
      </c>
      <c r="B32" s="56" t="s">
        <v>74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 t="shared" si="0"/>
        <v>0</v>
      </c>
      <c r="O32" s="36">
        <v>337372</v>
      </c>
      <c r="P32" s="36">
        <v>199575</v>
      </c>
      <c r="Q32" s="36">
        <v>131164</v>
      </c>
      <c r="R32" s="36">
        <v>108914</v>
      </c>
      <c r="S32" s="36">
        <v>291856</v>
      </c>
      <c r="T32" s="37">
        <v>9240</v>
      </c>
      <c r="U32" s="35">
        <f t="shared" si="1"/>
        <v>1078121</v>
      </c>
      <c r="V32" s="38">
        <f t="shared" si="2"/>
        <v>1078121</v>
      </c>
      <c r="Y32" s="2"/>
    </row>
    <row r="33" spans="1:25" s="6" customFormat="1" ht="14.25" customHeight="1" x14ac:dyDescent="0.25">
      <c r="A33" s="39" t="s">
        <v>75</v>
      </c>
      <c r="B33" s="40" t="s">
        <v>76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 t="shared" si="0"/>
        <v>0</v>
      </c>
      <c r="O33" s="36">
        <v>41298</v>
      </c>
      <c r="P33" s="36">
        <v>17530</v>
      </c>
      <c r="Q33" s="36">
        <v>3820</v>
      </c>
      <c r="R33" s="36">
        <v>53661</v>
      </c>
      <c r="S33" s="36">
        <v>3001</v>
      </c>
      <c r="T33" s="37">
        <v>5759</v>
      </c>
      <c r="U33" s="35">
        <f t="shared" si="1"/>
        <v>125069</v>
      </c>
      <c r="V33" s="38">
        <f t="shared" si="2"/>
        <v>125069</v>
      </c>
      <c r="Y33" s="2"/>
    </row>
    <row r="34" spans="1:25" s="6" customFormat="1" ht="14.25" customHeight="1" x14ac:dyDescent="0.25">
      <c r="A34" s="39" t="s">
        <v>77</v>
      </c>
      <c r="B34" s="40" t="s">
        <v>78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 t="shared" si="0"/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7">
        <v>0</v>
      </c>
      <c r="U34" s="35">
        <f t="shared" si="1"/>
        <v>0</v>
      </c>
      <c r="V34" s="38">
        <f t="shared" si="2"/>
        <v>0</v>
      </c>
      <c r="Y34" s="2"/>
    </row>
    <row r="35" spans="1:25" s="6" customFormat="1" ht="14.25" customHeight="1" x14ac:dyDescent="0.25">
      <c r="A35" s="41" t="s">
        <v>79</v>
      </c>
      <c r="B35" s="57" t="s">
        <v>80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 t="shared" si="0"/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30">
        <v>0</v>
      </c>
      <c r="U35" s="28">
        <f t="shared" si="1"/>
        <v>0</v>
      </c>
      <c r="V35" s="31">
        <f t="shared" si="2"/>
        <v>0</v>
      </c>
      <c r="Y35" s="2"/>
    </row>
    <row r="36" spans="1:25" s="6" customFormat="1" ht="14.25" customHeight="1" x14ac:dyDescent="0.25">
      <c r="A36" s="41" t="s">
        <v>81</v>
      </c>
      <c r="B36" s="57" t="s">
        <v>82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 t="shared" si="0"/>
        <v>0</v>
      </c>
      <c r="O36" s="29">
        <v>126785</v>
      </c>
      <c r="P36" s="29">
        <v>54697</v>
      </c>
      <c r="Q36" s="29">
        <v>215050</v>
      </c>
      <c r="R36" s="29">
        <v>46782</v>
      </c>
      <c r="S36" s="29">
        <v>127568</v>
      </c>
      <c r="T36" s="30">
        <v>12665</v>
      </c>
      <c r="U36" s="28">
        <f t="shared" si="1"/>
        <v>583547</v>
      </c>
      <c r="V36" s="31">
        <f t="shared" si="2"/>
        <v>583547</v>
      </c>
      <c r="Y36" s="2"/>
    </row>
    <row r="37" spans="1:25" s="6" customFormat="1" ht="14.25" customHeight="1" x14ac:dyDescent="0.25">
      <c r="A37" s="41" t="s">
        <v>83</v>
      </c>
      <c r="B37" s="57" t="s">
        <v>84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 t="shared" si="0"/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1"/>
        <v>0</v>
      </c>
      <c r="V37" s="31">
        <f t="shared" si="2"/>
        <v>0</v>
      </c>
      <c r="Y37" s="2"/>
    </row>
    <row r="38" spans="1:25" s="6" customFormat="1" ht="14.25" customHeight="1" x14ac:dyDescent="0.25">
      <c r="A38" s="41" t="s">
        <v>85</v>
      </c>
      <c r="B38" s="57" t="s">
        <v>86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 t="shared" si="0"/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1"/>
        <v>0</v>
      </c>
      <c r="V38" s="31">
        <f t="shared" si="2"/>
        <v>0</v>
      </c>
      <c r="Y38" s="2"/>
    </row>
    <row r="39" spans="1:25" s="6" customFormat="1" ht="14.25" customHeight="1" x14ac:dyDescent="0.25">
      <c r="A39" s="41" t="s">
        <v>87</v>
      </c>
      <c r="B39" s="42" t="s">
        <v>88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 t="shared" si="0"/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1"/>
        <v>0</v>
      </c>
      <c r="V39" s="31">
        <f t="shared" si="2"/>
        <v>0</v>
      </c>
      <c r="Y39" s="2"/>
    </row>
    <row r="40" spans="1:25" s="6" customFormat="1" ht="14.25" customHeight="1" x14ac:dyDescent="0.25">
      <c r="A40" s="41" t="s">
        <v>89</v>
      </c>
      <c r="B40" s="57" t="s">
        <v>90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 t="shared" si="0"/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1"/>
        <v>0</v>
      </c>
      <c r="V40" s="48">
        <f t="shared" si="2"/>
        <v>0</v>
      </c>
      <c r="Y40" s="2"/>
    </row>
    <row r="41" spans="1:25" s="6" customFormat="1" ht="14.25" customHeight="1" x14ac:dyDescent="0.25">
      <c r="A41" s="58" t="s">
        <v>20</v>
      </c>
      <c r="B41" s="59" t="s">
        <v>91</v>
      </c>
      <c r="C41" s="51">
        <f t="shared" ref="C41:M41" si="5">C31+SUM(C35:C40)</f>
        <v>0</v>
      </c>
      <c r="D41" s="51">
        <f t="shared" si="5"/>
        <v>0</v>
      </c>
      <c r="E41" s="51">
        <f t="shared" si="5"/>
        <v>0</v>
      </c>
      <c r="F41" s="51">
        <f t="shared" si="5"/>
        <v>0</v>
      </c>
      <c r="G41" s="51">
        <f t="shared" si="5"/>
        <v>0</v>
      </c>
      <c r="H41" s="51">
        <f t="shared" si="5"/>
        <v>0</v>
      </c>
      <c r="I41" s="51">
        <f t="shared" si="5"/>
        <v>0</v>
      </c>
      <c r="J41" s="51">
        <f t="shared" si="5"/>
        <v>0</v>
      </c>
      <c r="K41" s="51">
        <f t="shared" si="5"/>
        <v>0</v>
      </c>
      <c r="L41" s="51">
        <f t="shared" si="5"/>
        <v>0</v>
      </c>
      <c r="M41" s="51">
        <f t="shared" si="5"/>
        <v>0</v>
      </c>
      <c r="N41" s="52">
        <f t="shared" si="0"/>
        <v>0</v>
      </c>
      <c r="O41" s="51">
        <f t="shared" ref="O41:T41" si="6">O31+SUM(O35:O40)</f>
        <v>505455</v>
      </c>
      <c r="P41" s="51">
        <f t="shared" si="6"/>
        <v>271802</v>
      </c>
      <c r="Q41" s="51">
        <f t="shared" si="6"/>
        <v>350034</v>
      </c>
      <c r="R41" s="51">
        <f t="shared" si="6"/>
        <v>209357</v>
      </c>
      <c r="S41" s="51">
        <f t="shared" si="6"/>
        <v>422425</v>
      </c>
      <c r="T41" s="51">
        <f t="shared" si="6"/>
        <v>27664</v>
      </c>
      <c r="U41" s="52">
        <f t="shared" si="1"/>
        <v>1786737</v>
      </c>
      <c r="V41" s="53">
        <f t="shared" si="2"/>
        <v>1786737</v>
      </c>
      <c r="Y41" s="2"/>
    </row>
    <row r="42" spans="1:25" s="6" customFormat="1" ht="14.25" customHeight="1" x14ac:dyDescent="0.25">
      <c r="A42" s="60" t="s">
        <v>21</v>
      </c>
      <c r="B42" s="61" t="s">
        <v>92</v>
      </c>
      <c r="C42" s="62">
        <f t="shared" ref="C42:V42" si="7">C30+C41</f>
        <v>1239416</v>
      </c>
      <c r="D42" s="62">
        <f t="shared" si="7"/>
        <v>936646</v>
      </c>
      <c r="E42" s="62">
        <f t="shared" si="7"/>
        <v>822538</v>
      </c>
      <c r="F42" s="62">
        <f t="shared" si="7"/>
        <v>330847</v>
      </c>
      <c r="G42" s="62">
        <f t="shared" si="7"/>
        <v>870185</v>
      </c>
      <c r="H42" s="62">
        <f t="shared" si="7"/>
        <v>414293</v>
      </c>
      <c r="I42" s="62">
        <f t="shared" si="7"/>
        <v>1017476</v>
      </c>
      <c r="J42" s="62">
        <f t="shared" si="7"/>
        <v>500877</v>
      </c>
      <c r="K42" s="62">
        <f t="shared" si="7"/>
        <v>683596</v>
      </c>
      <c r="L42" s="62">
        <f t="shared" si="7"/>
        <v>907551</v>
      </c>
      <c r="M42" s="62">
        <f t="shared" si="7"/>
        <v>130</v>
      </c>
      <c r="N42" s="62">
        <f t="shared" si="7"/>
        <v>7723555</v>
      </c>
      <c r="O42" s="62">
        <f t="shared" si="7"/>
        <v>505455</v>
      </c>
      <c r="P42" s="62">
        <f t="shared" si="7"/>
        <v>271802</v>
      </c>
      <c r="Q42" s="62">
        <f t="shared" si="7"/>
        <v>350034</v>
      </c>
      <c r="R42" s="62">
        <f t="shared" si="7"/>
        <v>209357</v>
      </c>
      <c r="S42" s="62">
        <f t="shared" si="7"/>
        <v>422425</v>
      </c>
      <c r="T42" s="62">
        <f t="shared" si="7"/>
        <v>27664</v>
      </c>
      <c r="U42" s="62">
        <f t="shared" si="7"/>
        <v>1786737</v>
      </c>
      <c r="V42" s="63">
        <f t="shared" si="7"/>
        <v>9510292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54" x14ac:dyDescent="0.25">
      <c r="A45" s="151"/>
      <c r="B45" s="152"/>
      <c r="C45" s="64" t="str">
        <f t="shared" ref="C45:M45" si="8">C4</f>
        <v>МАКЕДОНИЈА  осигурување АД Скопје - Виена Иншуренс Груп</v>
      </c>
      <c r="D45" s="64" t="str">
        <f t="shared" si="8"/>
        <v>Триглав Осигурување АД, Скопје</v>
      </c>
      <c r="E45" s="64" t="str">
        <f t="shared" si="8"/>
        <v>САВА осигурување</v>
      </c>
      <c r="F45" s="64" t="str">
        <f t="shared" si="8"/>
        <v>ЕВРОИНС ОСИГУРУВАЊЕ АД Скопје</v>
      </c>
      <c r="G45" s="64" t="str">
        <f t="shared" si="8"/>
        <v>ЕУРОЛИНК Осигурување АД Скопје</v>
      </c>
      <c r="H45" s="64" t="str">
        <f t="shared" si="8"/>
        <v>ГРАВЕ осигурување НЕЖИВОТ АД Скопје</v>
      </c>
      <c r="I45" s="64" t="str">
        <f t="shared" si="8"/>
        <v>Сигал Иншуренс Груп АД Скопје</v>
      </c>
      <c r="J45" s="64" t="str">
        <f t="shared" si="8"/>
        <v>АД ОСИГУРИТЕЛНА ПОЛИСА - Скопје</v>
      </c>
      <c r="K45" s="64" t="str">
        <f t="shared" si="8"/>
        <v>ХАЛК ОСИГУРУВАЊЕ А.Д. Скопје</v>
      </c>
      <c r="L45" s="64" t="str">
        <f t="shared" si="8"/>
        <v>КРОАЦИЈА ОСИГУРУВАЊЕ - НЕЖИВОТ</v>
      </c>
      <c r="M45" s="64" t="str">
        <f t="shared" si="8"/>
        <v>АЛТА ОСИГУРУВАЊЕ АД Скопје</v>
      </c>
      <c r="N45" s="65"/>
      <c r="O45" s="64" t="str">
        <f t="shared" ref="O45:T45" si="9">O4</f>
        <v>КРОАЦИА ОСИГУРУВАЊЕ - ЖИВОТ</v>
      </c>
      <c r="P45" s="64" t="str">
        <f t="shared" si="9"/>
        <v>ГРАВЕ осигурување а.д Скопје</v>
      </c>
      <c r="Q45" s="64" t="str">
        <f t="shared" si="9"/>
        <v>ВИНЕР ЛАЈФ - Виена Иншуренс Груп АД Скопје</v>
      </c>
      <c r="R45" s="64" t="str">
        <f t="shared" si="9"/>
        <v>СИГАЛ ЛАЈФ АД Скопје</v>
      </c>
      <c r="S45" s="64" t="str">
        <f t="shared" si="9"/>
        <v>Триглав Осигурување Живот АД, Скопје</v>
      </c>
      <c r="T45" s="64" t="str">
        <f t="shared" si="9"/>
        <v>ПРВА ЖИВОТ АД Скопје</v>
      </c>
      <c r="U45" s="66"/>
      <c r="V45" s="2"/>
      <c r="Y45" s="2"/>
    </row>
    <row r="46" spans="1:25" s="6" customFormat="1" ht="17.45" customHeight="1" x14ac:dyDescent="0.25">
      <c r="A46" s="153" t="s">
        <v>93</v>
      </c>
      <c r="B46" s="154"/>
      <c r="C46" s="67">
        <f>C42/$N$42</f>
        <v>0.16047221778054277</v>
      </c>
      <c r="D46" s="67">
        <f t="shared" ref="D46:M46" si="10">D42/$N$42</f>
        <v>0.12127135755490832</v>
      </c>
      <c r="E46" s="67">
        <f t="shared" si="10"/>
        <v>0.10649733186337121</v>
      </c>
      <c r="F46" s="67">
        <f t="shared" si="10"/>
        <v>4.2836103322886933E-2</v>
      </c>
      <c r="G46" s="67">
        <f t="shared" si="10"/>
        <v>0.11266638225532155</v>
      </c>
      <c r="H46" s="67">
        <f t="shared" si="10"/>
        <v>5.3640195479931201E-2</v>
      </c>
      <c r="I46" s="67">
        <f t="shared" si="10"/>
        <v>0.13173674557894649</v>
      </c>
      <c r="J46" s="67">
        <f t="shared" si="10"/>
        <v>6.4850577227714437E-2</v>
      </c>
      <c r="K46" s="67">
        <f t="shared" si="10"/>
        <v>8.8507947441301318E-2</v>
      </c>
      <c r="L46" s="67">
        <f t="shared" si="10"/>
        <v>0.11750430986767103</v>
      </c>
      <c r="M46" s="67">
        <f t="shared" si="10"/>
        <v>1.6831627404737845E-5</v>
      </c>
      <c r="N46" s="68"/>
      <c r="O46" s="67">
        <f>O42/$U$42</f>
        <v>0.28289278164609566</v>
      </c>
      <c r="P46" s="67">
        <f t="shared" ref="P46:T46" si="11">P42/$U$42</f>
        <v>0.15212199669005566</v>
      </c>
      <c r="Q46" s="67">
        <f t="shared" si="11"/>
        <v>0.19590684023446092</v>
      </c>
      <c r="R46" s="67">
        <f t="shared" si="11"/>
        <v>0.11717281278666082</v>
      </c>
      <c r="S46" s="67">
        <f t="shared" si="11"/>
        <v>0.2364225960507898</v>
      </c>
      <c r="T46" s="67">
        <f t="shared" si="11"/>
        <v>1.5482972591937146E-2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4803149606299213" bottom="0.74803149606299213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C364-9EAF-43E4-A902-008C73E14D87}">
  <dimension ref="A1:R54"/>
  <sheetViews>
    <sheetView showGridLines="0" zoomScale="80" zoomScaleNormal="80" workbookViewId="0">
      <selection activeCell="N21" sqref="N21"/>
    </sheetView>
  </sheetViews>
  <sheetFormatPr defaultColWidth="9.140625" defaultRowHeight="15" x14ac:dyDescent="0.25"/>
  <cols>
    <col min="1" max="1" width="56.28515625" style="69" customWidth="1"/>
    <col min="2" max="2" width="5.7109375" style="69" customWidth="1"/>
    <col min="3" max="3" width="19.28515625" style="70" customWidth="1"/>
    <col min="4" max="4" width="21.5703125" style="70" customWidth="1"/>
    <col min="5" max="5" width="19.7109375" style="69" customWidth="1"/>
    <col min="6" max="6" width="21.5703125" style="69" customWidth="1"/>
    <col min="7" max="7" width="15" style="69" customWidth="1"/>
    <col min="8" max="8" width="16.7109375" style="69" customWidth="1"/>
    <col min="9" max="9" width="20.140625" style="69" customWidth="1"/>
    <col min="10" max="10" width="13.140625" style="69" customWidth="1"/>
    <col min="11" max="12" width="22.140625" style="7" customWidth="1"/>
    <col min="13" max="13" width="14.85546875" style="7" customWidth="1"/>
    <col min="14" max="14" width="16.7109375" style="7" customWidth="1"/>
    <col min="15" max="15" width="24.5703125" style="69" customWidth="1"/>
    <col min="16" max="16" width="25.85546875" style="69" customWidth="1"/>
    <col min="17" max="17" width="19.140625" style="69" customWidth="1"/>
    <col min="18" max="18" width="18.28515625" style="69" customWidth="1"/>
    <col min="19" max="19" width="9.140625" style="69" customWidth="1"/>
    <col min="20" max="20" width="17.5703125" style="69" customWidth="1"/>
    <col min="21" max="21" width="19.42578125" style="69" customWidth="1"/>
    <col min="22" max="22" width="19" style="69" customWidth="1"/>
    <col min="23" max="23" width="15" style="69" customWidth="1"/>
    <col min="24" max="24" width="14.85546875" style="69" customWidth="1"/>
    <col min="25" max="25" width="20.42578125" style="69" customWidth="1"/>
    <col min="26" max="34" width="9.140625" style="69" customWidth="1"/>
    <col min="35" max="35" width="16.28515625" style="69" customWidth="1"/>
    <col min="36" max="42" width="9.140625" style="69" customWidth="1"/>
    <col min="43" max="43" width="12.85546875" style="69" customWidth="1"/>
    <col min="44" max="44" width="10.140625" style="69" customWidth="1"/>
    <col min="45" max="45" width="9.140625" style="69" customWidth="1"/>
    <col min="46" max="16384" width="9.140625" style="69"/>
  </cols>
  <sheetData>
    <row r="1" spans="1:6" s="5" customFormat="1" ht="14.25" customHeight="1" x14ac:dyDescent="0.25">
      <c r="B1" s="71"/>
      <c r="C1" s="71"/>
      <c r="D1" s="71"/>
      <c r="E1" s="71"/>
      <c r="F1" s="71"/>
    </row>
    <row r="2" spans="1:6" s="5" customFormat="1" ht="14.25" customHeight="1" x14ac:dyDescent="0.25">
      <c r="A2" s="72" t="s">
        <v>94</v>
      </c>
    </row>
    <row r="3" spans="1:6" s="5" customFormat="1" ht="14.25" customHeight="1" x14ac:dyDescent="0.25">
      <c r="A3" s="73"/>
      <c r="B3" s="74"/>
      <c r="C3" s="75"/>
      <c r="D3" s="75"/>
      <c r="E3" s="75"/>
      <c r="F3" s="76" t="s">
        <v>95</v>
      </c>
    </row>
    <row r="4" spans="1:6" s="5" customFormat="1" ht="66.75" customHeight="1" x14ac:dyDescent="0.25">
      <c r="A4" s="77" t="s">
        <v>96</v>
      </c>
      <c r="B4" s="78" t="s">
        <v>97</v>
      </c>
      <c r="C4" s="78" t="s">
        <v>98</v>
      </c>
      <c r="D4" s="78" t="s">
        <v>99</v>
      </c>
      <c r="E4" s="78" t="s">
        <v>100</v>
      </c>
      <c r="F4" s="79" t="s">
        <v>101</v>
      </c>
    </row>
    <row r="5" spans="1:6" s="5" customFormat="1" ht="14.25" customHeight="1" x14ac:dyDescent="0.25">
      <c r="A5" s="80"/>
      <c r="B5" s="81"/>
      <c r="C5" s="82">
        <v>1</v>
      </c>
      <c r="D5" s="82">
        <v>2</v>
      </c>
      <c r="E5" s="82">
        <v>3</v>
      </c>
      <c r="F5" s="83">
        <v>4</v>
      </c>
    </row>
    <row r="6" spans="1:6" s="5" customFormat="1" ht="15.6" customHeight="1" x14ac:dyDescent="0.25">
      <c r="A6" s="84" t="s">
        <v>102</v>
      </c>
      <c r="B6" s="85">
        <f t="shared" ref="B6:B25" si="0">ROW()-ROW($A$5)</f>
        <v>1</v>
      </c>
      <c r="C6" s="86">
        <f>SUM(C7:C17)</f>
        <v>7723558</v>
      </c>
      <c r="D6" s="86">
        <f>SUM(D7:D17)</f>
        <v>1638094</v>
      </c>
      <c r="E6" s="86">
        <f>SUM(E7:E17)</f>
        <v>5528004</v>
      </c>
      <c r="F6" s="87">
        <f>SUM(F7:F17)</f>
        <v>2195554</v>
      </c>
    </row>
    <row r="7" spans="1:6" x14ac:dyDescent="0.25">
      <c r="A7" s="88" t="s">
        <v>2</v>
      </c>
      <c r="B7" s="85">
        <f t="shared" si="0"/>
        <v>2</v>
      </c>
      <c r="C7" s="89">
        <v>1239416</v>
      </c>
      <c r="D7" s="89">
        <v>335476</v>
      </c>
      <c r="E7" s="89">
        <v>871249</v>
      </c>
      <c r="F7" s="90">
        <f t="shared" ref="F7:F17" si="1">C7-E7</f>
        <v>368167</v>
      </c>
    </row>
    <row r="8" spans="1:6" s="5" customFormat="1" ht="15" customHeight="1" x14ac:dyDescent="0.25">
      <c r="A8" s="88" t="s">
        <v>3</v>
      </c>
      <c r="B8" s="85">
        <f t="shared" si="0"/>
        <v>3</v>
      </c>
      <c r="C8" s="89">
        <v>936646</v>
      </c>
      <c r="D8" s="89">
        <v>271103</v>
      </c>
      <c r="E8" s="89">
        <v>668127</v>
      </c>
      <c r="F8" s="90">
        <f t="shared" si="1"/>
        <v>268519</v>
      </c>
    </row>
    <row r="9" spans="1:6" s="5" customFormat="1" ht="15" customHeight="1" x14ac:dyDescent="0.25">
      <c r="A9" s="88" t="s">
        <v>4</v>
      </c>
      <c r="B9" s="85">
        <f t="shared" si="0"/>
        <v>4</v>
      </c>
      <c r="C9" s="89">
        <v>822540</v>
      </c>
      <c r="D9" s="89">
        <v>127769</v>
      </c>
      <c r="E9" s="89">
        <v>650420</v>
      </c>
      <c r="F9" s="90">
        <f t="shared" si="1"/>
        <v>172120</v>
      </c>
    </row>
    <row r="10" spans="1:6" s="5" customFormat="1" ht="15" customHeight="1" x14ac:dyDescent="0.25">
      <c r="A10" s="88" t="s">
        <v>5</v>
      </c>
      <c r="B10" s="85">
        <f t="shared" si="0"/>
        <v>5</v>
      </c>
      <c r="C10" s="89">
        <v>330847</v>
      </c>
      <c r="D10" s="89">
        <v>44911</v>
      </c>
      <c r="E10" s="89">
        <v>254749</v>
      </c>
      <c r="F10" s="90">
        <f t="shared" si="1"/>
        <v>76098</v>
      </c>
    </row>
    <row r="11" spans="1:6" s="5" customFormat="1" ht="15" customHeight="1" x14ac:dyDescent="0.25">
      <c r="A11" s="88" t="s">
        <v>6</v>
      </c>
      <c r="B11" s="85">
        <f t="shared" si="0"/>
        <v>6</v>
      </c>
      <c r="C11" s="89">
        <v>870185</v>
      </c>
      <c r="D11" s="89">
        <v>247921</v>
      </c>
      <c r="E11" s="89">
        <v>502855</v>
      </c>
      <c r="F11" s="90">
        <f t="shared" si="1"/>
        <v>367330</v>
      </c>
    </row>
    <row r="12" spans="1:6" s="5" customFormat="1" ht="15" customHeight="1" x14ac:dyDescent="0.25">
      <c r="A12" s="88" t="s">
        <v>7</v>
      </c>
      <c r="B12" s="85">
        <f t="shared" si="0"/>
        <v>7</v>
      </c>
      <c r="C12" s="89">
        <v>414293</v>
      </c>
      <c r="D12" s="89">
        <v>36444</v>
      </c>
      <c r="E12" s="89">
        <v>331434</v>
      </c>
      <c r="F12" s="90">
        <f t="shared" si="1"/>
        <v>82859</v>
      </c>
    </row>
    <row r="13" spans="1:6" s="5" customFormat="1" ht="15" customHeight="1" x14ac:dyDescent="0.25">
      <c r="A13" s="88" t="s">
        <v>8</v>
      </c>
      <c r="B13" s="85">
        <f t="shared" si="0"/>
        <v>8</v>
      </c>
      <c r="C13" s="89">
        <v>1017476</v>
      </c>
      <c r="D13" s="89">
        <v>225329</v>
      </c>
      <c r="E13" s="89">
        <v>749638</v>
      </c>
      <c r="F13" s="90">
        <f t="shared" si="1"/>
        <v>267838</v>
      </c>
    </row>
    <row r="14" spans="1:6" s="5" customFormat="1" ht="15" customHeight="1" x14ac:dyDescent="0.25">
      <c r="A14" s="88" t="s">
        <v>9</v>
      </c>
      <c r="B14" s="85">
        <f t="shared" si="0"/>
        <v>9</v>
      </c>
      <c r="C14" s="89">
        <v>500877</v>
      </c>
      <c r="D14" s="89">
        <v>82415</v>
      </c>
      <c r="E14" s="89">
        <v>355495</v>
      </c>
      <c r="F14" s="90">
        <f t="shared" si="1"/>
        <v>145382</v>
      </c>
    </row>
    <row r="15" spans="1:6" s="5" customFormat="1" ht="15" customHeight="1" x14ac:dyDescent="0.25">
      <c r="A15" s="88" t="s">
        <v>10</v>
      </c>
      <c r="B15" s="85">
        <f t="shared" si="0"/>
        <v>10</v>
      </c>
      <c r="C15" s="89">
        <v>683597</v>
      </c>
      <c r="D15" s="89">
        <v>144348</v>
      </c>
      <c r="E15" s="89">
        <v>487345</v>
      </c>
      <c r="F15" s="90">
        <f t="shared" si="1"/>
        <v>196252</v>
      </c>
    </row>
    <row r="16" spans="1:6" s="5" customFormat="1" ht="15" customHeight="1" x14ac:dyDescent="0.25">
      <c r="A16" s="88" t="s">
        <v>11</v>
      </c>
      <c r="B16" s="85">
        <f t="shared" si="0"/>
        <v>11</v>
      </c>
      <c r="C16" s="89">
        <v>907551</v>
      </c>
      <c r="D16" s="89">
        <v>120893</v>
      </c>
      <c r="E16" s="89">
        <v>656592</v>
      </c>
      <c r="F16" s="90">
        <f t="shared" si="1"/>
        <v>250959</v>
      </c>
    </row>
    <row r="17" spans="1:6" x14ac:dyDescent="0.25">
      <c r="A17" s="88" t="s">
        <v>12</v>
      </c>
      <c r="B17" s="85">
        <f t="shared" si="0"/>
        <v>12</v>
      </c>
      <c r="C17" s="89">
        <v>130</v>
      </c>
      <c r="D17" s="89">
        <v>1485</v>
      </c>
      <c r="E17" s="89">
        <v>100</v>
      </c>
      <c r="F17" s="90">
        <f t="shared" si="1"/>
        <v>30</v>
      </c>
    </row>
    <row r="18" spans="1:6" s="5" customFormat="1" ht="15.6" customHeight="1" x14ac:dyDescent="0.25">
      <c r="A18" s="84" t="s">
        <v>103</v>
      </c>
      <c r="B18" s="85">
        <f t="shared" si="0"/>
        <v>13</v>
      </c>
      <c r="C18" s="86">
        <f>SUM(C19:C24)</f>
        <v>1786737</v>
      </c>
      <c r="D18" s="86">
        <f>SUM(D19:D24)</f>
        <v>37580</v>
      </c>
      <c r="E18" s="86">
        <f>SUM(E19:E24)</f>
        <v>1280101</v>
      </c>
      <c r="F18" s="87">
        <f>SUM(F19:F24)</f>
        <v>506636</v>
      </c>
    </row>
    <row r="19" spans="1:6" x14ac:dyDescent="0.25">
      <c r="A19" s="88" t="s">
        <v>14</v>
      </c>
      <c r="B19" s="85">
        <f t="shared" si="0"/>
        <v>14</v>
      </c>
      <c r="C19" s="89">
        <v>505455</v>
      </c>
      <c r="D19" s="89">
        <v>3270</v>
      </c>
      <c r="E19" s="89">
        <v>310255</v>
      </c>
      <c r="F19" s="90">
        <f t="shared" ref="F19:F24" si="2">C19-E19</f>
        <v>195200</v>
      </c>
    </row>
    <row r="20" spans="1:6" s="5" customFormat="1" ht="15" customHeight="1" x14ac:dyDescent="0.25">
      <c r="A20" s="88" t="s">
        <v>15</v>
      </c>
      <c r="B20" s="85">
        <f t="shared" si="0"/>
        <v>15</v>
      </c>
      <c r="C20" s="89">
        <v>271802</v>
      </c>
      <c r="D20" s="89">
        <v>13503</v>
      </c>
      <c r="E20" s="89">
        <v>216980</v>
      </c>
      <c r="F20" s="90">
        <f t="shared" si="2"/>
        <v>54822</v>
      </c>
    </row>
    <row r="21" spans="1:6" s="5" customFormat="1" ht="15" customHeight="1" x14ac:dyDescent="0.25">
      <c r="A21" s="88" t="s">
        <v>16</v>
      </c>
      <c r="B21" s="85">
        <f t="shared" si="0"/>
        <v>16</v>
      </c>
      <c r="C21" s="89">
        <v>350034</v>
      </c>
      <c r="D21" s="89">
        <v>6995</v>
      </c>
      <c r="E21" s="89">
        <v>280595</v>
      </c>
      <c r="F21" s="90">
        <f t="shared" si="2"/>
        <v>69439</v>
      </c>
    </row>
    <row r="22" spans="1:6" s="5" customFormat="1" ht="15" customHeight="1" x14ac:dyDescent="0.25">
      <c r="A22" s="88" t="s">
        <v>17</v>
      </c>
      <c r="B22" s="85">
        <f t="shared" si="0"/>
        <v>17</v>
      </c>
      <c r="C22" s="89">
        <v>209357</v>
      </c>
      <c r="D22" s="89">
        <v>11682</v>
      </c>
      <c r="E22" s="89">
        <v>121359</v>
      </c>
      <c r="F22" s="90">
        <f t="shared" si="2"/>
        <v>87998</v>
      </c>
    </row>
    <row r="23" spans="1:6" s="5" customFormat="1" ht="15" customHeight="1" x14ac:dyDescent="0.25">
      <c r="A23" s="88" t="s">
        <v>18</v>
      </c>
      <c r="B23" s="85">
        <f t="shared" si="0"/>
        <v>18</v>
      </c>
      <c r="C23" s="89">
        <v>422425</v>
      </c>
      <c r="D23" s="89">
        <v>1703</v>
      </c>
      <c r="E23" s="89">
        <v>337133</v>
      </c>
      <c r="F23" s="90">
        <f t="shared" si="2"/>
        <v>85292</v>
      </c>
    </row>
    <row r="24" spans="1:6" x14ac:dyDescent="0.25">
      <c r="A24" s="88" t="s">
        <v>19</v>
      </c>
      <c r="B24" s="85">
        <f t="shared" si="0"/>
        <v>19</v>
      </c>
      <c r="C24" s="89">
        <v>27664</v>
      </c>
      <c r="D24" s="89">
        <v>427</v>
      </c>
      <c r="E24" s="89">
        <v>13779</v>
      </c>
      <c r="F24" s="90">
        <f t="shared" si="2"/>
        <v>13885</v>
      </c>
    </row>
    <row r="25" spans="1:6" s="5" customFormat="1" ht="16.149999999999999" customHeight="1" x14ac:dyDescent="0.25">
      <c r="A25" s="84" t="s">
        <v>104</v>
      </c>
      <c r="B25" s="85">
        <f t="shared" si="0"/>
        <v>20</v>
      </c>
      <c r="C25" s="91">
        <f>C6+C18</f>
        <v>9510295</v>
      </c>
      <c r="D25" s="91">
        <f>D6+D18</f>
        <v>1675674</v>
      </c>
      <c r="E25" s="91">
        <f>E6+E18</f>
        <v>6808105</v>
      </c>
      <c r="F25" s="92">
        <f>F6+F18</f>
        <v>2702190</v>
      </c>
    </row>
    <row r="26" spans="1:6" s="5" customFormat="1" ht="96" customHeight="1" x14ac:dyDescent="0.25"/>
    <row r="27" spans="1:6" s="5" customFormat="1" ht="24" customHeight="1" x14ac:dyDescent="0.25"/>
    <row r="39" spans="9:18" s="70" customFormat="1" ht="15" customHeight="1" x14ac:dyDescent="0.25">
      <c r="I39" s="69"/>
      <c r="J39" s="69"/>
      <c r="K39" s="7"/>
      <c r="L39" s="7"/>
      <c r="M39" s="7"/>
      <c r="N39" s="7"/>
      <c r="O39" s="69"/>
      <c r="P39" s="69"/>
      <c r="Q39" s="69"/>
      <c r="R39" s="69"/>
    </row>
    <row r="40" spans="9:18" s="70" customFormat="1" ht="15" customHeight="1" x14ac:dyDescent="0.25">
      <c r="I40" s="69"/>
      <c r="J40" s="69"/>
      <c r="K40" s="7"/>
      <c r="L40" s="7"/>
      <c r="M40" s="7"/>
      <c r="N40" s="7"/>
      <c r="O40" s="69"/>
      <c r="P40" s="69"/>
      <c r="Q40" s="69"/>
      <c r="R40" s="69"/>
    </row>
    <row r="41" spans="9:18" s="70" customFormat="1" ht="15" customHeight="1" x14ac:dyDescent="0.25">
      <c r="I41" s="69"/>
      <c r="J41" s="69"/>
      <c r="K41" s="7"/>
      <c r="L41" s="7"/>
      <c r="M41" s="7"/>
      <c r="N41" s="7"/>
      <c r="O41" s="69"/>
      <c r="P41" s="69"/>
      <c r="Q41" s="69"/>
      <c r="R41" s="69"/>
    </row>
    <row r="42" spans="9:18" s="70" customFormat="1" ht="15" customHeight="1" x14ac:dyDescent="0.25">
      <c r="I42" s="69"/>
      <c r="J42" s="69"/>
      <c r="K42" s="7"/>
      <c r="L42" s="7"/>
      <c r="M42" s="7"/>
      <c r="N42" s="7"/>
      <c r="O42" s="69"/>
      <c r="P42" s="69"/>
      <c r="Q42" s="69"/>
      <c r="R42" s="69"/>
    </row>
    <row r="43" spans="9:18" s="70" customFormat="1" ht="15" customHeight="1" x14ac:dyDescent="0.25">
      <c r="I43" s="69"/>
      <c r="J43" s="69"/>
      <c r="K43" s="7"/>
      <c r="L43" s="7"/>
      <c r="M43" s="7"/>
      <c r="N43" s="7"/>
      <c r="O43" s="69"/>
      <c r="P43" s="69"/>
      <c r="Q43" s="69"/>
      <c r="R43" s="69"/>
    </row>
    <row r="44" spans="9:18" s="70" customFormat="1" ht="15" customHeight="1" x14ac:dyDescent="0.25">
      <c r="I44" s="69"/>
      <c r="J44" s="69"/>
      <c r="K44" s="7"/>
      <c r="L44" s="7"/>
      <c r="M44" s="7"/>
      <c r="N44" s="7"/>
      <c r="O44" s="69"/>
      <c r="P44" s="69"/>
      <c r="Q44" s="69"/>
      <c r="R44" s="69"/>
    </row>
    <row r="45" spans="9:18" s="70" customFormat="1" ht="15" customHeight="1" x14ac:dyDescent="0.25">
      <c r="I45" s="69"/>
      <c r="J45" s="69"/>
      <c r="K45" s="7"/>
      <c r="L45" s="7"/>
      <c r="M45" s="7"/>
      <c r="N45" s="7"/>
      <c r="O45" s="69"/>
      <c r="P45" s="69"/>
      <c r="Q45" s="69"/>
      <c r="R45" s="69"/>
    </row>
    <row r="46" spans="9:18" s="70" customFormat="1" ht="15" customHeight="1" x14ac:dyDescent="0.25">
      <c r="I46" s="69"/>
      <c r="J46" s="69"/>
      <c r="K46" s="7"/>
      <c r="L46" s="7"/>
      <c r="M46" s="7"/>
      <c r="N46" s="7"/>
      <c r="O46" s="69"/>
      <c r="P46" s="69"/>
      <c r="Q46" s="69"/>
      <c r="R46" s="69"/>
    </row>
    <row r="47" spans="9:18" s="70" customFormat="1" ht="15" customHeight="1" x14ac:dyDescent="0.25">
      <c r="I47" s="69"/>
      <c r="J47" s="69"/>
      <c r="K47" s="7"/>
      <c r="L47" s="7"/>
      <c r="M47" s="7"/>
      <c r="N47" s="7"/>
      <c r="O47" s="69"/>
      <c r="P47" s="69"/>
      <c r="Q47" s="69"/>
      <c r="R47" s="69"/>
    </row>
    <row r="48" spans="9:18" s="70" customFormat="1" ht="15" customHeight="1" x14ac:dyDescent="0.25">
      <c r="I48" s="69"/>
      <c r="J48" s="69"/>
      <c r="K48" s="7"/>
      <c r="L48" s="7"/>
      <c r="M48" s="7"/>
      <c r="N48" s="7"/>
      <c r="O48" s="69"/>
      <c r="P48" s="69"/>
      <c r="Q48" s="69"/>
      <c r="R48" s="69"/>
    </row>
    <row r="49" spans="9:18" s="70" customFormat="1" ht="15" customHeight="1" x14ac:dyDescent="0.25">
      <c r="I49" s="69"/>
      <c r="J49" s="69"/>
      <c r="K49" s="7"/>
      <c r="L49" s="7"/>
      <c r="M49" s="7"/>
      <c r="N49" s="7"/>
      <c r="O49" s="69"/>
      <c r="P49" s="69"/>
      <c r="Q49" s="69"/>
      <c r="R49" s="69"/>
    </row>
    <row r="50" spans="9:18" s="70" customFormat="1" ht="15" customHeight="1" x14ac:dyDescent="0.25">
      <c r="I50" s="69"/>
      <c r="J50" s="69"/>
      <c r="K50" s="7"/>
      <c r="L50" s="7"/>
      <c r="M50" s="7"/>
      <c r="N50" s="7"/>
      <c r="O50" s="69"/>
      <c r="P50" s="69"/>
      <c r="Q50" s="69"/>
      <c r="R50" s="69"/>
    </row>
    <row r="51" spans="9:18" s="70" customFormat="1" ht="15" customHeight="1" x14ac:dyDescent="0.25">
      <c r="I51" s="69"/>
      <c r="J51" s="69"/>
      <c r="K51" s="7"/>
      <c r="L51" s="7"/>
      <c r="M51" s="7"/>
      <c r="N51" s="7"/>
      <c r="O51" s="69"/>
      <c r="P51" s="69"/>
      <c r="Q51" s="69"/>
      <c r="R51" s="69"/>
    </row>
    <row r="52" spans="9:18" s="70" customFormat="1" ht="15" customHeight="1" x14ac:dyDescent="0.25">
      <c r="I52" s="69"/>
      <c r="J52" s="69"/>
      <c r="K52" s="7"/>
      <c r="L52" s="7"/>
      <c r="M52" s="7"/>
      <c r="N52" s="7"/>
      <c r="O52" s="69"/>
      <c r="P52" s="69"/>
      <c r="Q52" s="69"/>
      <c r="R52" s="69"/>
    </row>
    <row r="53" spans="9:18" s="70" customFormat="1" ht="15" customHeight="1" x14ac:dyDescent="0.25">
      <c r="I53" s="69"/>
      <c r="J53" s="69"/>
      <c r="K53" s="7"/>
      <c r="L53" s="7"/>
      <c r="M53" s="7"/>
      <c r="N53" s="7"/>
      <c r="O53" s="69"/>
      <c r="P53" s="69"/>
      <c r="Q53" s="69"/>
      <c r="R53" s="69"/>
    </row>
    <row r="54" spans="9:18" s="70" customFormat="1" ht="15" customHeight="1" x14ac:dyDescent="0.25">
      <c r="I54" s="69"/>
      <c r="J54" s="69"/>
      <c r="K54" s="7"/>
      <c r="L54" s="7"/>
      <c r="M54" s="7"/>
      <c r="N54" s="7"/>
      <c r="O54" s="69"/>
      <c r="P54" s="69"/>
      <c r="Q54" s="69"/>
      <c r="R54" s="69"/>
    </row>
  </sheetData>
  <printOptions horizontalCentered="1"/>
  <pageMargins left="0" right="0" top="1.9685039370078741" bottom="0" header="0.31496062992125984" footer="0.31496062992125984"/>
  <pageSetup paperSize="9" scale="97" orientation="landscape" r:id="rId1"/>
  <headerFooter>
    <oddHeader>&amp;L&amp;G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030E8-EB9C-45F9-AC76-329A6E3C68EC}">
  <dimension ref="A1:F35"/>
  <sheetViews>
    <sheetView showGridLines="0" zoomScale="80" zoomScaleNormal="80" workbookViewId="0"/>
  </sheetViews>
  <sheetFormatPr defaultColWidth="9.140625" defaultRowHeight="15" x14ac:dyDescent="0.25"/>
  <cols>
    <col min="1" max="1" width="29.28515625" style="69" customWidth="1"/>
    <col min="2" max="2" width="6.140625" style="69" customWidth="1"/>
    <col min="3" max="3" width="17.85546875" style="70" customWidth="1"/>
    <col min="4" max="6" width="17.85546875" style="69" customWidth="1"/>
    <col min="7" max="7" width="9.140625" style="69" customWidth="1"/>
    <col min="8" max="16384" width="9.140625" style="69"/>
  </cols>
  <sheetData>
    <row r="1" spans="1:6" s="5" customFormat="1" ht="15" customHeight="1" x14ac:dyDescent="0.25">
      <c r="A1" s="93"/>
      <c r="B1" s="93"/>
      <c r="C1" s="93"/>
      <c r="D1" s="93"/>
      <c r="E1" s="93"/>
      <c r="F1" s="93"/>
    </row>
    <row r="2" spans="1:6" s="5" customFormat="1" ht="15" customHeight="1" x14ac:dyDescent="0.25">
      <c r="A2" s="94" t="s">
        <v>105</v>
      </c>
      <c r="B2" s="94"/>
      <c r="C2" s="94"/>
      <c r="D2" s="94"/>
      <c r="E2" s="94"/>
      <c r="F2" s="94"/>
    </row>
    <row r="3" spans="1:6" s="5" customFormat="1" ht="15" customHeight="1" x14ac:dyDescent="0.25">
      <c r="A3" s="95"/>
      <c r="B3" s="74"/>
      <c r="C3" s="75"/>
      <c r="D3" s="75"/>
      <c r="E3" s="75"/>
      <c r="F3" s="76" t="s">
        <v>95</v>
      </c>
    </row>
    <row r="4" spans="1:6" s="5" customFormat="1" ht="78.75" customHeight="1" x14ac:dyDescent="0.25">
      <c r="A4" s="77" t="s">
        <v>96</v>
      </c>
      <c r="B4" s="78" t="s">
        <v>97</v>
      </c>
      <c r="C4" s="78" t="s">
        <v>98</v>
      </c>
      <c r="D4" s="78" t="s">
        <v>99</v>
      </c>
      <c r="E4" s="78" t="s">
        <v>100</v>
      </c>
      <c r="F4" s="79" t="s">
        <v>101</v>
      </c>
    </row>
    <row r="5" spans="1:6" s="5" customFormat="1" ht="14.25" customHeight="1" x14ac:dyDescent="0.25">
      <c r="A5" s="80"/>
      <c r="B5" s="81"/>
      <c r="C5" s="82">
        <v>1</v>
      </c>
      <c r="D5" s="82">
        <v>2</v>
      </c>
      <c r="E5" s="82">
        <v>3</v>
      </c>
      <c r="F5" s="83">
        <v>4</v>
      </c>
    </row>
    <row r="6" spans="1:6" x14ac:dyDescent="0.25">
      <c r="A6" s="96" t="s">
        <v>22</v>
      </c>
      <c r="B6" s="85">
        <v>1</v>
      </c>
      <c r="C6" s="97">
        <v>520950</v>
      </c>
      <c r="D6" s="97">
        <v>16411</v>
      </c>
      <c r="E6" s="97">
        <v>378479</v>
      </c>
      <c r="F6" s="98">
        <f t="shared" ref="F6:F30" si="0">C6-E6</f>
        <v>142471</v>
      </c>
    </row>
    <row r="7" spans="1:6" x14ac:dyDescent="0.25">
      <c r="A7" s="96" t="s">
        <v>24</v>
      </c>
      <c r="B7" s="85">
        <v>2</v>
      </c>
      <c r="C7" s="97">
        <v>999091</v>
      </c>
      <c r="D7" s="97">
        <v>30629</v>
      </c>
      <c r="E7" s="97">
        <v>735834</v>
      </c>
      <c r="F7" s="98">
        <f t="shared" si="0"/>
        <v>263257</v>
      </c>
    </row>
    <row r="8" spans="1:6" x14ac:dyDescent="0.25">
      <c r="A8" s="96" t="s">
        <v>26</v>
      </c>
      <c r="B8" s="85">
        <v>3</v>
      </c>
      <c r="C8" s="97">
        <v>809477</v>
      </c>
      <c r="D8" s="97">
        <v>43383</v>
      </c>
      <c r="E8" s="97">
        <v>591273</v>
      </c>
      <c r="F8" s="98">
        <f t="shared" si="0"/>
        <v>218204</v>
      </c>
    </row>
    <row r="9" spans="1:6" x14ac:dyDescent="0.25">
      <c r="A9" s="96" t="s">
        <v>28</v>
      </c>
      <c r="B9" s="85">
        <v>4</v>
      </c>
      <c r="C9" s="97">
        <v>0</v>
      </c>
      <c r="D9" s="97">
        <v>0</v>
      </c>
      <c r="E9" s="97">
        <v>0</v>
      </c>
      <c r="F9" s="98">
        <f t="shared" si="0"/>
        <v>0</v>
      </c>
    </row>
    <row r="10" spans="1:6" x14ac:dyDescent="0.25">
      <c r="A10" s="96" t="s">
        <v>30</v>
      </c>
      <c r="B10" s="85">
        <v>5</v>
      </c>
      <c r="C10" s="97">
        <v>17964</v>
      </c>
      <c r="D10" s="97">
        <v>17119</v>
      </c>
      <c r="E10" s="97">
        <v>13349</v>
      </c>
      <c r="F10" s="98">
        <f t="shared" si="0"/>
        <v>4615</v>
      </c>
    </row>
    <row r="11" spans="1:6" x14ac:dyDescent="0.25">
      <c r="A11" s="96" t="s">
        <v>32</v>
      </c>
      <c r="B11" s="85">
        <v>6</v>
      </c>
      <c r="C11" s="97">
        <v>2315</v>
      </c>
      <c r="D11" s="97">
        <v>89</v>
      </c>
      <c r="E11" s="97">
        <v>1798</v>
      </c>
      <c r="F11" s="98">
        <f t="shared" si="0"/>
        <v>517</v>
      </c>
    </row>
    <row r="12" spans="1:6" x14ac:dyDescent="0.25">
      <c r="A12" s="96" t="s">
        <v>34</v>
      </c>
      <c r="B12" s="85">
        <v>7</v>
      </c>
      <c r="C12" s="97">
        <v>87970</v>
      </c>
      <c r="D12" s="97">
        <v>59541</v>
      </c>
      <c r="E12" s="97">
        <v>65808</v>
      </c>
      <c r="F12" s="98">
        <f t="shared" si="0"/>
        <v>22162</v>
      </c>
    </row>
    <row r="13" spans="1:6" x14ac:dyDescent="0.25">
      <c r="A13" s="96" t="s">
        <v>36</v>
      </c>
      <c r="B13" s="85">
        <v>8</v>
      </c>
      <c r="C13" s="97">
        <v>642044</v>
      </c>
      <c r="D13" s="97">
        <v>410016</v>
      </c>
      <c r="E13" s="97">
        <v>457906</v>
      </c>
      <c r="F13" s="98">
        <f t="shared" si="0"/>
        <v>184138</v>
      </c>
    </row>
    <row r="14" spans="1:6" x14ac:dyDescent="0.25">
      <c r="A14" s="96" t="s">
        <v>38</v>
      </c>
      <c r="B14" s="85">
        <v>9</v>
      </c>
      <c r="C14" s="97">
        <v>915350</v>
      </c>
      <c r="D14" s="97">
        <v>440790</v>
      </c>
      <c r="E14" s="97">
        <v>645778</v>
      </c>
      <c r="F14" s="98">
        <f t="shared" si="0"/>
        <v>269572</v>
      </c>
    </row>
    <row r="15" spans="1:6" x14ac:dyDescent="0.25">
      <c r="A15" s="96" t="s">
        <v>46</v>
      </c>
      <c r="B15" s="85">
        <v>10</v>
      </c>
      <c r="C15" s="97">
        <v>3207610</v>
      </c>
      <c r="D15" s="97">
        <v>449017</v>
      </c>
      <c r="E15" s="97">
        <v>2273188</v>
      </c>
      <c r="F15" s="98">
        <f t="shared" si="0"/>
        <v>934422</v>
      </c>
    </row>
    <row r="16" spans="1:6" x14ac:dyDescent="0.25">
      <c r="A16" s="96" t="s">
        <v>54</v>
      </c>
      <c r="B16" s="85">
        <v>11</v>
      </c>
      <c r="C16" s="97">
        <v>5016</v>
      </c>
      <c r="D16" s="97">
        <v>4105</v>
      </c>
      <c r="E16" s="97">
        <v>3838</v>
      </c>
      <c r="F16" s="98">
        <f t="shared" si="0"/>
        <v>1178</v>
      </c>
    </row>
    <row r="17" spans="1:6" x14ac:dyDescent="0.25">
      <c r="A17" s="96" t="s">
        <v>56</v>
      </c>
      <c r="B17" s="85">
        <v>12</v>
      </c>
      <c r="C17" s="97">
        <v>2800</v>
      </c>
      <c r="D17" s="97">
        <v>17</v>
      </c>
      <c r="E17" s="97">
        <v>2100</v>
      </c>
      <c r="F17" s="98">
        <f t="shared" si="0"/>
        <v>700</v>
      </c>
    </row>
    <row r="18" spans="1:6" x14ac:dyDescent="0.25">
      <c r="A18" s="96" t="s">
        <v>58</v>
      </c>
      <c r="B18" s="85">
        <v>13</v>
      </c>
      <c r="C18" s="97">
        <v>210018</v>
      </c>
      <c r="D18" s="97">
        <v>104903</v>
      </c>
      <c r="E18" s="97">
        <v>156574</v>
      </c>
      <c r="F18" s="98">
        <f t="shared" si="0"/>
        <v>53444</v>
      </c>
    </row>
    <row r="19" spans="1:6" x14ac:dyDescent="0.25">
      <c r="A19" s="96" t="s">
        <v>60</v>
      </c>
      <c r="B19" s="85">
        <v>14</v>
      </c>
      <c r="C19" s="97">
        <v>87808</v>
      </c>
      <c r="D19" s="97">
        <v>14615</v>
      </c>
      <c r="E19" s="97">
        <v>62426</v>
      </c>
      <c r="F19" s="98">
        <f t="shared" si="0"/>
        <v>25382</v>
      </c>
    </row>
    <row r="20" spans="1:6" x14ac:dyDescent="0.25">
      <c r="A20" s="96" t="s">
        <v>62</v>
      </c>
      <c r="B20" s="85">
        <v>15</v>
      </c>
      <c r="C20" s="97">
        <v>1018</v>
      </c>
      <c r="D20" s="97">
        <v>362</v>
      </c>
      <c r="E20" s="97">
        <v>797</v>
      </c>
      <c r="F20" s="98">
        <f t="shared" si="0"/>
        <v>221</v>
      </c>
    </row>
    <row r="21" spans="1:6" x14ac:dyDescent="0.25">
      <c r="A21" s="96" t="s">
        <v>64</v>
      </c>
      <c r="B21" s="85">
        <v>16</v>
      </c>
      <c r="C21" s="97">
        <v>52161</v>
      </c>
      <c r="D21" s="97">
        <v>42179</v>
      </c>
      <c r="E21" s="97">
        <v>40079</v>
      </c>
      <c r="F21" s="98">
        <f t="shared" si="0"/>
        <v>12082</v>
      </c>
    </row>
    <row r="22" spans="1:6" x14ac:dyDescent="0.25">
      <c r="A22" s="96" t="s">
        <v>66</v>
      </c>
      <c r="B22" s="85">
        <v>17</v>
      </c>
      <c r="C22" s="97">
        <v>0</v>
      </c>
      <c r="D22" s="97">
        <v>0</v>
      </c>
      <c r="E22" s="97">
        <v>0</v>
      </c>
      <c r="F22" s="98">
        <f t="shared" si="0"/>
        <v>0</v>
      </c>
    </row>
    <row r="23" spans="1:6" x14ac:dyDescent="0.25">
      <c r="A23" s="96" t="s">
        <v>68</v>
      </c>
      <c r="B23" s="85">
        <v>18</v>
      </c>
      <c r="C23" s="97">
        <v>161967</v>
      </c>
      <c r="D23" s="97">
        <v>4919</v>
      </c>
      <c r="E23" s="97">
        <v>98777</v>
      </c>
      <c r="F23" s="98">
        <f t="shared" si="0"/>
        <v>63190</v>
      </c>
    </row>
    <row r="24" spans="1:6" x14ac:dyDescent="0.25">
      <c r="A24" s="96" t="s">
        <v>71</v>
      </c>
      <c r="B24" s="85">
        <v>19</v>
      </c>
      <c r="C24" s="97">
        <v>1203190</v>
      </c>
      <c r="D24" s="97">
        <v>32216</v>
      </c>
      <c r="E24" s="97">
        <v>847122</v>
      </c>
      <c r="F24" s="98">
        <f t="shared" si="0"/>
        <v>356068</v>
      </c>
    </row>
    <row r="25" spans="1:6" x14ac:dyDescent="0.25">
      <c r="A25" s="96" t="s">
        <v>79</v>
      </c>
      <c r="B25" s="85">
        <v>20</v>
      </c>
      <c r="C25" s="97">
        <v>0</v>
      </c>
      <c r="D25" s="97">
        <v>0</v>
      </c>
      <c r="E25" s="97">
        <v>0</v>
      </c>
      <c r="F25" s="98">
        <f t="shared" si="0"/>
        <v>0</v>
      </c>
    </row>
    <row r="26" spans="1:6" x14ac:dyDescent="0.25">
      <c r="A26" s="96" t="s">
        <v>81</v>
      </c>
      <c r="B26" s="85">
        <v>21</v>
      </c>
      <c r="C26" s="97">
        <v>583547</v>
      </c>
      <c r="D26" s="97">
        <v>5363</v>
      </c>
      <c r="E26" s="97">
        <v>432979</v>
      </c>
      <c r="F26" s="98">
        <f t="shared" si="0"/>
        <v>150568</v>
      </c>
    </row>
    <row r="27" spans="1:6" x14ac:dyDescent="0.25">
      <c r="A27" s="96" t="s">
        <v>83</v>
      </c>
      <c r="B27" s="85">
        <v>22</v>
      </c>
      <c r="C27" s="97">
        <v>0</v>
      </c>
      <c r="D27" s="97">
        <v>0</v>
      </c>
      <c r="E27" s="97">
        <v>0</v>
      </c>
      <c r="F27" s="98">
        <f t="shared" si="0"/>
        <v>0</v>
      </c>
    </row>
    <row r="28" spans="1:6" x14ac:dyDescent="0.25">
      <c r="A28" s="96" t="s">
        <v>85</v>
      </c>
      <c r="B28" s="85">
        <v>23</v>
      </c>
      <c r="C28" s="97">
        <v>0</v>
      </c>
      <c r="D28" s="97">
        <v>0</v>
      </c>
      <c r="E28" s="97">
        <v>0</v>
      </c>
      <c r="F28" s="98">
        <f t="shared" si="0"/>
        <v>0</v>
      </c>
    </row>
    <row r="29" spans="1:6" x14ac:dyDescent="0.25">
      <c r="A29" s="96" t="s">
        <v>87</v>
      </c>
      <c r="B29" s="85">
        <v>24</v>
      </c>
      <c r="C29" s="97">
        <v>0</v>
      </c>
      <c r="D29" s="97">
        <v>0</v>
      </c>
      <c r="E29" s="97">
        <v>0</v>
      </c>
      <c r="F29" s="98">
        <f t="shared" si="0"/>
        <v>0</v>
      </c>
    </row>
    <row r="30" spans="1:6" x14ac:dyDescent="0.25">
      <c r="A30" s="96" t="s">
        <v>89</v>
      </c>
      <c r="B30" s="85">
        <v>25</v>
      </c>
      <c r="C30" s="97">
        <v>0</v>
      </c>
      <c r="D30" s="97">
        <v>0</v>
      </c>
      <c r="E30" s="97">
        <v>0</v>
      </c>
      <c r="F30" s="98">
        <f t="shared" si="0"/>
        <v>0</v>
      </c>
    </row>
    <row r="31" spans="1:6" s="5" customFormat="1" ht="16.149999999999999" customHeight="1" x14ac:dyDescent="0.25">
      <c r="A31" s="99" t="s">
        <v>21</v>
      </c>
      <c r="B31" s="100" t="s">
        <v>92</v>
      </c>
      <c r="C31" s="91">
        <f>SUM(C6:C30)</f>
        <v>9510296</v>
      </c>
      <c r="D31" s="91">
        <f>SUM(D6:D30)</f>
        <v>1675674</v>
      </c>
      <c r="E31" s="91">
        <f>SUM(E6:E30)</f>
        <v>6808105</v>
      </c>
      <c r="F31" s="92">
        <f>SUM(F6:F30)</f>
        <v>2702191</v>
      </c>
    </row>
    <row r="32" spans="1:6" s="70" customFormat="1" ht="15" customHeight="1" x14ac:dyDescent="0.2">
      <c r="A32" s="69"/>
      <c r="B32" s="101"/>
      <c r="D32" s="69"/>
      <c r="E32" s="69"/>
      <c r="F32" s="69"/>
    </row>
    <row r="33" spans="1:6" s="70" customFormat="1" ht="15" customHeight="1" x14ac:dyDescent="0.25">
      <c r="A33" s="69"/>
      <c r="B33" s="69"/>
      <c r="D33" s="69"/>
      <c r="E33" s="69"/>
      <c r="F33" s="69"/>
    </row>
    <row r="34" spans="1:6" s="70" customFormat="1" ht="15" customHeight="1" x14ac:dyDescent="0.25">
      <c r="A34" s="69"/>
      <c r="B34" s="69"/>
      <c r="D34" s="69"/>
      <c r="E34" s="69"/>
      <c r="F34" s="69"/>
    </row>
    <row r="35" spans="1:6" s="70" customFormat="1" ht="15" customHeight="1" x14ac:dyDescent="0.25">
      <c r="A35" s="69"/>
      <c r="B35" s="69"/>
      <c r="D35" s="69"/>
      <c r="E35" s="69"/>
      <c r="F35" s="69"/>
    </row>
  </sheetData>
  <printOptions horizontalCentered="1"/>
  <pageMargins left="0" right="0" top="1.9685039370078741" bottom="0" header="0.31496062992125984" footer="0.31496062992125984"/>
  <pageSetup paperSize="9" scale="94" orientation="portrait" r:id="rId1"/>
  <headerFooter>
    <oddHeader>&amp;L&amp;G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AEF3-BBCD-4B28-86C4-9DDEFBF6F40F}">
  <dimension ref="A1:Y59"/>
  <sheetViews>
    <sheetView showGridLines="0" zoomScale="70" zoomScaleNormal="70" workbookViewId="0">
      <selection activeCell="G1" sqref="G1:G1048576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106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54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52710</v>
      </c>
      <c r="D6" s="24">
        <v>69812</v>
      </c>
      <c r="E6" s="24">
        <v>81889</v>
      </c>
      <c r="F6" s="24">
        <v>14682</v>
      </c>
      <c r="G6" s="24">
        <v>30357</v>
      </c>
      <c r="H6" s="24">
        <v>42394</v>
      </c>
      <c r="I6" s="24">
        <v>55475</v>
      </c>
      <c r="J6" s="24">
        <v>39139</v>
      </c>
      <c r="K6" s="24">
        <v>31677</v>
      </c>
      <c r="L6" s="24">
        <v>68346</v>
      </c>
      <c r="M6" s="24">
        <v>0</v>
      </c>
      <c r="N6" s="25">
        <f t="shared" ref="N6:N41" si="0">SUM(C6:M6)</f>
        <v>486481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1">SUM(O6:T6)</f>
        <v>0</v>
      </c>
      <c r="V6" s="27">
        <f t="shared" ref="V6:V41" si="2">N6+U6</f>
        <v>486481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939</v>
      </c>
      <c r="D7" s="24">
        <v>14035</v>
      </c>
      <c r="E7" s="24">
        <v>8132</v>
      </c>
      <c r="F7" s="24">
        <v>39</v>
      </c>
      <c r="G7" s="24">
        <v>663</v>
      </c>
      <c r="H7" s="24">
        <v>0</v>
      </c>
      <c r="I7" s="24">
        <v>608</v>
      </c>
      <c r="J7" s="24">
        <v>0</v>
      </c>
      <c r="K7" s="24">
        <v>5604</v>
      </c>
      <c r="L7" s="24">
        <v>1174</v>
      </c>
      <c r="M7" s="24">
        <v>0</v>
      </c>
      <c r="N7" s="28">
        <f t="shared" si="0"/>
        <v>31194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1"/>
        <v>0</v>
      </c>
      <c r="V7" s="31">
        <f t="shared" si="2"/>
        <v>31194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3841</v>
      </c>
      <c r="D8" s="24">
        <v>3734</v>
      </c>
      <c r="E8" s="24">
        <v>4826</v>
      </c>
      <c r="F8" s="24">
        <v>5889</v>
      </c>
      <c r="G8" s="24">
        <v>2787</v>
      </c>
      <c r="H8" s="24">
        <v>694</v>
      </c>
      <c r="I8" s="24">
        <v>2180</v>
      </c>
      <c r="J8" s="24">
        <v>3324</v>
      </c>
      <c r="K8" s="24">
        <v>2677</v>
      </c>
      <c r="L8" s="24">
        <v>2857</v>
      </c>
      <c r="M8" s="24">
        <v>0</v>
      </c>
      <c r="N8" s="28">
        <f t="shared" si="0"/>
        <v>32809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1"/>
        <v>0</v>
      </c>
      <c r="V8" s="31">
        <f t="shared" si="2"/>
        <v>32809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 t="shared" si="0"/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1"/>
        <v>0</v>
      </c>
      <c r="V9" s="31">
        <f t="shared" si="2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0</v>
      </c>
      <c r="E10" s="24">
        <v>0</v>
      </c>
      <c r="F10" s="24">
        <v>0</v>
      </c>
      <c r="G10" s="24">
        <v>7</v>
      </c>
      <c r="H10" s="24">
        <v>0</v>
      </c>
      <c r="I10" s="24">
        <v>0</v>
      </c>
      <c r="J10" s="24">
        <v>6</v>
      </c>
      <c r="K10" s="24">
        <v>0</v>
      </c>
      <c r="L10" s="24">
        <v>1</v>
      </c>
      <c r="M10" s="24">
        <v>0</v>
      </c>
      <c r="N10" s="28">
        <f t="shared" si="0"/>
        <v>14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1"/>
        <v>0</v>
      </c>
      <c r="V10" s="31">
        <f t="shared" si="2"/>
        <v>14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4</v>
      </c>
      <c r="D11" s="24">
        <v>2</v>
      </c>
      <c r="E11" s="24">
        <v>22</v>
      </c>
      <c r="F11" s="24">
        <v>2</v>
      </c>
      <c r="G11" s="24">
        <v>0</v>
      </c>
      <c r="H11" s="24">
        <v>0</v>
      </c>
      <c r="I11" s="24">
        <v>1</v>
      </c>
      <c r="J11" s="24">
        <v>7</v>
      </c>
      <c r="K11" s="24">
        <v>5</v>
      </c>
      <c r="L11" s="24">
        <v>1</v>
      </c>
      <c r="M11" s="24">
        <v>0</v>
      </c>
      <c r="N11" s="28">
        <f t="shared" si="0"/>
        <v>44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1"/>
        <v>0</v>
      </c>
      <c r="V11" s="31">
        <f t="shared" si="2"/>
        <v>44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88</v>
      </c>
      <c r="D12" s="24">
        <v>376</v>
      </c>
      <c r="E12" s="24">
        <v>131</v>
      </c>
      <c r="F12" s="24">
        <v>188</v>
      </c>
      <c r="G12" s="24">
        <v>328</v>
      </c>
      <c r="H12" s="24">
        <v>0</v>
      </c>
      <c r="I12" s="24">
        <v>100</v>
      </c>
      <c r="J12" s="24">
        <v>81</v>
      </c>
      <c r="K12" s="24">
        <v>145</v>
      </c>
      <c r="L12" s="24">
        <v>13</v>
      </c>
      <c r="M12" s="24">
        <v>0</v>
      </c>
      <c r="N12" s="28">
        <f t="shared" si="0"/>
        <v>1450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1"/>
        <v>0</v>
      </c>
      <c r="V12" s="31">
        <f t="shared" si="2"/>
        <v>1450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7973</v>
      </c>
      <c r="D13" s="24">
        <v>10787</v>
      </c>
      <c r="E13" s="24">
        <v>14510</v>
      </c>
      <c r="F13" s="24">
        <v>2813</v>
      </c>
      <c r="G13" s="24">
        <v>6898</v>
      </c>
      <c r="H13" s="24">
        <v>586</v>
      </c>
      <c r="I13" s="24">
        <v>3155</v>
      </c>
      <c r="J13" s="24">
        <v>3952</v>
      </c>
      <c r="K13" s="24">
        <v>4525</v>
      </c>
      <c r="L13" s="24">
        <v>11803</v>
      </c>
      <c r="M13" s="24">
        <v>0</v>
      </c>
      <c r="N13" s="28">
        <f t="shared" si="0"/>
        <v>67002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1"/>
        <v>0</v>
      </c>
      <c r="V13" s="31">
        <f t="shared" si="2"/>
        <v>67002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8760</v>
      </c>
      <c r="D14" s="24">
        <v>12179</v>
      </c>
      <c r="E14" s="24">
        <v>25023</v>
      </c>
      <c r="F14" s="24">
        <v>968</v>
      </c>
      <c r="G14" s="24">
        <v>5978</v>
      </c>
      <c r="H14" s="24">
        <v>384</v>
      </c>
      <c r="I14" s="24">
        <v>1644</v>
      </c>
      <c r="J14" s="24">
        <v>1935</v>
      </c>
      <c r="K14" s="24">
        <v>4705</v>
      </c>
      <c r="L14" s="24">
        <v>11005</v>
      </c>
      <c r="M14" s="24">
        <v>0</v>
      </c>
      <c r="N14" s="28">
        <f t="shared" si="0"/>
        <v>72581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1"/>
        <v>0</v>
      </c>
      <c r="V14" s="31">
        <f t="shared" si="2"/>
        <v>72581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8761</v>
      </c>
      <c r="D15" s="24">
        <v>12180</v>
      </c>
      <c r="E15" s="24">
        <v>25174</v>
      </c>
      <c r="F15" s="24">
        <v>3061</v>
      </c>
      <c r="G15" s="24">
        <v>7165</v>
      </c>
      <c r="H15" s="24">
        <v>970</v>
      </c>
      <c r="I15" s="24">
        <v>3763</v>
      </c>
      <c r="J15" s="24">
        <v>4389</v>
      </c>
      <c r="K15" s="24">
        <v>4884</v>
      </c>
      <c r="L15" s="24">
        <v>12536</v>
      </c>
      <c r="M15" s="24">
        <v>0</v>
      </c>
      <c r="N15" s="28">
        <f t="shared" si="0"/>
        <v>82883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1"/>
        <v>0</v>
      </c>
      <c r="V15" s="31">
        <f t="shared" si="2"/>
        <v>82883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6174</v>
      </c>
      <c r="D16" s="34">
        <v>10215</v>
      </c>
      <c r="E16" s="34">
        <v>21899</v>
      </c>
      <c r="F16" s="34">
        <v>2257</v>
      </c>
      <c r="G16" s="34">
        <v>5560</v>
      </c>
      <c r="H16" s="34">
        <v>680</v>
      </c>
      <c r="I16" s="34">
        <v>2030</v>
      </c>
      <c r="J16" s="34">
        <v>2885</v>
      </c>
      <c r="K16" s="34">
        <v>2117</v>
      </c>
      <c r="L16" s="34">
        <v>11066</v>
      </c>
      <c r="M16" s="34">
        <v>0</v>
      </c>
      <c r="N16" s="35">
        <f t="shared" si="0"/>
        <v>64883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1"/>
        <v>0</v>
      </c>
      <c r="V16" s="38">
        <f t="shared" si="2"/>
        <v>64883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2587</v>
      </c>
      <c r="D17" s="34">
        <v>1965</v>
      </c>
      <c r="E17" s="34">
        <v>3275</v>
      </c>
      <c r="F17" s="34">
        <v>804</v>
      </c>
      <c r="G17" s="34">
        <v>1605</v>
      </c>
      <c r="H17" s="34">
        <v>290</v>
      </c>
      <c r="I17" s="34">
        <v>1733</v>
      </c>
      <c r="J17" s="34">
        <v>1504</v>
      </c>
      <c r="K17" s="34">
        <v>2767</v>
      </c>
      <c r="L17" s="34">
        <v>1470</v>
      </c>
      <c r="M17" s="34">
        <v>0</v>
      </c>
      <c r="N17" s="35">
        <f t="shared" si="0"/>
        <v>18000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1"/>
        <v>0</v>
      </c>
      <c r="V17" s="38">
        <f t="shared" si="2"/>
        <v>18000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78270</v>
      </c>
      <c r="D18" s="24">
        <v>42979</v>
      </c>
      <c r="E18" s="24">
        <v>50069</v>
      </c>
      <c r="F18" s="24">
        <v>34852</v>
      </c>
      <c r="G18" s="24">
        <v>46693</v>
      </c>
      <c r="H18" s="24">
        <v>71765</v>
      </c>
      <c r="I18" s="24">
        <v>94722</v>
      </c>
      <c r="J18" s="24">
        <v>57847</v>
      </c>
      <c r="K18" s="24">
        <v>34155</v>
      </c>
      <c r="L18" s="24">
        <v>69339</v>
      </c>
      <c r="M18" s="24">
        <v>64</v>
      </c>
      <c r="N18" s="28">
        <f t="shared" si="0"/>
        <v>580755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1"/>
        <v>0</v>
      </c>
      <c r="V18" s="31">
        <f t="shared" si="2"/>
        <v>580755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59278</v>
      </c>
      <c r="D19" s="34">
        <v>31036</v>
      </c>
      <c r="E19" s="34">
        <v>34976</v>
      </c>
      <c r="F19" s="34">
        <v>18915</v>
      </c>
      <c r="G19" s="34">
        <v>34022</v>
      </c>
      <c r="H19" s="34">
        <v>49658</v>
      </c>
      <c r="I19" s="34">
        <v>69216</v>
      </c>
      <c r="J19" s="34">
        <v>43528</v>
      </c>
      <c r="K19" s="34">
        <v>23813</v>
      </c>
      <c r="L19" s="34">
        <v>52503</v>
      </c>
      <c r="M19" s="34">
        <v>0</v>
      </c>
      <c r="N19" s="35">
        <f t="shared" si="0"/>
        <v>416945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1"/>
        <v>0</v>
      </c>
      <c r="V19" s="38">
        <f t="shared" si="2"/>
        <v>416945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18411</v>
      </c>
      <c r="D20" s="34">
        <v>11518</v>
      </c>
      <c r="E20" s="34">
        <v>14567</v>
      </c>
      <c r="F20" s="34">
        <v>6584</v>
      </c>
      <c r="G20" s="34">
        <v>12373</v>
      </c>
      <c r="H20" s="34">
        <v>15998</v>
      </c>
      <c r="I20" s="34">
        <v>24931</v>
      </c>
      <c r="J20" s="34">
        <v>14012</v>
      </c>
      <c r="K20" s="34">
        <v>8364</v>
      </c>
      <c r="L20" s="34">
        <v>16571</v>
      </c>
      <c r="M20" s="34">
        <v>64</v>
      </c>
      <c r="N20" s="35">
        <f t="shared" si="0"/>
        <v>143393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1"/>
        <v>0</v>
      </c>
      <c r="V20" s="38">
        <f t="shared" si="2"/>
        <v>143393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197</v>
      </c>
      <c r="D21" s="34">
        <v>54</v>
      </c>
      <c r="E21" s="34">
        <v>117</v>
      </c>
      <c r="F21" s="34">
        <v>9204</v>
      </c>
      <c r="G21" s="34">
        <v>126</v>
      </c>
      <c r="H21" s="34">
        <v>6057</v>
      </c>
      <c r="I21" s="34">
        <v>286</v>
      </c>
      <c r="J21" s="34">
        <v>60</v>
      </c>
      <c r="K21" s="34">
        <v>1729</v>
      </c>
      <c r="L21" s="34">
        <v>58</v>
      </c>
      <c r="M21" s="34">
        <v>0</v>
      </c>
      <c r="N21" s="35">
        <f t="shared" si="0"/>
        <v>17888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1"/>
        <v>0</v>
      </c>
      <c r="V21" s="38">
        <f t="shared" si="2"/>
        <v>17888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10</v>
      </c>
      <c r="D22" s="24">
        <v>110</v>
      </c>
      <c r="E22" s="24">
        <v>0</v>
      </c>
      <c r="F22" s="24">
        <v>0</v>
      </c>
      <c r="G22" s="24">
        <v>6</v>
      </c>
      <c r="H22" s="24">
        <v>0</v>
      </c>
      <c r="I22" s="24">
        <v>0</v>
      </c>
      <c r="J22" s="24">
        <v>28</v>
      </c>
      <c r="K22" s="24">
        <v>0</v>
      </c>
      <c r="L22" s="24">
        <v>3</v>
      </c>
      <c r="M22" s="24">
        <v>0</v>
      </c>
      <c r="N22" s="28">
        <f t="shared" si="0"/>
        <v>157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1"/>
        <v>0</v>
      </c>
      <c r="V22" s="31">
        <f t="shared" si="2"/>
        <v>157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83</v>
      </c>
      <c r="D23" s="24">
        <v>26</v>
      </c>
      <c r="E23" s="24">
        <v>157</v>
      </c>
      <c r="F23" s="24">
        <v>8</v>
      </c>
      <c r="G23" s="24">
        <v>137</v>
      </c>
      <c r="H23" s="24">
        <v>0</v>
      </c>
      <c r="I23" s="24">
        <v>78</v>
      </c>
      <c r="J23" s="24">
        <v>96</v>
      </c>
      <c r="K23" s="24">
        <v>55</v>
      </c>
      <c r="L23" s="24">
        <v>26</v>
      </c>
      <c r="M23" s="24">
        <v>0</v>
      </c>
      <c r="N23" s="28">
        <f t="shared" si="0"/>
        <v>666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1"/>
        <v>0</v>
      </c>
      <c r="V23" s="31">
        <f t="shared" si="2"/>
        <v>666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3201</v>
      </c>
      <c r="D24" s="24">
        <v>6073</v>
      </c>
      <c r="E24" s="24">
        <v>9472</v>
      </c>
      <c r="F24" s="24">
        <v>769</v>
      </c>
      <c r="G24" s="24">
        <v>6847</v>
      </c>
      <c r="H24" s="24">
        <v>215</v>
      </c>
      <c r="I24" s="24">
        <v>1515</v>
      </c>
      <c r="J24" s="24">
        <v>2526</v>
      </c>
      <c r="K24" s="24">
        <v>2158</v>
      </c>
      <c r="L24" s="24">
        <v>10944</v>
      </c>
      <c r="M24" s="24">
        <v>0</v>
      </c>
      <c r="N24" s="28">
        <f t="shared" si="0"/>
        <v>43720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1"/>
        <v>0</v>
      </c>
      <c r="V24" s="31">
        <f t="shared" si="2"/>
        <v>43720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765</v>
      </c>
      <c r="D25" s="24">
        <v>1645</v>
      </c>
      <c r="E25" s="24">
        <v>47</v>
      </c>
      <c r="F25" s="24">
        <v>12</v>
      </c>
      <c r="G25" s="24">
        <v>0</v>
      </c>
      <c r="H25" s="24">
        <v>0</v>
      </c>
      <c r="I25" s="24">
        <v>0</v>
      </c>
      <c r="J25" s="24">
        <v>0</v>
      </c>
      <c r="K25" s="24">
        <v>2792</v>
      </c>
      <c r="L25" s="24">
        <v>1419</v>
      </c>
      <c r="M25" s="24">
        <v>0</v>
      </c>
      <c r="N25" s="28">
        <f t="shared" si="0"/>
        <v>6680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1"/>
        <v>0</v>
      </c>
      <c r="V25" s="31">
        <f t="shared" si="2"/>
        <v>6680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1</v>
      </c>
      <c r="F26" s="24">
        <v>9</v>
      </c>
      <c r="G26" s="24">
        <v>33</v>
      </c>
      <c r="H26" s="24">
        <v>0</v>
      </c>
      <c r="I26" s="24">
        <v>0</v>
      </c>
      <c r="J26" s="24">
        <v>0</v>
      </c>
      <c r="K26" s="24">
        <v>2</v>
      </c>
      <c r="L26" s="24">
        <v>0</v>
      </c>
      <c r="M26" s="24">
        <v>0</v>
      </c>
      <c r="N26" s="28">
        <f t="shared" si="0"/>
        <v>45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1"/>
        <v>0</v>
      </c>
      <c r="V26" s="31">
        <f t="shared" si="2"/>
        <v>45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18</v>
      </c>
      <c r="D27" s="24">
        <v>32</v>
      </c>
      <c r="E27" s="24">
        <v>180</v>
      </c>
      <c r="F27" s="24">
        <v>1</v>
      </c>
      <c r="G27" s="24">
        <v>533</v>
      </c>
      <c r="H27" s="24">
        <v>0</v>
      </c>
      <c r="I27" s="24">
        <v>14</v>
      </c>
      <c r="J27" s="24">
        <v>0</v>
      </c>
      <c r="K27" s="24">
        <v>35</v>
      </c>
      <c r="L27" s="24">
        <v>18</v>
      </c>
      <c r="M27" s="24">
        <v>0</v>
      </c>
      <c r="N27" s="28">
        <f t="shared" si="0"/>
        <v>831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1"/>
        <v>0</v>
      </c>
      <c r="V27" s="31">
        <f t="shared" si="2"/>
        <v>831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 t="shared" si="0"/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1"/>
        <v>0</v>
      </c>
      <c r="V28" s="31">
        <f t="shared" si="2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16126</v>
      </c>
      <c r="D29" s="24">
        <v>44001</v>
      </c>
      <c r="E29" s="24">
        <v>50977</v>
      </c>
      <c r="F29" s="24">
        <v>8358</v>
      </c>
      <c r="G29" s="24">
        <v>48561</v>
      </c>
      <c r="H29" s="24">
        <v>4894</v>
      </c>
      <c r="I29" s="24">
        <v>21990</v>
      </c>
      <c r="J29" s="24">
        <v>15112</v>
      </c>
      <c r="K29" s="24">
        <v>11959</v>
      </c>
      <c r="L29" s="24">
        <v>18467</v>
      </c>
      <c r="M29" s="24">
        <v>0</v>
      </c>
      <c r="N29" s="45">
        <f t="shared" si="0"/>
        <v>240445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1"/>
        <v>0</v>
      </c>
      <c r="V29" s="48">
        <f t="shared" si="2"/>
        <v>240445</v>
      </c>
      <c r="Y29" s="2"/>
    </row>
    <row r="30" spans="1:25" s="6" customFormat="1" ht="14.25" customHeight="1" x14ac:dyDescent="0.25">
      <c r="A30" s="49" t="s">
        <v>13</v>
      </c>
      <c r="B30" s="50" t="s">
        <v>70</v>
      </c>
      <c r="C30" s="51">
        <v>111183</v>
      </c>
      <c r="D30" s="51">
        <v>119075</v>
      </c>
      <c r="E30" s="51">
        <v>140686</v>
      </c>
      <c r="F30" s="51">
        <v>53260</v>
      </c>
      <c r="G30" s="51">
        <v>107230</v>
      </c>
      <c r="H30" s="51">
        <v>77850</v>
      </c>
      <c r="I30" s="51">
        <v>122719</v>
      </c>
      <c r="J30" s="51">
        <v>82512</v>
      </c>
      <c r="K30" s="51">
        <v>71783</v>
      </c>
      <c r="L30" s="51">
        <v>129540</v>
      </c>
      <c r="M30" s="51">
        <v>64</v>
      </c>
      <c r="N30" s="52">
        <f t="shared" si="0"/>
        <v>1015902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2">
        <f t="shared" si="1"/>
        <v>0</v>
      </c>
      <c r="V30" s="53">
        <f t="shared" si="2"/>
        <v>1015902</v>
      </c>
      <c r="Y30" s="2"/>
    </row>
    <row r="31" spans="1:25" s="6" customFormat="1" ht="14.25" customHeight="1" x14ac:dyDescent="0.25">
      <c r="A31" s="54" t="s">
        <v>71</v>
      </c>
      <c r="B31" s="55" t="s">
        <v>72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 t="shared" si="0"/>
        <v>0</v>
      </c>
      <c r="O31" s="24">
        <v>2212</v>
      </c>
      <c r="P31" s="24">
        <v>499</v>
      </c>
      <c r="Q31" s="24">
        <v>258</v>
      </c>
      <c r="R31" s="24">
        <v>11117</v>
      </c>
      <c r="S31" s="24">
        <v>2818</v>
      </c>
      <c r="T31" s="26">
        <v>366</v>
      </c>
      <c r="U31" s="25">
        <f t="shared" si="1"/>
        <v>17270</v>
      </c>
      <c r="V31" s="27">
        <f t="shared" si="2"/>
        <v>17270</v>
      </c>
      <c r="Y31" s="2"/>
    </row>
    <row r="32" spans="1:25" s="6" customFormat="1" ht="14.25" customHeight="1" x14ac:dyDescent="0.25">
      <c r="A32" s="39" t="s">
        <v>73</v>
      </c>
      <c r="B32" s="56" t="s">
        <v>74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 t="shared" si="0"/>
        <v>0</v>
      </c>
      <c r="O32" s="36">
        <v>2212</v>
      </c>
      <c r="P32" s="36">
        <v>499</v>
      </c>
      <c r="Q32" s="36">
        <v>258</v>
      </c>
      <c r="R32" s="36">
        <v>11117</v>
      </c>
      <c r="S32" s="36">
        <v>2818</v>
      </c>
      <c r="T32" s="37">
        <v>366</v>
      </c>
      <c r="U32" s="35">
        <f t="shared" si="1"/>
        <v>17270</v>
      </c>
      <c r="V32" s="38">
        <f t="shared" si="2"/>
        <v>17270</v>
      </c>
      <c r="Y32" s="2"/>
    </row>
    <row r="33" spans="1:25" s="6" customFormat="1" ht="14.25" customHeight="1" x14ac:dyDescent="0.25">
      <c r="A33" s="39" t="s">
        <v>75</v>
      </c>
      <c r="B33" s="40" t="s">
        <v>76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 t="shared" si="0"/>
        <v>0</v>
      </c>
      <c r="O33" s="36">
        <v>948</v>
      </c>
      <c r="P33" s="36">
        <v>523</v>
      </c>
      <c r="Q33" s="36">
        <v>79</v>
      </c>
      <c r="R33" s="36">
        <v>26333</v>
      </c>
      <c r="S33" s="36">
        <v>191</v>
      </c>
      <c r="T33" s="37">
        <v>170</v>
      </c>
      <c r="U33" s="35">
        <f t="shared" si="1"/>
        <v>28244</v>
      </c>
      <c r="V33" s="38">
        <f t="shared" si="2"/>
        <v>28244</v>
      </c>
      <c r="Y33" s="2"/>
    </row>
    <row r="34" spans="1:25" s="6" customFormat="1" ht="14.25" customHeight="1" x14ac:dyDescent="0.25">
      <c r="A34" s="39" t="s">
        <v>77</v>
      </c>
      <c r="B34" s="40" t="s">
        <v>78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 t="shared" si="0"/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7">
        <v>0</v>
      </c>
      <c r="U34" s="35">
        <f t="shared" si="1"/>
        <v>0</v>
      </c>
      <c r="V34" s="38">
        <f t="shared" si="2"/>
        <v>0</v>
      </c>
      <c r="Y34" s="2"/>
    </row>
    <row r="35" spans="1:25" s="6" customFormat="1" ht="14.25" customHeight="1" x14ac:dyDescent="0.25">
      <c r="A35" s="41" t="s">
        <v>79</v>
      </c>
      <c r="B35" s="57" t="s">
        <v>80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 t="shared" si="0"/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30">
        <v>0</v>
      </c>
      <c r="U35" s="28">
        <f t="shared" si="1"/>
        <v>0</v>
      </c>
      <c r="V35" s="31">
        <f t="shared" si="2"/>
        <v>0</v>
      </c>
      <c r="Y35" s="2"/>
    </row>
    <row r="36" spans="1:25" s="6" customFormat="1" ht="14.25" customHeight="1" x14ac:dyDescent="0.25">
      <c r="A36" s="41" t="s">
        <v>81</v>
      </c>
      <c r="B36" s="57" t="s">
        <v>82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 t="shared" si="0"/>
        <v>0</v>
      </c>
      <c r="O36" s="29">
        <v>608</v>
      </c>
      <c r="P36" s="29">
        <v>496</v>
      </c>
      <c r="Q36" s="29">
        <v>934</v>
      </c>
      <c r="R36" s="29">
        <v>167</v>
      </c>
      <c r="S36" s="29">
        <v>646</v>
      </c>
      <c r="T36" s="30">
        <v>179</v>
      </c>
      <c r="U36" s="28">
        <f t="shared" si="1"/>
        <v>3030</v>
      </c>
      <c r="V36" s="31">
        <f t="shared" si="2"/>
        <v>3030</v>
      </c>
      <c r="Y36" s="2"/>
    </row>
    <row r="37" spans="1:25" s="6" customFormat="1" ht="14.25" customHeight="1" x14ac:dyDescent="0.25">
      <c r="A37" s="41" t="s">
        <v>83</v>
      </c>
      <c r="B37" s="57" t="s">
        <v>84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 t="shared" si="0"/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1"/>
        <v>0</v>
      </c>
      <c r="V37" s="31">
        <f t="shared" si="2"/>
        <v>0</v>
      </c>
      <c r="Y37" s="2"/>
    </row>
    <row r="38" spans="1:25" s="6" customFormat="1" ht="14.25" customHeight="1" x14ac:dyDescent="0.25">
      <c r="A38" s="41" t="s">
        <v>85</v>
      </c>
      <c r="B38" s="57" t="s">
        <v>86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 t="shared" si="0"/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1"/>
        <v>0</v>
      </c>
      <c r="V38" s="31">
        <f t="shared" si="2"/>
        <v>0</v>
      </c>
      <c r="Y38" s="2"/>
    </row>
    <row r="39" spans="1:25" s="6" customFormat="1" ht="14.25" customHeight="1" x14ac:dyDescent="0.25">
      <c r="A39" s="41" t="s">
        <v>87</v>
      </c>
      <c r="B39" s="42" t="s">
        <v>88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 t="shared" si="0"/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1"/>
        <v>0</v>
      </c>
      <c r="V39" s="31">
        <f t="shared" si="2"/>
        <v>0</v>
      </c>
      <c r="Y39" s="2"/>
    </row>
    <row r="40" spans="1:25" s="6" customFormat="1" ht="14.25" customHeight="1" x14ac:dyDescent="0.25">
      <c r="A40" s="41" t="s">
        <v>89</v>
      </c>
      <c r="B40" s="57" t="s">
        <v>90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 t="shared" si="0"/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1"/>
        <v>0</v>
      </c>
      <c r="V40" s="48">
        <f t="shared" si="2"/>
        <v>0</v>
      </c>
      <c r="Y40" s="2"/>
    </row>
    <row r="41" spans="1:25" s="6" customFormat="1" ht="14.25" customHeight="1" x14ac:dyDescent="0.25">
      <c r="A41" s="58" t="s">
        <v>20</v>
      </c>
      <c r="B41" s="59" t="s">
        <v>91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2">
        <f t="shared" si="0"/>
        <v>0</v>
      </c>
      <c r="O41" s="51">
        <v>2820</v>
      </c>
      <c r="P41" s="51">
        <v>995</v>
      </c>
      <c r="Q41" s="51">
        <v>1192</v>
      </c>
      <c r="R41" s="51">
        <v>11284</v>
      </c>
      <c r="S41" s="51">
        <v>3464</v>
      </c>
      <c r="T41" s="51">
        <v>545</v>
      </c>
      <c r="U41" s="52">
        <f t="shared" si="1"/>
        <v>20300</v>
      </c>
      <c r="V41" s="53">
        <f t="shared" si="2"/>
        <v>20300</v>
      </c>
      <c r="Y41" s="2"/>
    </row>
    <row r="42" spans="1:25" s="6" customFormat="1" ht="14.25" customHeight="1" x14ac:dyDescent="0.25">
      <c r="A42" s="60" t="s">
        <v>21</v>
      </c>
      <c r="B42" s="61" t="s">
        <v>92</v>
      </c>
      <c r="C42" s="62">
        <f t="shared" ref="C42:V42" si="3">C30+C41</f>
        <v>111183</v>
      </c>
      <c r="D42" s="62">
        <f t="shared" si="3"/>
        <v>119075</v>
      </c>
      <c r="E42" s="62">
        <f t="shared" si="3"/>
        <v>140686</v>
      </c>
      <c r="F42" s="62">
        <f t="shared" si="3"/>
        <v>53260</v>
      </c>
      <c r="G42" s="62">
        <f t="shared" si="3"/>
        <v>107230</v>
      </c>
      <c r="H42" s="62">
        <f t="shared" si="3"/>
        <v>77850</v>
      </c>
      <c r="I42" s="62">
        <f t="shared" si="3"/>
        <v>122719</v>
      </c>
      <c r="J42" s="62">
        <f t="shared" si="3"/>
        <v>82512</v>
      </c>
      <c r="K42" s="62">
        <f t="shared" si="3"/>
        <v>71783</v>
      </c>
      <c r="L42" s="62">
        <f t="shared" si="3"/>
        <v>129540</v>
      </c>
      <c r="M42" s="62">
        <f t="shared" si="3"/>
        <v>64</v>
      </c>
      <c r="N42" s="62">
        <f t="shared" si="3"/>
        <v>1015902</v>
      </c>
      <c r="O42" s="62">
        <f t="shared" si="3"/>
        <v>2820</v>
      </c>
      <c r="P42" s="62">
        <f t="shared" si="3"/>
        <v>995</v>
      </c>
      <c r="Q42" s="62">
        <f t="shared" si="3"/>
        <v>1192</v>
      </c>
      <c r="R42" s="62">
        <f t="shared" si="3"/>
        <v>11284</v>
      </c>
      <c r="S42" s="62">
        <f t="shared" si="3"/>
        <v>3464</v>
      </c>
      <c r="T42" s="62">
        <f t="shared" si="3"/>
        <v>545</v>
      </c>
      <c r="U42" s="62">
        <f t="shared" si="3"/>
        <v>20300</v>
      </c>
      <c r="V42" s="63">
        <f t="shared" si="3"/>
        <v>1036202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54" x14ac:dyDescent="0.25">
      <c r="A45" s="151"/>
      <c r="B45" s="152"/>
      <c r="C45" s="64" t="str">
        <f t="shared" ref="C45:M45" si="4">C4</f>
        <v>МАКЕДОНИЈА  осигурување АД Скопје - Виена Иншуренс Груп</v>
      </c>
      <c r="D45" s="64" t="str">
        <f t="shared" si="4"/>
        <v>Триглав Осигурување АД, Скопје</v>
      </c>
      <c r="E45" s="64" t="str">
        <f t="shared" si="4"/>
        <v>САВА осигурување</v>
      </c>
      <c r="F45" s="64" t="str">
        <f t="shared" si="4"/>
        <v>ЕВРОИНС ОСИГУРУВАЊЕ АД Скопје</v>
      </c>
      <c r="G45" s="64" t="str">
        <f t="shared" si="4"/>
        <v>ЕУРОЛИНК Осигурување АД Скопје</v>
      </c>
      <c r="H45" s="64" t="str">
        <f t="shared" si="4"/>
        <v>ГРАВЕ осигурување НЕЖИВОТ АД Скопје</v>
      </c>
      <c r="I45" s="64" t="str">
        <f t="shared" si="4"/>
        <v>Сигал Иншуренс Груп АД Скопје</v>
      </c>
      <c r="J45" s="64" t="str">
        <f t="shared" si="4"/>
        <v>АД ОСИГУРИТЕЛНА ПОЛИСА - Скопје</v>
      </c>
      <c r="K45" s="64" t="str">
        <f t="shared" si="4"/>
        <v>ХАЛК ОСИГУРУВАЊЕ А.Д. Скопје</v>
      </c>
      <c r="L45" s="64" t="str">
        <f t="shared" si="4"/>
        <v>КРОАЦИЈА ОСИГУРУВАЊЕ - НЕЖИВОТ</v>
      </c>
      <c r="M45" s="64" t="str">
        <f t="shared" si="4"/>
        <v>АЛТА ОСИГУРУВАЊЕ АД Скопје</v>
      </c>
      <c r="N45" s="65"/>
      <c r="O45" s="64" t="str">
        <f t="shared" ref="O45:T45" si="5">O4</f>
        <v>КРОАЦИА ОСИГУРУВАЊЕ - ЖИВОТ</v>
      </c>
      <c r="P45" s="64" t="str">
        <f t="shared" si="5"/>
        <v>ГРАВЕ осигурување а.д Скопје</v>
      </c>
      <c r="Q45" s="64" t="str">
        <f t="shared" si="5"/>
        <v>ВИНЕР ЛАЈФ - Виена Иншуренс Груп АД Скопје</v>
      </c>
      <c r="R45" s="64" t="str">
        <f t="shared" si="5"/>
        <v>СИГАЛ ЛАЈФ АД Скопје</v>
      </c>
      <c r="S45" s="64" t="str">
        <f t="shared" si="5"/>
        <v>Триглав Осигурување Живот АД, Скопје</v>
      </c>
      <c r="T45" s="64" t="str">
        <f t="shared" si="5"/>
        <v>ПРВА ЖИВОТ АД Скопје</v>
      </c>
      <c r="U45" s="66"/>
      <c r="V45" s="2"/>
      <c r="Y45" s="2"/>
    </row>
    <row r="46" spans="1:25" s="6" customFormat="1" ht="17.45" customHeight="1" x14ac:dyDescent="0.25">
      <c r="A46" s="153" t="s">
        <v>93</v>
      </c>
      <c r="B46" s="154"/>
      <c r="C46" s="67">
        <f t="shared" ref="C46:M46" si="6">C42/$N$42</f>
        <v>0.10944264308958936</v>
      </c>
      <c r="D46" s="67">
        <f t="shared" si="6"/>
        <v>0.1172111089455479</v>
      </c>
      <c r="E46" s="67">
        <f t="shared" si="6"/>
        <v>0.13848383013322152</v>
      </c>
      <c r="F46" s="67">
        <f t="shared" si="6"/>
        <v>5.2426316711651322E-2</v>
      </c>
      <c r="G46" s="67">
        <f t="shared" si="6"/>
        <v>0.10555151973320261</v>
      </c>
      <c r="H46" s="67">
        <f t="shared" si="6"/>
        <v>7.6631407360158749E-2</v>
      </c>
      <c r="I46" s="67">
        <f t="shared" si="6"/>
        <v>0.12079806910509085</v>
      </c>
      <c r="J46" s="67">
        <f t="shared" si="6"/>
        <v>8.1220432679530108E-2</v>
      </c>
      <c r="K46" s="67">
        <f t="shared" si="6"/>
        <v>7.0659374624717733E-2</v>
      </c>
      <c r="L46" s="67">
        <f t="shared" si="6"/>
        <v>0.12751229941470732</v>
      </c>
      <c r="M46" s="67">
        <f t="shared" si="6"/>
        <v>6.2998202582532572E-5</v>
      </c>
      <c r="N46" s="68"/>
      <c r="O46" s="67">
        <f>O42/$U$42</f>
        <v>0.13891625615763548</v>
      </c>
      <c r="P46" s="67">
        <f t="shared" ref="P46:T46" si="7">P42/$U$42</f>
        <v>4.9014778325123153E-2</v>
      </c>
      <c r="Q46" s="67">
        <f t="shared" si="7"/>
        <v>5.87192118226601E-2</v>
      </c>
      <c r="R46" s="67">
        <f t="shared" si="7"/>
        <v>0.55586206896551726</v>
      </c>
      <c r="S46" s="67">
        <f t="shared" si="7"/>
        <v>0.17064039408866996</v>
      </c>
      <c r="T46" s="67">
        <f t="shared" si="7"/>
        <v>2.6847290640394088E-2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5" bottom="0.75" header="0.3" footer="0.3"/>
  <pageSetup paperSize="9" scale="9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F8C6-B18E-4EF9-B4C7-E13DAC897519}">
  <dimension ref="A1:Y59"/>
  <sheetViews>
    <sheetView showGridLines="0" zoomScale="80" zoomScaleNormal="80" workbookViewId="0">
      <selection activeCell="G1" sqref="G1:G1048576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107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41.1" customHeight="1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29603</v>
      </c>
      <c r="D6" s="24">
        <v>21381</v>
      </c>
      <c r="E6" s="24">
        <v>11172</v>
      </c>
      <c r="F6" s="24">
        <v>6255</v>
      </c>
      <c r="G6" s="24">
        <v>38796</v>
      </c>
      <c r="H6" s="24">
        <v>5112</v>
      </c>
      <c r="I6" s="24">
        <v>11625</v>
      </c>
      <c r="J6" s="24">
        <v>8631</v>
      </c>
      <c r="K6" s="24">
        <v>21190</v>
      </c>
      <c r="L6" s="24">
        <v>36583</v>
      </c>
      <c r="M6" s="24">
        <v>55</v>
      </c>
      <c r="N6" s="25">
        <f t="shared" ref="N6:N41" si="0">SUM(C6:M6)</f>
        <v>190403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1">SUM(O6:T6)</f>
        <v>0</v>
      </c>
      <c r="V6" s="27">
        <f t="shared" ref="V6:V41" si="2">N6+U6</f>
        <v>190403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85900</v>
      </c>
      <c r="D7" s="24">
        <v>82961</v>
      </c>
      <c r="E7" s="24">
        <v>51164</v>
      </c>
      <c r="F7" s="24">
        <v>4995</v>
      </c>
      <c r="G7" s="24">
        <v>71267</v>
      </c>
      <c r="H7" s="24">
        <v>0</v>
      </c>
      <c r="I7" s="24">
        <v>56637</v>
      </c>
      <c r="J7" s="24">
        <v>0</v>
      </c>
      <c r="K7" s="24">
        <v>45306</v>
      </c>
      <c r="L7" s="24">
        <v>91232</v>
      </c>
      <c r="M7" s="24">
        <v>0</v>
      </c>
      <c r="N7" s="28">
        <f t="shared" si="0"/>
        <v>489462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1"/>
        <v>0</v>
      </c>
      <c r="V7" s="31">
        <f t="shared" si="2"/>
        <v>489462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45217</v>
      </c>
      <c r="D8" s="24">
        <v>36340</v>
      </c>
      <c r="E8" s="24">
        <v>73867</v>
      </c>
      <c r="F8" s="24">
        <v>21197</v>
      </c>
      <c r="G8" s="24">
        <v>29546</v>
      </c>
      <c r="H8" s="24">
        <v>6336</v>
      </c>
      <c r="I8" s="24">
        <v>31638</v>
      </c>
      <c r="J8" s="24">
        <v>34304</v>
      </c>
      <c r="K8" s="24">
        <v>30999</v>
      </c>
      <c r="L8" s="24">
        <v>36184</v>
      </c>
      <c r="M8" s="24">
        <v>1722</v>
      </c>
      <c r="N8" s="28">
        <f t="shared" si="0"/>
        <v>347350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1"/>
        <v>0</v>
      </c>
      <c r="V8" s="31">
        <f t="shared" si="2"/>
        <v>347350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 t="shared" si="0"/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1"/>
        <v>0</v>
      </c>
      <c r="V9" s="31">
        <f t="shared" si="2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134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433</v>
      </c>
      <c r="K10" s="24">
        <v>0</v>
      </c>
      <c r="L10" s="24">
        <v>0</v>
      </c>
      <c r="M10" s="24">
        <v>0</v>
      </c>
      <c r="N10" s="28">
        <f t="shared" si="0"/>
        <v>567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1"/>
        <v>0</v>
      </c>
      <c r="V10" s="31">
        <f t="shared" si="2"/>
        <v>567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0</v>
      </c>
      <c r="D11" s="24">
        <v>0</v>
      </c>
      <c r="E11" s="24">
        <v>8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8">
        <f t="shared" si="0"/>
        <v>8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1"/>
        <v>0</v>
      </c>
      <c r="V11" s="31">
        <f t="shared" si="2"/>
        <v>8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49</v>
      </c>
      <c r="D12" s="24">
        <v>53842</v>
      </c>
      <c r="E12" s="24">
        <v>0</v>
      </c>
      <c r="F12" s="24">
        <v>111</v>
      </c>
      <c r="G12" s="24">
        <v>0</v>
      </c>
      <c r="H12" s="24">
        <v>0</v>
      </c>
      <c r="I12" s="24">
        <v>37</v>
      </c>
      <c r="J12" s="24">
        <v>93</v>
      </c>
      <c r="K12" s="24">
        <v>2</v>
      </c>
      <c r="L12" s="24">
        <v>0</v>
      </c>
      <c r="M12" s="24">
        <v>0</v>
      </c>
      <c r="N12" s="28">
        <f t="shared" si="0"/>
        <v>54134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1"/>
        <v>0</v>
      </c>
      <c r="V12" s="31">
        <f t="shared" si="2"/>
        <v>54134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23710</v>
      </c>
      <c r="D13" s="24">
        <v>3501</v>
      </c>
      <c r="E13" s="24">
        <v>25930</v>
      </c>
      <c r="F13" s="24">
        <v>450</v>
      </c>
      <c r="G13" s="24">
        <v>7367</v>
      </c>
      <c r="H13" s="24">
        <v>69</v>
      </c>
      <c r="I13" s="24">
        <v>6610</v>
      </c>
      <c r="J13" s="24">
        <v>2732</v>
      </c>
      <c r="K13" s="24">
        <v>987</v>
      </c>
      <c r="L13" s="24">
        <v>2769</v>
      </c>
      <c r="M13" s="24">
        <v>0</v>
      </c>
      <c r="N13" s="28">
        <f t="shared" si="0"/>
        <v>74125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1"/>
        <v>0</v>
      </c>
      <c r="V13" s="31">
        <f t="shared" si="2"/>
        <v>74125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41503</v>
      </c>
      <c r="D14" s="24">
        <v>17762</v>
      </c>
      <c r="E14" s="24">
        <v>43571</v>
      </c>
      <c r="F14" s="24">
        <v>5413</v>
      </c>
      <c r="G14" s="24">
        <v>1025</v>
      </c>
      <c r="H14" s="24">
        <v>38</v>
      </c>
      <c r="I14" s="24">
        <v>3573</v>
      </c>
      <c r="J14" s="24">
        <v>1059</v>
      </c>
      <c r="K14" s="24">
        <v>1499</v>
      </c>
      <c r="L14" s="24">
        <v>8096</v>
      </c>
      <c r="M14" s="24">
        <v>0</v>
      </c>
      <c r="N14" s="28">
        <f t="shared" si="0"/>
        <v>123539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1"/>
        <v>0</v>
      </c>
      <c r="V14" s="31">
        <f t="shared" si="2"/>
        <v>123539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65213</v>
      </c>
      <c r="D15" s="24">
        <v>21263</v>
      </c>
      <c r="E15" s="24">
        <v>69501</v>
      </c>
      <c r="F15" s="24">
        <v>5863</v>
      </c>
      <c r="G15" s="24">
        <v>8392</v>
      </c>
      <c r="H15" s="24">
        <v>107</v>
      </c>
      <c r="I15" s="24">
        <v>10183</v>
      </c>
      <c r="J15" s="24">
        <v>3791</v>
      </c>
      <c r="K15" s="24">
        <v>2486</v>
      </c>
      <c r="L15" s="24">
        <v>10865</v>
      </c>
      <c r="M15" s="24">
        <v>0</v>
      </c>
      <c r="N15" s="28">
        <f t="shared" si="0"/>
        <v>197664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1"/>
        <v>0</v>
      </c>
      <c r="V15" s="31">
        <f t="shared" si="2"/>
        <v>197664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3110</v>
      </c>
      <c r="D16" s="34">
        <v>10937</v>
      </c>
      <c r="E16" s="34">
        <v>27327</v>
      </c>
      <c r="F16" s="34">
        <v>2050</v>
      </c>
      <c r="G16" s="34">
        <v>5144</v>
      </c>
      <c r="H16" s="34">
        <v>34</v>
      </c>
      <c r="I16" s="34">
        <v>1495</v>
      </c>
      <c r="J16" s="34">
        <v>460</v>
      </c>
      <c r="K16" s="34">
        <v>430</v>
      </c>
      <c r="L16" s="34">
        <v>3268</v>
      </c>
      <c r="M16" s="34">
        <v>0</v>
      </c>
      <c r="N16" s="35">
        <f t="shared" si="0"/>
        <v>54255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1"/>
        <v>0</v>
      </c>
      <c r="V16" s="38">
        <f t="shared" si="2"/>
        <v>54255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62103</v>
      </c>
      <c r="D17" s="34">
        <v>10326</v>
      </c>
      <c r="E17" s="34">
        <v>42174</v>
      </c>
      <c r="F17" s="34">
        <v>3813</v>
      </c>
      <c r="G17" s="34">
        <v>3248</v>
      </c>
      <c r="H17" s="34">
        <v>74</v>
      </c>
      <c r="I17" s="34">
        <v>8688</v>
      </c>
      <c r="J17" s="34">
        <v>3331</v>
      </c>
      <c r="K17" s="34">
        <v>2056</v>
      </c>
      <c r="L17" s="34">
        <v>7597</v>
      </c>
      <c r="M17" s="34">
        <v>0</v>
      </c>
      <c r="N17" s="35">
        <f t="shared" si="0"/>
        <v>143410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1"/>
        <v>0</v>
      </c>
      <c r="V17" s="38">
        <f t="shared" si="2"/>
        <v>143410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191096</v>
      </c>
      <c r="D18" s="24">
        <v>93967</v>
      </c>
      <c r="E18" s="24">
        <v>111820</v>
      </c>
      <c r="F18" s="24">
        <v>76991</v>
      </c>
      <c r="G18" s="24">
        <v>97832</v>
      </c>
      <c r="H18" s="24">
        <v>133310</v>
      </c>
      <c r="I18" s="24">
        <v>227084</v>
      </c>
      <c r="J18" s="24">
        <v>90925</v>
      </c>
      <c r="K18" s="24">
        <v>105034</v>
      </c>
      <c r="L18" s="24">
        <v>129504</v>
      </c>
      <c r="M18" s="24">
        <v>5517</v>
      </c>
      <c r="N18" s="28">
        <f t="shared" si="0"/>
        <v>1263080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1"/>
        <v>0</v>
      </c>
      <c r="V18" s="31">
        <f t="shared" si="2"/>
        <v>1263080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164275</v>
      </c>
      <c r="D19" s="34">
        <v>71987</v>
      </c>
      <c r="E19" s="34">
        <v>95291</v>
      </c>
      <c r="F19" s="34">
        <v>50713</v>
      </c>
      <c r="G19" s="34">
        <v>80522</v>
      </c>
      <c r="H19" s="34">
        <v>113465</v>
      </c>
      <c r="I19" s="34">
        <v>190134</v>
      </c>
      <c r="J19" s="34">
        <v>83723</v>
      </c>
      <c r="K19" s="34">
        <v>77530</v>
      </c>
      <c r="L19" s="34">
        <v>108034</v>
      </c>
      <c r="M19" s="34">
        <v>5053</v>
      </c>
      <c r="N19" s="35">
        <f t="shared" si="0"/>
        <v>1040727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1"/>
        <v>0</v>
      </c>
      <c r="V19" s="38">
        <f t="shared" si="2"/>
        <v>1040727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21183</v>
      </c>
      <c r="D20" s="34">
        <v>20149</v>
      </c>
      <c r="E20" s="34">
        <v>9634</v>
      </c>
      <c r="F20" s="34">
        <v>21293</v>
      </c>
      <c r="G20" s="34">
        <v>16818</v>
      </c>
      <c r="H20" s="34">
        <v>19844</v>
      </c>
      <c r="I20" s="34">
        <v>29896</v>
      </c>
      <c r="J20" s="34">
        <v>6687</v>
      </c>
      <c r="K20" s="34">
        <v>25726</v>
      </c>
      <c r="L20" s="34">
        <v>21391</v>
      </c>
      <c r="M20" s="34">
        <v>464</v>
      </c>
      <c r="N20" s="35">
        <f t="shared" si="0"/>
        <v>193085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1"/>
        <v>0</v>
      </c>
      <c r="V20" s="38">
        <f t="shared" si="2"/>
        <v>193085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2271</v>
      </c>
      <c r="D21" s="34">
        <v>0</v>
      </c>
      <c r="E21" s="34">
        <v>0</v>
      </c>
      <c r="F21" s="34">
        <v>4918</v>
      </c>
      <c r="G21" s="34">
        <v>378</v>
      </c>
      <c r="H21" s="34">
        <v>0</v>
      </c>
      <c r="I21" s="34">
        <v>0</v>
      </c>
      <c r="J21" s="34">
        <v>121</v>
      </c>
      <c r="K21" s="34">
        <v>90</v>
      </c>
      <c r="L21" s="34">
        <v>0</v>
      </c>
      <c r="M21" s="34">
        <v>0</v>
      </c>
      <c r="N21" s="35">
        <f t="shared" si="0"/>
        <v>7778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1"/>
        <v>0</v>
      </c>
      <c r="V21" s="38">
        <f t="shared" si="2"/>
        <v>7778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8">
        <f t="shared" si="0"/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1"/>
        <v>0</v>
      </c>
      <c r="V22" s="31">
        <f t="shared" si="2"/>
        <v>0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8">
        <f t="shared" si="0"/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1"/>
        <v>0</v>
      </c>
      <c r="V23" s="31">
        <f t="shared" si="2"/>
        <v>0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2828</v>
      </c>
      <c r="D24" s="24">
        <v>378</v>
      </c>
      <c r="E24" s="24">
        <v>890</v>
      </c>
      <c r="F24" s="24">
        <v>401</v>
      </c>
      <c r="G24" s="24">
        <v>952</v>
      </c>
      <c r="H24" s="24">
        <v>5</v>
      </c>
      <c r="I24" s="24">
        <v>2285</v>
      </c>
      <c r="J24" s="24">
        <v>368</v>
      </c>
      <c r="K24" s="24">
        <v>17</v>
      </c>
      <c r="L24" s="24">
        <v>860</v>
      </c>
      <c r="M24" s="24">
        <v>0</v>
      </c>
      <c r="N24" s="28">
        <f t="shared" si="0"/>
        <v>8984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1"/>
        <v>0</v>
      </c>
      <c r="V24" s="31">
        <f t="shared" si="2"/>
        <v>8984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30</v>
      </c>
      <c r="D25" s="24">
        <v>501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330</v>
      </c>
      <c r="L25" s="24">
        <v>12</v>
      </c>
      <c r="M25" s="24">
        <v>0</v>
      </c>
      <c r="N25" s="28">
        <f t="shared" si="0"/>
        <v>873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1"/>
        <v>0</v>
      </c>
      <c r="V25" s="31">
        <f t="shared" si="2"/>
        <v>873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8">
        <f t="shared" si="0"/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1"/>
        <v>0</v>
      </c>
      <c r="V26" s="31">
        <f t="shared" si="2"/>
        <v>0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484</v>
      </c>
      <c r="D27" s="24">
        <v>0</v>
      </c>
      <c r="E27" s="24">
        <v>2116</v>
      </c>
      <c r="F27" s="24">
        <v>0</v>
      </c>
      <c r="G27" s="24">
        <v>0</v>
      </c>
      <c r="H27" s="24">
        <v>0</v>
      </c>
      <c r="I27" s="24">
        <v>1923</v>
      </c>
      <c r="J27" s="24">
        <v>0</v>
      </c>
      <c r="K27" s="24">
        <v>23</v>
      </c>
      <c r="L27" s="24">
        <v>1162</v>
      </c>
      <c r="M27" s="24">
        <v>0</v>
      </c>
      <c r="N27" s="28">
        <f t="shared" si="0"/>
        <v>5708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1"/>
        <v>0</v>
      </c>
      <c r="V27" s="31">
        <f t="shared" si="2"/>
        <v>5708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 t="shared" si="0"/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1"/>
        <v>0</v>
      </c>
      <c r="V28" s="31">
        <f t="shared" si="2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5035</v>
      </c>
      <c r="D29" s="24">
        <v>8961</v>
      </c>
      <c r="E29" s="24">
        <v>13201</v>
      </c>
      <c r="F29" s="24">
        <v>2092</v>
      </c>
      <c r="G29" s="24">
        <v>7090</v>
      </c>
      <c r="H29" s="24">
        <v>941</v>
      </c>
      <c r="I29" s="24">
        <v>3165</v>
      </c>
      <c r="J29" s="24">
        <v>1512</v>
      </c>
      <c r="K29" s="24">
        <v>3225</v>
      </c>
      <c r="L29" s="24">
        <v>2851</v>
      </c>
      <c r="M29" s="24">
        <v>52</v>
      </c>
      <c r="N29" s="45">
        <f t="shared" si="0"/>
        <v>48125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1"/>
        <v>0</v>
      </c>
      <c r="V29" s="48">
        <f t="shared" si="2"/>
        <v>48125</v>
      </c>
      <c r="Y29" s="2"/>
    </row>
    <row r="30" spans="1:25" s="6" customFormat="1" ht="14.25" customHeight="1" x14ac:dyDescent="0.25">
      <c r="A30" s="49" t="s">
        <v>13</v>
      </c>
      <c r="B30" s="50" t="s">
        <v>70</v>
      </c>
      <c r="C30" s="51">
        <f t="shared" ref="C30:M30" si="3">SUM(C6:C14)+C18+SUM(C22:C29)</f>
        <v>425455</v>
      </c>
      <c r="D30" s="51">
        <f t="shared" si="3"/>
        <v>319728</v>
      </c>
      <c r="E30" s="51">
        <f t="shared" si="3"/>
        <v>333739</v>
      </c>
      <c r="F30" s="51">
        <f t="shared" si="3"/>
        <v>117905</v>
      </c>
      <c r="G30" s="51">
        <f t="shared" si="3"/>
        <v>253875</v>
      </c>
      <c r="H30" s="51">
        <f t="shared" si="3"/>
        <v>145811</v>
      </c>
      <c r="I30" s="51">
        <f t="shared" si="3"/>
        <v>344577</v>
      </c>
      <c r="J30" s="51">
        <f t="shared" si="3"/>
        <v>140057</v>
      </c>
      <c r="K30" s="51">
        <f t="shared" si="3"/>
        <v>208612</v>
      </c>
      <c r="L30" s="51">
        <f t="shared" si="3"/>
        <v>309253</v>
      </c>
      <c r="M30" s="51">
        <f t="shared" si="3"/>
        <v>7346</v>
      </c>
      <c r="N30" s="52">
        <f t="shared" si="0"/>
        <v>2606358</v>
      </c>
      <c r="O30" s="51">
        <f t="shared" ref="O30:T30" si="4">SUM(O6:O14)+O18+SUM(O22:O29)</f>
        <v>0</v>
      </c>
      <c r="P30" s="51">
        <f t="shared" si="4"/>
        <v>0</v>
      </c>
      <c r="Q30" s="51">
        <f t="shared" si="4"/>
        <v>0</v>
      </c>
      <c r="R30" s="51">
        <f t="shared" si="4"/>
        <v>0</v>
      </c>
      <c r="S30" s="51">
        <f t="shared" si="4"/>
        <v>0</v>
      </c>
      <c r="T30" s="51">
        <f t="shared" si="4"/>
        <v>0</v>
      </c>
      <c r="U30" s="52">
        <f t="shared" si="1"/>
        <v>0</v>
      </c>
      <c r="V30" s="53">
        <f t="shared" si="2"/>
        <v>2606358</v>
      </c>
      <c r="Y30" s="2"/>
    </row>
    <row r="31" spans="1:25" s="6" customFormat="1" ht="14.25" customHeight="1" x14ac:dyDescent="0.25">
      <c r="A31" s="54" t="s">
        <v>71</v>
      </c>
      <c r="B31" s="55" t="s">
        <v>72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 t="shared" si="0"/>
        <v>0</v>
      </c>
      <c r="O31" s="24">
        <v>271942</v>
      </c>
      <c r="P31" s="24">
        <v>153715</v>
      </c>
      <c r="Q31" s="24">
        <v>48923</v>
      </c>
      <c r="R31" s="24">
        <v>34363</v>
      </c>
      <c r="S31" s="24">
        <v>156579</v>
      </c>
      <c r="T31" s="26">
        <v>814</v>
      </c>
      <c r="U31" s="25">
        <f t="shared" si="1"/>
        <v>666336</v>
      </c>
      <c r="V31" s="27">
        <f t="shared" si="2"/>
        <v>666336</v>
      </c>
      <c r="Y31" s="2"/>
    </row>
    <row r="32" spans="1:25" s="6" customFormat="1" ht="14.25" customHeight="1" x14ac:dyDescent="0.25">
      <c r="A32" s="39" t="s">
        <v>73</v>
      </c>
      <c r="B32" s="56" t="s">
        <v>74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 t="shared" si="0"/>
        <v>0</v>
      </c>
      <c r="O32" s="36">
        <v>264943</v>
      </c>
      <c r="P32" s="36">
        <v>150736</v>
      </c>
      <c r="Q32" s="36">
        <v>48317</v>
      </c>
      <c r="R32" s="36">
        <v>32502</v>
      </c>
      <c r="S32" s="36">
        <v>155727</v>
      </c>
      <c r="T32" s="37">
        <v>0</v>
      </c>
      <c r="U32" s="35">
        <f t="shared" si="1"/>
        <v>652225</v>
      </c>
      <c r="V32" s="38">
        <f t="shared" si="2"/>
        <v>652225</v>
      </c>
      <c r="Y32" s="2"/>
    </row>
    <row r="33" spans="1:25" s="6" customFormat="1" ht="14.25" customHeight="1" x14ac:dyDescent="0.25">
      <c r="A33" s="39" t="s">
        <v>75</v>
      </c>
      <c r="B33" s="40" t="s">
        <v>76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 t="shared" si="0"/>
        <v>0</v>
      </c>
      <c r="O33" s="36">
        <v>6865</v>
      </c>
      <c r="P33" s="36">
        <v>2787</v>
      </c>
      <c r="Q33" s="36">
        <v>512</v>
      </c>
      <c r="R33" s="36">
        <v>1861</v>
      </c>
      <c r="S33" s="36">
        <v>852</v>
      </c>
      <c r="T33" s="37">
        <v>814</v>
      </c>
      <c r="U33" s="35">
        <f t="shared" si="1"/>
        <v>13691</v>
      </c>
      <c r="V33" s="38">
        <f t="shared" si="2"/>
        <v>13691</v>
      </c>
      <c r="Y33" s="2"/>
    </row>
    <row r="34" spans="1:25" s="6" customFormat="1" ht="14.25" customHeight="1" x14ac:dyDescent="0.25">
      <c r="A34" s="39" t="s">
        <v>77</v>
      </c>
      <c r="B34" s="40" t="s">
        <v>78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 t="shared" si="0"/>
        <v>0</v>
      </c>
      <c r="O34" s="36">
        <v>134</v>
      </c>
      <c r="P34" s="36">
        <v>192</v>
      </c>
      <c r="Q34" s="36">
        <v>95</v>
      </c>
      <c r="R34" s="36">
        <v>0</v>
      </c>
      <c r="S34" s="36">
        <v>0</v>
      </c>
      <c r="T34" s="37">
        <v>0</v>
      </c>
      <c r="U34" s="35">
        <f t="shared" si="1"/>
        <v>421</v>
      </c>
      <c r="V34" s="38">
        <f t="shared" si="2"/>
        <v>421</v>
      </c>
      <c r="Y34" s="2"/>
    </row>
    <row r="35" spans="1:25" s="6" customFormat="1" ht="14.25" customHeight="1" x14ac:dyDescent="0.25">
      <c r="A35" s="41" t="s">
        <v>79</v>
      </c>
      <c r="B35" s="57" t="s">
        <v>80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 t="shared" si="0"/>
        <v>0</v>
      </c>
      <c r="O35" s="29">
        <v>0</v>
      </c>
      <c r="P35" s="29">
        <v>0</v>
      </c>
      <c r="Q35" s="29">
        <v>0</v>
      </c>
      <c r="R35" s="29">
        <v>880</v>
      </c>
      <c r="S35" s="29">
        <v>0</v>
      </c>
      <c r="T35" s="30">
        <v>0</v>
      </c>
      <c r="U35" s="28">
        <f t="shared" si="1"/>
        <v>880</v>
      </c>
      <c r="V35" s="31">
        <f t="shared" si="2"/>
        <v>880</v>
      </c>
      <c r="Y35" s="2"/>
    </row>
    <row r="36" spans="1:25" s="6" customFormat="1" ht="14.25" customHeight="1" x14ac:dyDescent="0.25">
      <c r="A36" s="41" t="s">
        <v>81</v>
      </c>
      <c r="B36" s="57" t="s">
        <v>82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 t="shared" si="0"/>
        <v>0</v>
      </c>
      <c r="O36" s="29">
        <v>40899</v>
      </c>
      <c r="P36" s="29">
        <v>2508</v>
      </c>
      <c r="Q36" s="29">
        <v>54733</v>
      </c>
      <c r="R36" s="29">
        <v>14245</v>
      </c>
      <c r="S36" s="29">
        <v>27009</v>
      </c>
      <c r="T36" s="30">
        <v>1274</v>
      </c>
      <c r="U36" s="28">
        <f t="shared" si="1"/>
        <v>140668</v>
      </c>
      <c r="V36" s="31">
        <f t="shared" si="2"/>
        <v>140668</v>
      </c>
      <c r="Y36" s="2"/>
    </row>
    <row r="37" spans="1:25" s="6" customFormat="1" ht="14.25" customHeight="1" x14ac:dyDescent="0.25">
      <c r="A37" s="41" t="s">
        <v>83</v>
      </c>
      <c r="B37" s="57" t="s">
        <v>84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 t="shared" si="0"/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1"/>
        <v>0</v>
      </c>
      <c r="V37" s="31">
        <f t="shared" si="2"/>
        <v>0</v>
      </c>
      <c r="Y37" s="2"/>
    </row>
    <row r="38" spans="1:25" s="6" customFormat="1" ht="14.25" customHeight="1" x14ac:dyDescent="0.25">
      <c r="A38" s="41" t="s">
        <v>85</v>
      </c>
      <c r="B38" s="57" t="s">
        <v>86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 t="shared" si="0"/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1"/>
        <v>0</v>
      </c>
      <c r="V38" s="31">
        <f t="shared" si="2"/>
        <v>0</v>
      </c>
      <c r="Y38" s="2"/>
    </row>
    <row r="39" spans="1:25" s="6" customFormat="1" ht="14.25" customHeight="1" x14ac:dyDescent="0.25">
      <c r="A39" s="41" t="s">
        <v>87</v>
      </c>
      <c r="B39" s="42" t="s">
        <v>88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 t="shared" si="0"/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1"/>
        <v>0</v>
      </c>
      <c r="V39" s="31">
        <f t="shared" si="2"/>
        <v>0</v>
      </c>
      <c r="Y39" s="2"/>
    </row>
    <row r="40" spans="1:25" s="6" customFormat="1" ht="14.25" customHeight="1" x14ac:dyDescent="0.25">
      <c r="A40" s="41" t="s">
        <v>89</v>
      </c>
      <c r="B40" s="57" t="s">
        <v>90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 t="shared" si="0"/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1"/>
        <v>0</v>
      </c>
      <c r="V40" s="48">
        <f t="shared" si="2"/>
        <v>0</v>
      </c>
      <c r="Y40" s="2"/>
    </row>
    <row r="41" spans="1:25" s="6" customFormat="1" ht="14.25" customHeight="1" x14ac:dyDescent="0.25">
      <c r="A41" s="58" t="s">
        <v>20</v>
      </c>
      <c r="B41" s="59" t="s">
        <v>91</v>
      </c>
      <c r="C41" s="51">
        <f t="shared" ref="C41:M41" si="5">C31+SUM(C35:C40)</f>
        <v>0</v>
      </c>
      <c r="D41" s="51">
        <f t="shared" si="5"/>
        <v>0</v>
      </c>
      <c r="E41" s="51">
        <f t="shared" si="5"/>
        <v>0</v>
      </c>
      <c r="F41" s="51">
        <f t="shared" si="5"/>
        <v>0</v>
      </c>
      <c r="G41" s="51">
        <f t="shared" si="5"/>
        <v>0</v>
      </c>
      <c r="H41" s="51">
        <f t="shared" si="5"/>
        <v>0</v>
      </c>
      <c r="I41" s="51">
        <f t="shared" si="5"/>
        <v>0</v>
      </c>
      <c r="J41" s="51">
        <f t="shared" si="5"/>
        <v>0</v>
      </c>
      <c r="K41" s="51">
        <f t="shared" si="5"/>
        <v>0</v>
      </c>
      <c r="L41" s="51">
        <f t="shared" si="5"/>
        <v>0</v>
      </c>
      <c r="M41" s="51">
        <f t="shared" si="5"/>
        <v>0</v>
      </c>
      <c r="N41" s="52">
        <f t="shared" si="0"/>
        <v>0</v>
      </c>
      <c r="O41" s="51">
        <f t="shared" ref="O41:T41" si="6">O31+SUM(O35:O40)</f>
        <v>312841</v>
      </c>
      <c r="P41" s="51">
        <f t="shared" si="6"/>
        <v>156223</v>
      </c>
      <c r="Q41" s="51">
        <f t="shared" si="6"/>
        <v>103656</v>
      </c>
      <c r="R41" s="51">
        <f t="shared" si="6"/>
        <v>49488</v>
      </c>
      <c r="S41" s="51">
        <f t="shared" si="6"/>
        <v>183588</v>
      </c>
      <c r="T41" s="51">
        <f t="shared" si="6"/>
        <v>2088</v>
      </c>
      <c r="U41" s="52">
        <f t="shared" si="1"/>
        <v>807884</v>
      </c>
      <c r="V41" s="53">
        <f t="shared" si="2"/>
        <v>807884</v>
      </c>
      <c r="Y41" s="2"/>
    </row>
    <row r="42" spans="1:25" s="6" customFormat="1" ht="14.25" customHeight="1" x14ac:dyDescent="0.25">
      <c r="A42" s="60" t="s">
        <v>21</v>
      </c>
      <c r="B42" s="61" t="s">
        <v>92</v>
      </c>
      <c r="C42" s="62">
        <f t="shared" ref="C42:V42" si="7">C30+C41</f>
        <v>425455</v>
      </c>
      <c r="D42" s="62">
        <f t="shared" si="7"/>
        <v>319728</v>
      </c>
      <c r="E42" s="62">
        <f t="shared" si="7"/>
        <v>333739</v>
      </c>
      <c r="F42" s="62">
        <f t="shared" si="7"/>
        <v>117905</v>
      </c>
      <c r="G42" s="62">
        <f t="shared" si="7"/>
        <v>253875</v>
      </c>
      <c r="H42" s="62">
        <f t="shared" si="7"/>
        <v>145811</v>
      </c>
      <c r="I42" s="62">
        <f t="shared" si="7"/>
        <v>344577</v>
      </c>
      <c r="J42" s="62">
        <f t="shared" si="7"/>
        <v>140057</v>
      </c>
      <c r="K42" s="62">
        <f t="shared" si="7"/>
        <v>208612</v>
      </c>
      <c r="L42" s="62">
        <f t="shared" si="7"/>
        <v>309253</v>
      </c>
      <c r="M42" s="62">
        <f t="shared" si="7"/>
        <v>7346</v>
      </c>
      <c r="N42" s="62">
        <f t="shared" si="7"/>
        <v>2606358</v>
      </c>
      <c r="O42" s="62">
        <f t="shared" si="7"/>
        <v>312841</v>
      </c>
      <c r="P42" s="62">
        <f t="shared" si="7"/>
        <v>156223</v>
      </c>
      <c r="Q42" s="62">
        <f t="shared" si="7"/>
        <v>103656</v>
      </c>
      <c r="R42" s="62">
        <f t="shared" si="7"/>
        <v>49488</v>
      </c>
      <c r="S42" s="62">
        <f t="shared" si="7"/>
        <v>183588</v>
      </c>
      <c r="T42" s="62">
        <f t="shared" si="7"/>
        <v>2088</v>
      </c>
      <c r="U42" s="62">
        <f t="shared" si="7"/>
        <v>807884</v>
      </c>
      <c r="V42" s="63">
        <f t="shared" si="7"/>
        <v>3414242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44.1" customHeight="1" x14ac:dyDescent="0.25">
      <c r="A45" s="151"/>
      <c r="B45" s="152"/>
      <c r="C45" s="64" t="str">
        <f t="shared" ref="C45:M45" si="8">C4</f>
        <v>МАКЕДОНИЈА  осигурување АД Скопје - Виена Иншуренс Груп</v>
      </c>
      <c r="D45" s="64" t="str">
        <f t="shared" si="8"/>
        <v>Триглав Осигурување АД, Скопје</v>
      </c>
      <c r="E45" s="64" t="str">
        <f t="shared" si="8"/>
        <v>САВА осигурување</v>
      </c>
      <c r="F45" s="64" t="str">
        <f t="shared" si="8"/>
        <v>ЕВРОИНС ОСИГУРУВАЊЕ АД Скопје</v>
      </c>
      <c r="G45" s="64" t="str">
        <f t="shared" si="8"/>
        <v>ЕУРОЛИНК Осигурување АД Скопје</v>
      </c>
      <c r="H45" s="64" t="str">
        <f t="shared" si="8"/>
        <v>ГРАВЕ осигурување НЕЖИВОТ АД Скопје</v>
      </c>
      <c r="I45" s="64" t="str">
        <f t="shared" si="8"/>
        <v>Сигал Иншуренс Груп АД Скопје</v>
      </c>
      <c r="J45" s="64" t="str">
        <f t="shared" si="8"/>
        <v>АД ОСИГУРИТЕЛНА ПОЛИСА - Скопје</v>
      </c>
      <c r="K45" s="64" t="str">
        <f t="shared" si="8"/>
        <v>ХАЛК ОСИГУРУВАЊЕ А.Д. Скопје</v>
      </c>
      <c r="L45" s="64" t="str">
        <f t="shared" si="8"/>
        <v>КРОАЦИЈА ОСИГУРУВАЊЕ - НЕЖИВОТ</v>
      </c>
      <c r="M45" s="64" t="str">
        <f t="shared" si="8"/>
        <v>АЛТА ОСИГУРУВАЊЕ АД Скопје</v>
      </c>
      <c r="N45" s="65"/>
      <c r="O45" s="64" t="str">
        <f t="shared" ref="O45:T45" si="9">O4</f>
        <v>КРОАЦИА ОСИГУРУВАЊЕ - ЖИВОТ</v>
      </c>
      <c r="P45" s="64" t="str">
        <f t="shared" si="9"/>
        <v>ГРАВЕ осигурување а.д Скопје</v>
      </c>
      <c r="Q45" s="64" t="str">
        <f t="shared" si="9"/>
        <v>ВИНЕР ЛАЈФ - Виена Иншуренс Груп АД Скопје</v>
      </c>
      <c r="R45" s="64" t="str">
        <f t="shared" si="9"/>
        <v>СИГАЛ ЛАЈФ АД Скопје</v>
      </c>
      <c r="S45" s="64" t="str">
        <f t="shared" si="9"/>
        <v>Триглав Осигурување Живот АД, Скопје</v>
      </c>
      <c r="T45" s="64" t="str">
        <f t="shared" si="9"/>
        <v>ПРВА ЖИВОТ АД Скопје</v>
      </c>
      <c r="U45" s="66"/>
      <c r="V45" s="2"/>
      <c r="Y45" s="2"/>
    </row>
    <row r="46" spans="1:25" s="6" customFormat="1" ht="17.45" customHeight="1" x14ac:dyDescent="0.25">
      <c r="A46" s="153" t="s">
        <v>93</v>
      </c>
      <c r="B46" s="154"/>
      <c r="C46" s="67">
        <f t="shared" ref="C46:M46" si="10">C42/$N$42</f>
        <v>0.16323736033192676</v>
      </c>
      <c r="D46" s="67">
        <f t="shared" si="10"/>
        <v>0.12267232667193072</v>
      </c>
      <c r="E46" s="67">
        <f t="shared" si="10"/>
        <v>0.1280480271704808</v>
      </c>
      <c r="F46" s="67">
        <f t="shared" si="10"/>
        <v>4.5237453949150498E-2</v>
      </c>
      <c r="G46" s="67">
        <f t="shared" si="10"/>
        <v>9.7406035548454964E-2</v>
      </c>
      <c r="H46" s="67">
        <f t="shared" si="10"/>
        <v>5.5944348397265455E-2</v>
      </c>
      <c r="I46" s="67">
        <f t="shared" si="10"/>
        <v>0.13220632008342675</v>
      </c>
      <c r="J46" s="67">
        <f t="shared" si="10"/>
        <v>5.3736670096740359E-2</v>
      </c>
      <c r="K46" s="67">
        <f t="shared" si="10"/>
        <v>8.0039656869854411E-2</v>
      </c>
      <c r="L46" s="67">
        <f t="shared" si="10"/>
        <v>0.11865330856313676</v>
      </c>
      <c r="M46" s="67">
        <f t="shared" si="10"/>
        <v>2.8184923176324973E-3</v>
      </c>
      <c r="N46" s="68"/>
      <c r="O46" s="67">
        <f>O42/$U$42</f>
        <v>0.3872350485960856</v>
      </c>
      <c r="P46" s="67">
        <f t="shared" ref="P46:T46" si="11">P42/$U$42</f>
        <v>0.19337305850839973</v>
      </c>
      <c r="Q46" s="67">
        <f t="shared" si="11"/>
        <v>0.12830554881641423</v>
      </c>
      <c r="R46" s="67">
        <f t="shared" si="11"/>
        <v>6.1256318976486722E-2</v>
      </c>
      <c r="S46" s="67">
        <f t="shared" si="11"/>
        <v>0.22724549564046323</v>
      </c>
      <c r="T46" s="67">
        <f t="shared" si="11"/>
        <v>2.5845294621505066E-3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5" bottom="0.75" header="0.3" footer="0.3"/>
  <pageSetup paperSize="9" scale="9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2D1E-D00A-4580-9AFD-36FAC4A5211C}">
  <dimension ref="A1:Y59"/>
  <sheetViews>
    <sheetView showGridLines="0" zoomScale="70" zoomScaleNormal="70" workbookViewId="0">
      <selection activeCell="G1" sqref="G1:G1048576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108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54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499</v>
      </c>
      <c r="D6" s="24">
        <v>395</v>
      </c>
      <c r="E6" s="24">
        <v>540</v>
      </c>
      <c r="F6" s="24">
        <v>146</v>
      </c>
      <c r="G6" s="24">
        <v>654</v>
      </c>
      <c r="H6" s="24">
        <v>183</v>
      </c>
      <c r="I6" s="24">
        <v>350</v>
      </c>
      <c r="J6" s="24">
        <v>221</v>
      </c>
      <c r="K6" s="24">
        <v>374</v>
      </c>
      <c r="L6" s="24">
        <v>798</v>
      </c>
      <c r="M6" s="24">
        <v>1</v>
      </c>
      <c r="N6" s="25">
        <f t="shared" ref="N6:N41" si="0">SUM(C6:M6)</f>
        <v>4161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1">SUM(O6:T6)</f>
        <v>0</v>
      </c>
      <c r="V6" s="27">
        <f t="shared" ref="V6:V41" si="2">N6+U6</f>
        <v>4161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8488</v>
      </c>
      <c r="D7" s="24">
        <v>7324</v>
      </c>
      <c r="E7" s="24">
        <v>3365</v>
      </c>
      <c r="F7" s="24">
        <v>594</v>
      </c>
      <c r="G7" s="24">
        <v>5997</v>
      </c>
      <c r="H7" s="24">
        <v>0</v>
      </c>
      <c r="I7" s="24">
        <v>4568</v>
      </c>
      <c r="J7" s="24">
        <v>0</v>
      </c>
      <c r="K7" s="24">
        <v>4426</v>
      </c>
      <c r="L7" s="24">
        <v>9750</v>
      </c>
      <c r="M7" s="24">
        <v>0</v>
      </c>
      <c r="N7" s="28">
        <f t="shared" si="0"/>
        <v>44512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1"/>
        <v>0</v>
      </c>
      <c r="V7" s="31">
        <f t="shared" si="2"/>
        <v>44512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454</v>
      </c>
      <c r="D8" s="24">
        <v>478</v>
      </c>
      <c r="E8" s="24">
        <v>640</v>
      </c>
      <c r="F8" s="24">
        <v>348</v>
      </c>
      <c r="G8" s="24">
        <v>292</v>
      </c>
      <c r="H8" s="24">
        <v>104</v>
      </c>
      <c r="I8" s="24">
        <v>276</v>
      </c>
      <c r="J8" s="24">
        <v>313</v>
      </c>
      <c r="K8" s="24">
        <v>315</v>
      </c>
      <c r="L8" s="24">
        <v>354</v>
      </c>
      <c r="M8" s="24">
        <v>4</v>
      </c>
      <c r="N8" s="28">
        <f t="shared" si="0"/>
        <v>3578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1"/>
        <v>0</v>
      </c>
      <c r="V8" s="31">
        <f t="shared" si="2"/>
        <v>3578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 t="shared" si="0"/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1"/>
        <v>0</v>
      </c>
      <c r="V9" s="31">
        <f t="shared" si="2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8">
        <f t="shared" si="0"/>
        <v>1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1"/>
        <v>0</v>
      </c>
      <c r="V10" s="31">
        <f t="shared" si="2"/>
        <v>1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0</v>
      </c>
      <c r="D11" s="24">
        <v>0</v>
      </c>
      <c r="E11" s="24">
        <v>1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8">
        <f t="shared" si="0"/>
        <v>1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1"/>
        <v>0</v>
      </c>
      <c r="V11" s="31">
        <f t="shared" si="2"/>
        <v>1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2</v>
      </c>
      <c r="D12" s="24">
        <v>3</v>
      </c>
      <c r="E12" s="24">
        <v>0</v>
      </c>
      <c r="F12" s="24">
        <v>3</v>
      </c>
      <c r="G12" s="24">
        <v>0</v>
      </c>
      <c r="H12" s="24">
        <v>0</v>
      </c>
      <c r="I12" s="24">
        <v>5</v>
      </c>
      <c r="J12" s="24">
        <v>1</v>
      </c>
      <c r="K12" s="24">
        <v>0</v>
      </c>
      <c r="L12" s="24">
        <v>0</v>
      </c>
      <c r="M12" s="24">
        <v>0</v>
      </c>
      <c r="N12" s="28">
        <f t="shared" si="0"/>
        <v>14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1"/>
        <v>0</v>
      </c>
      <c r="V12" s="31">
        <f t="shared" si="2"/>
        <v>14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29</v>
      </c>
      <c r="D13" s="24">
        <v>28</v>
      </c>
      <c r="E13" s="24">
        <v>58</v>
      </c>
      <c r="F13" s="24">
        <v>6</v>
      </c>
      <c r="G13" s="24">
        <v>154</v>
      </c>
      <c r="H13" s="24">
        <v>3</v>
      </c>
      <c r="I13" s="24">
        <v>11</v>
      </c>
      <c r="J13" s="24">
        <v>31</v>
      </c>
      <c r="K13" s="24">
        <v>20</v>
      </c>
      <c r="L13" s="24">
        <v>19</v>
      </c>
      <c r="M13" s="24">
        <v>0</v>
      </c>
      <c r="N13" s="28">
        <f t="shared" si="0"/>
        <v>359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1"/>
        <v>0</v>
      </c>
      <c r="V13" s="31">
        <f t="shared" si="2"/>
        <v>359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398</v>
      </c>
      <c r="D14" s="24">
        <v>458</v>
      </c>
      <c r="E14" s="24">
        <v>513</v>
      </c>
      <c r="F14" s="24">
        <v>151</v>
      </c>
      <c r="G14" s="24">
        <v>36</v>
      </c>
      <c r="H14" s="24">
        <v>8</v>
      </c>
      <c r="I14" s="24">
        <v>87</v>
      </c>
      <c r="J14" s="24">
        <v>64</v>
      </c>
      <c r="K14" s="24">
        <v>47</v>
      </c>
      <c r="L14" s="24">
        <v>140</v>
      </c>
      <c r="M14" s="24">
        <v>0</v>
      </c>
      <c r="N14" s="28">
        <f t="shared" si="0"/>
        <v>1902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1"/>
        <v>0</v>
      </c>
      <c r="V14" s="31">
        <f t="shared" si="2"/>
        <v>1902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427</v>
      </c>
      <c r="D15" s="24">
        <v>486</v>
      </c>
      <c r="E15" s="24">
        <v>571</v>
      </c>
      <c r="F15" s="24">
        <v>157</v>
      </c>
      <c r="G15" s="24">
        <v>190</v>
      </c>
      <c r="H15" s="24">
        <v>11</v>
      </c>
      <c r="I15" s="24">
        <v>98</v>
      </c>
      <c r="J15" s="24">
        <v>95</v>
      </c>
      <c r="K15" s="24">
        <v>67</v>
      </c>
      <c r="L15" s="24">
        <v>159</v>
      </c>
      <c r="M15" s="24">
        <v>0</v>
      </c>
      <c r="N15" s="28">
        <f t="shared" si="0"/>
        <v>2261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1"/>
        <v>0</v>
      </c>
      <c r="V15" s="31">
        <f t="shared" si="2"/>
        <v>2261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91</v>
      </c>
      <c r="D16" s="34">
        <v>244</v>
      </c>
      <c r="E16" s="34">
        <v>428</v>
      </c>
      <c r="F16" s="34">
        <v>17</v>
      </c>
      <c r="G16" s="34">
        <v>143</v>
      </c>
      <c r="H16" s="34">
        <v>0</v>
      </c>
      <c r="I16" s="34">
        <v>47</v>
      </c>
      <c r="J16" s="34">
        <v>21</v>
      </c>
      <c r="K16" s="34">
        <v>20</v>
      </c>
      <c r="L16" s="34">
        <v>114</v>
      </c>
      <c r="M16" s="34">
        <v>0</v>
      </c>
      <c r="N16" s="35">
        <f t="shared" si="0"/>
        <v>1125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1"/>
        <v>0</v>
      </c>
      <c r="V16" s="38">
        <f t="shared" si="2"/>
        <v>1125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336</v>
      </c>
      <c r="D17" s="34">
        <v>242</v>
      </c>
      <c r="E17" s="34">
        <v>143</v>
      </c>
      <c r="F17" s="34">
        <v>140</v>
      </c>
      <c r="G17" s="34">
        <v>47</v>
      </c>
      <c r="H17" s="34">
        <v>11</v>
      </c>
      <c r="I17" s="34">
        <v>51</v>
      </c>
      <c r="J17" s="34">
        <v>74</v>
      </c>
      <c r="K17" s="34">
        <v>47</v>
      </c>
      <c r="L17" s="34">
        <v>45</v>
      </c>
      <c r="M17" s="34">
        <v>0</v>
      </c>
      <c r="N17" s="35">
        <f t="shared" si="0"/>
        <v>1136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1"/>
        <v>0</v>
      </c>
      <c r="V17" s="38">
        <f t="shared" si="2"/>
        <v>1136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2405</v>
      </c>
      <c r="D18" s="24">
        <v>1185</v>
      </c>
      <c r="E18" s="24">
        <v>1371</v>
      </c>
      <c r="F18" s="24">
        <v>863</v>
      </c>
      <c r="G18" s="24">
        <v>1159</v>
      </c>
      <c r="H18" s="24">
        <v>2200</v>
      </c>
      <c r="I18" s="24">
        <v>3125</v>
      </c>
      <c r="J18" s="24">
        <v>1446</v>
      </c>
      <c r="K18" s="24">
        <v>997</v>
      </c>
      <c r="L18" s="24">
        <v>1716</v>
      </c>
      <c r="M18" s="24">
        <v>72</v>
      </c>
      <c r="N18" s="28">
        <f t="shared" si="0"/>
        <v>16539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1"/>
        <v>0</v>
      </c>
      <c r="V18" s="31">
        <f t="shared" si="2"/>
        <v>16539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2285</v>
      </c>
      <c r="D19" s="34">
        <v>1095</v>
      </c>
      <c r="E19" s="34">
        <v>1242</v>
      </c>
      <c r="F19" s="34">
        <v>815</v>
      </c>
      <c r="G19" s="34">
        <v>1132</v>
      </c>
      <c r="H19" s="34">
        <v>2097</v>
      </c>
      <c r="I19" s="34">
        <v>3022</v>
      </c>
      <c r="J19" s="34">
        <v>1400</v>
      </c>
      <c r="K19" s="34">
        <v>934</v>
      </c>
      <c r="L19" s="34">
        <v>1635</v>
      </c>
      <c r="M19" s="34">
        <v>67</v>
      </c>
      <c r="N19" s="35">
        <f t="shared" si="0"/>
        <v>15724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1"/>
        <v>0</v>
      </c>
      <c r="V19" s="38">
        <f t="shared" si="2"/>
        <v>15724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110</v>
      </c>
      <c r="D20" s="34">
        <v>86</v>
      </c>
      <c r="E20" s="34">
        <v>81</v>
      </c>
      <c r="F20" s="34">
        <v>45</v>
      </c>
      <c r="G20" s="34">
        <v>25</v>
      </c>
      <c r="H20" s="34">
        <v>103</v>
      </c>
      <c r="I20" s="34">
        <v>100</v>
      </c>
      <c r="J20" s="34">
        <v>44</v>
      </c>
      <c r="K20" s="34">
        <v>61</v>
      </c>
      <c r="L20" s="34">
        <v>78</v>
      </c>
      <c r="M20" s="34">
        <v>5</v>
      </c>
      <c r="N20" s="35">
        <f t="shared" si="0"/>
        <v>738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1"/>
        <v>0</v>
      </c>
      <c r="V20" s="38">
        <f t="shared" si="2"/>
        <v>738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5</v>
      </c>
      <c r="D21" s="34">
        <v>0</v>
      </c>
      <c r="E21" s="34">
        <v>0</v>
      </c>
      <c r="F21" s="34">
        <v>2</v>
      </c>
      <c r="G21" s="34">
        <v>1</v>
      </c>
      <c r="H21" s="34">
        <v>0</v>
      </c>
      <c r="I21" s="34">
        <v>0</v>
      </c>
      <c r="J21" s="34">
        <v>1</v>
      </c>
      <c r="K21" s="34">
        <v>1</v>
      </c>
      <c r="L21" s="34">
        <v>0</v>
      </c>
      <c r="M21" s="34">
        <v>0</v>
      </c>
      <c r="N21" s="35">
        <f t="shared" si="0"/>
        <v>10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1"/>
        <v>0</v>
      </c>
      <c r="V21" s="38">
        <f t="shared" si="2"/>
        <v>10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8">
        <f t="shared" si="0"/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1"/>
        <v>0</v>
      </c>
      <c r="V22" s="31">
        <f t="shared" si="2"/>
        <v>0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8">
        <f t="shared" si="0"/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1"/>
        <v>0</v>
      </c>
      <c r="V23" s="31">
        <f t="shared" si="2"/>
        <v>0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25</v>
      </c>
      <c r="D24" s="24">
        <v>7</v>
      </c>
      <c r="E24" s="24">
        <v>31</v>
      </c>
      <c r="F24" s="24">
        <v>12</v>
      </c>
      <c r="G24" s="24">
        <v>15</v>
      </c>
      <c r="H24" s="24">
        <v>0</v>
      </c>
      <c r="I24" s="24">
        <v>2</v>
      </c>
      <c r="J24" s="24">
        <v>27</v>
      </c>
      <c r="K24" s="24">
        <v>4</v>
      </c>
      <c r="L24" s="24">
        <v>18</v>
      </c>
      <c r="M24" s="24">
        <v>0</v>
      </c>
      <c r="N24" s="28">
        <f t="shared" si="0"/>
        <v>141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1"/>
        <v>0</v>
      </c>
      <c r="V24" s="31">
        <f t="shared" si="2"/>
        <v>141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1</v>
      </c>
      <c r="D25" s="24">
        <v>14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8</v>
      </c>
      <c r="L25" s="24">
        <v>1</v>
      </c>
      <c r="M25" s="24">
        <v>0</v>
      </c>
      <c r="N25" s="28">
        <f t="shared" si="0"/>
        <v>24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1"/>
        <v>0</v>
      </c>
      <c r="V25" s="31">
        <f t="shared" si="2"/>
        <v>24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8">
        <f t="shared" si="0"/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1"/>
        <v>0</v>
      </c>
      <c r="V26" s="31">
        <f t="shared" si="2"/>
        <v>0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16</v>
      </c>
      <c r="D27" s="24">
        <v>0</v>
      </c>
      <c r="E27" s="24">
        <v>5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1</v>
      </c>
      <c r="M27" s="24">
        <v>0</v>
      </c>
      <c r="N27" s="28">
        <f t="shared" si="0"/>
        <v>24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1"/>
        <v>0</v>
      </c>
      <c r="V27" s="31">
        <f t="shared" si="2"/>
        <v>24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 t="shared" si="0"/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1"/>
        <v>0</v>
      </c>
      <c r="V28" s="31">
        <f t="shared" si="2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156</v>
      </c>
      <c r="D29" s="24">
        <v>404</v>
      </c>
      <c r="E29" s="24">
        <v>294</v>
      </c>
      <c r="F29" s="24">
        <v>42</v>
      </c>
      <c r="G29" s="24">
        <v>294</v>
      </c>
      <c r="H29" s="24">
        <v>57</v>
      </c>
      <c r="I29" s="24">
        <v>118</v>
      </c>
      <c r="J29" s="24">
        <v>85</v>
      </c>
      <c r="K29" s="24">
        <v>98</v>
      </c>
      <c r="L29" s="24">
        <v>152</v>
      </c>
      <c r="M29" s="24">
        <v>2</v>
      </c>
      <c r="N29" s="45">
        <f t="shared" si="0"/>
        <v>1702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1"/>
        <v>0</v>
      </c>
      <c r="V29" s="48">
        <f t="shared" si="2"/>
        <v>1702</v>
      </c>
      <c r="Y29" s="2"/>
    </row>
    <row r="30" spans="1:25" s="6" customFormat="1" ht="14.25" customHeight="1" x14ac:dyDescent="0.25">
      <c r="A30" s="49" t="s">
        <v>13</v>
      </c>
      <c r="B30" s="50" t="s">
        <v>70</v>
      </c>
      <c r="C30" s="51">
        <v>12473</v>
      </c>
      <c r="D30" s="51">
        <v>10296</v>
      </c>
      <c r="E30" s="51">
        <v>6818</v>
      </c>
      <c r="F30" s="51">
        <v>2165</v>
      </c>
      <c r="G30" s="51">
        <v>8601</v>
      </c>
      <c r="H30" s="51">
        <v>2555</v>
      </c>
      <c r="I30" s="51">
        <v>8543</v>
      </c>
      <c r="J30" s="51">
        <v>2189</v>
      </c>
      <c r="K30" s="51">
        <v>6290</v>
      </c>
      <c r="L30" s="51">
        <v>12949</v>
      </c>
      <c r="M30" s="51">
        <v>79</v>
      </c>
      <c r="N30" s="52">
        <f t="shared" si="0"/>
        <v>72958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2">
        <f t="shared" si="1"/>
        <v>0</v>
      </c>
      <c r="V30" s="53">
        <f t="shared" si="2"/>
        <v>72958</v>
      </c>
      <c r="Y30" s="2"/>
    </row>
    <row r="31" spans="1:25" s="6" customFormat="1" ht="14.25" customHeight="1" x14ac:dyDescent="0.25">
      <c r="A31" s="54" t="s">
        <v>71</v>
      </c>
      <c r="B31" s="55" t="s">
        <v>72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 t="shared" si="0"/>
        <v>0</v>
      </c>
      <c r="O31" s="24">
        <v>1326</v>
      </c>
      <c r="P31" s="24">
        <v>691</v>
      </c>
      <c r="Q31" s="24">
        <v>214</v>
      </c>
      <c r="R31" s="24">
        <v>211</v>
      </c>
      <c r="S31" s="24">
        <v>364</v>
      </c>
      <c r="T31" s="26">
        <v>8</v>
      </c>
      <c r="U31" s="25">
        <f t="shared" si="1"/>
        <v>2814</v>
      </c>
      <c r="V31" s="27">
        <f t="shared" si="2"/>
        <v>2814</v>
      </c>
      <c r="Y31" s="2"/>
    </row>
    <row r="32" spans="1:25" s="6" customFormat="1" ht="14.25" customHeight="1" x14ac:dyDescent="0.25">
      <c r="A32" s="39" t="s">
        <v>73</v>
      </c>
      <c r="B32" s="56" t="s">
        <v>74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 t="shared" si="0"/>
        <v>0</v>
      </c>
      <c r="O32" s="36">
        <v>1156</v>
      </c>
      <c r="P32" s="36">
        <v>631</v>
      </c>
      <c r="Q32" s="36">
        <v>197</v>
      </c>
      <c r="R32" s="36">
        <v>153</v>
      </c>
      <c r="S32" s="36">
        <v>350</v>
      </c>
      <c r="T32" s="37">
        <v>0</v>
      </c>
      <c r="U32" s="35">
        <f t="shared" si="1"/>
        <v>2487</v>
      </c>
      <c r="V32" s="38">
        <f t="shared" si="2"/>
        <v>2487</v>
      </c>
      <c r="Y32" s="2"/>
    </row>
    <row r="33" spans="1:25" s="6" customFormat="1" ht="14.25" customHeight="1" x14ac:dyDescent="0.25">
      <c r="A33" s="39" t="s">
        <v>75</v>
      </c>
      <c r="B33" s="40" t="s">
        <v>76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 t="shared" si="0"/>
        <v>0</v>
      </c>
      <c r="O33" s="36">
        <v>170</v>
      </c>
      <c r="P33" s="36">
        <v>60</v>
      </c>
      <c r="Q33" s="36">
        <v>17</v>
      </c>
      <c r="R33" s="36">
        <v>58</v>
      </c>
      <c r="S33" s="36">
        <v>14</v>
      </c>
      <c r="T33" s="37">
        <v>8</v>
      </c>
      <c r="U33" s="35">
        <f t="shared" si="1"/>
        <v>327</v>
      </c>
      <c r="V33" s="38">
        <f t="shared" si="2"/>
        <v>327</v>
      </c>
      <c r="Y33" s="2"/>
    </row>
    <row r="34" spans="1:25" s="6" customFormat="1" ht="14.25" customHeight="1" x14ac:dyDescent="0.25">
      <c r="A34" s="39" t="s">
        <v>77</v>
      </c>
      <c r="B34" s="40" t="s">
        <v>78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 t="shared" si="0"/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7">
        <v>0</v>
      </c>
      <c r="U34" s="35">
        <f t="shared" si="1"/>
        <v>0</v>
      </c>
      <c r="V34" s="38">
        <f t="shared" si="2"/>
        <v>0</v>
      </c>
      <c r="Y34" s="2"/>
    </row>
    <row r="35" spans="1:25" s="6" customFormat="1" ht="14.25" customHeight="1" x14ac:dyDescent="0.25">
      <c r="A35" s="41" t="s">
        <v>79</v>
      </c>
      <c r="B35" s="57" t="s">
        <v>80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 t="shared" si="0"/>
        <v>0</v>
      </c>
      <c r="O35" s="29">
        <v>0</v>
      </c>
      <c r="P35" s="29">
        <v>0</v>
      </c>
      <c r="Q35" s="29">
        <v>0</v>
      </c>
      <c r="R35" s="29">
        <v>2</v>
      </c>
      <c r="S35" s="29">
        <v>0</v>
      </c>
      <c r="T35" s="30">
        <v>0</v>
      </c>
      <c r="U35" s="28">
        <f t="shared" si="1"/>
        <v>2</v>
      </c>
      <c r="V35" s="31">
        <f t="shared" si="2"/>
        <v>2</v>
      </c>
      <c r="Y35" s="2"/>
    </row>
    <row r="36" spans="1:25" s="6" customFormat="1" ht="14.25" customHeight="1" x14ac:dyDescent="0.25">
      <c r="A36" s="41" t="s">
        <v>81</v>
      </c>
      <c r="B36" s="57" t="s">
        <v>82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 t="shared" si="0"/>
        <v>0</v>
      </c>
      <c r="O36" s="29">
        <v>115</v>
      </c>
      <c r="P36" s="29">
        <v>27</v>
      </c>
      <c r="Q36" s="29">
        <v>250</v>
      </c>
      <c r="R36" s="29">
        <v>71</v>
      </c>
      <c r="S36" s="29">
        <v>28</v>
      </c>
      <c r="T36" s="30">
        <v>2</v>
      </c>
      <c r="U36" s="28">
        <f t="shared" si="1"/>
        <v>493</v>
      </c>
      <c r="V36" s="31">
        <f t="shared" si="2"/>
        <v>493</v>
      </c>
      <c r="Y36" s="2"/>
    </row>
    <row r="37" spans="1:25" s="6" customFormat="1" ht="14.25" customHeight="1" x14ac:dyDescent="0.25">
      <c r="A37" s="41" t="s">
        <v>83</v>
      </c>
      <c r="B37" s="57" t="s">
        <v>84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 t="shared" si="0"/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1"/>
        <v>0</v>
      </c>
      <c r="V37" s="31">
        <f t="shared" si="2"/>
        <v>0</v>
      </c>
      <c r="Y37" s="2"/>
    </row>
    <row r="38" spans="1:25" s="6" customFormat="1" ht="14.25" customHeight="1" x14ac:dyDescent="0.25">
      <c r="A38" s="41" t="s">
        <v>85</v>
      </c>
      <c r="B38" s="57" t="s">
        <v>86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 t="shared" si="0"/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1"/>
        <v>0</v>
      </c>
      <c r="V38" s="31">
        <f t="shared" si="2"/>
        <v>0</v>
      </c>
      <c r="Y38" s="2"/>
    </row>
    <row r="39" spans="1:25" s="6" customFormat="1" ht="14.25" customHeight="1" x14ac:dyDescent="0.25">
      <c r="A39" s="41" t="s">
        <v>87</v>
      </c>
      <c r="B39" s="42" t="s">
        <v>88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 t="shared" si="0"/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1"/>
        <v>0</v>
      </c>
      <c r="V39" s="31">
        <f t="shared" si="2"/>
        <v>0</v>
      </c>
      <c r="Y39" s="2"/>
    </row>
    <row r="40" spans="1:25" s="6" customFormat="1" ht="14.25" customHeight="1" x14ac:dyDescent="0.25">
      <c r="A40" s="41" t="s">
        <v>89</v>
      </c>
      <c r="B40" s="57" t="s">
        <v>90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 t="shared" si="0"/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1"/>
        <v>0</v>
      </c>
      <c r="V40" s="48">
        <f t="shared" si="2"/>
        <v>0</v>
      </c>
      <c r="Y40" s="2"/>
    </row>
    <row r="41" spans="1:25" s="6" customFormat="1" ht="14.25" customHeight="1" x14ac:dyDescent="0.25">
      <c r="A41" s="58" t="s">
        <v>20</v>
      </c>
      <c r="B41" s="59" t="s">
        <v>91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2">
        <f t="shared" si="0"/>
        <v>0</v>
      </c>
      <c r="O41" s="51">
        <v>1441</v>
      </c>
      <c r="P41" s="51">
        <v>718</v>
      </c>
      <c r="Q41" s="51">
        <v>464</v>
      </c>
      <c r="R41" s="51">
        <v>284</v>
      </c>
      <c r="S41" s="51">
        <v>392</v>
      </c>
      <c r="T41" s="51">
        <v>10</v>
      </c>
      <c r="U41" s="52">
        <f t="shared" si="1"/>
        <v>3309</v>
      </c>
      <c r="V41" s="53">
        <f t="shared" si="2"/>
        <v>3309</v>
      </c>
      <c r="Y41" s="2"/>
    </row>
    <row r="42" spans="1:25" s="6" customFormat="1" ht="14.25" customHeight="1" x14ac:dyDescent="0.25">
      <c r="A42" s="60" t="s">
        <v>21</v>
      </c>
      <c r="B42" s="61" t="s">
        <v>92</v>
      </c>
      <c r="C42" s="62">
        <f t="shared" ref="C42:V42" si="3">C30+C41</f>
        <v>12473</v>
      </c>
      <c r="D42" s="62">
        <f t="shared" si="3"/>
        <v>10296</v>
      </c>
      <c r="E42" s="62">
        <f t="shared" si="3"/>
        <v>6818</v>
      </c>
      <c r="F42" s="62">
        <f t="shared" si="3"/>
        <v>2165</v>
      </c>
      <c r="G42" s="62">
        <f t="shared" si="3"/>
        <v>8601</v>
      </c>
      <c r="H42" s="62">
        <f t="shared" si="3"/>
        <v>2555</v>
      </c>
      <c r="I42" s="62">
        <f t="shared" si="3"/>
        <v>8543</v>
      </c>
      <c r="J42" s="62">
        <f t="shared" si="3"/>
        <v>2189</v>
      </c>
      <c r="K42" s="62">
        <f t="shared" si="3"/>
        <v>6290</v>
      </c>
      <c r="L42" s="62">
        <f t="shared" si="3"/>
        <v>12949</v>
      </c>
      <c r="M42" s="62">
        <f t="shared" si="3"/>
        <v>79</v>
      </c>
      <c r="N42" s="62">
        <f t="shared" si="3"/>
        <v>72958</v>
      </c>
      <c r="O42" s="62">
        <f t="shared" si="3"/>
        <v>1441</v>
      </c>
      <c r="P42" s="62">
        <f t="shared" si="3"/>
        <v>718</v>
      </c>
      <c r="Q42" s="62">
        <f t="shared" si="3"/>
        <v>464</v>
      </c>
      <c r="R42" s="62">
        <f t="shared" si="3"/>
        <v>284</v>
      </c>
      <c r="S42" s="62">
        <f t="shared" si="3"/>
        <v>392</v>
      </c>
      <c r="T42" s="62">
        <f t="shared" si="3"/>
        <v>10</v>
      </c>
      <c r="U42" s="62">
        <f t="shared" si="3"/>
        <v>3309</v>
      </c>
      <c r="V42" s="63">
        <f t="shared" si="3"/>
        <v>76267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54" x14ac:dyDescent="0.25">
      <c r="A45" s="151"/>
      <c r="B45" s="152"/>
      <c r="C45" s="64" t="str">
        <f t="shared" ref="C45:M45" si="4">C4</f>
        <v>МАКЕДОНИЈА  осигурување АД Скопје - Виена Иншуренс Груп</v>
      </c>
      <c r="D45" s="64" t="str">
        <f t="shared" si="4"/>
        <v>Триглав Осигурување АД, Скопје</v>
      </c>
      <c r="E45" s="64" t="str">
        <f t="shared" si="4"/>
        <v>САВА осигурување</v>
      </c>
      <c r="F45" s="64" t="str">
        <f t="shared" si="4"/>
        <v>ЕВРОИНС ОСИГУРУВАЊЕ АД Скопје</v>
      </c>
      <c r="G45" s="64" t="str">
        <f t="shared" si="4"/>
        <v>ЕУРОЛИНК Осигурување АД Скопје</v>
      </c>
      <c r="H45" s="64" t="str">
        <f t="shared" si="4"/>
        <v>ГРАВЕ осигурување НЕЖИВОТ АД Скопје</v>
      </c>
      <c r="I45" s="64" t="str">
        <f t="shared" si="4"/>
        <v>Сигал Иншуренс Груп АД Скопје</v>
      </c>
      <c r="J45" s="64" t="str">
        <f t="shared" si="4"/>
        <v>АД ОСИГУРИТЕЛНА ПОЛИСА - Скопје</v>
      </c>
      <c r="K45" s="64" t="str">
        <f t="shared" si="4"/>
        <v>ХАЛК ОСИГУРУВАЊЕ А.Д. Скопје</v>
      </c>
      <c r="L45" s="64" t="str">
        <f t="shared" si="4"/>
        <v>КРОАЦИЈА ОСИГУРУВАЊЕ - НЕЖИВОТ</v>
      </c>
      <c r="M45" s="64" t="str">
        <f t="shared" si="4"/>
        <v>АЛТА ОСИГУРУВАЊЕ АД Скопје</v>
      </c>
      <c r="N45" s="65"/>
      <c r="O45" s="64" t="str">
        <f t="shared" ref="O45:T45" si="5">O4</f>
        <v>КРОАЦИА ОСИГУРУВАЊЕ - ЖИВОТ</v>
      </c>
      <c r="P45" s="64" t="str">
        <f t="shared" si="5"/>
        <v>ГРАВЕ осигурување а.д Скопје</v>
      </c>
      <c r="Q45" s="64" t="str">
        <f t="shared" si="5"/>
        <v>ВИНЕР ЛАЈФ - Виена Иншуренс Груп АД Скопје</v>
      </c>
      <c r="R45" s="64" t="str">
        <f t="shared" si="5"/>
        <v>СИГАЛ ЛАЈФ АД Скопје</v>
      </c>
      <c r="S45" s="64" t="str">
        <f t="shared" si="5"/>
        <v>Триглав Осигурување Живот АД, Скопје</v>
      </c>
      <c r="T45" s="64" t="str">
        <f t="shared" si="5"/>
        <v>ПРВА ЖИВОТ АД Скопје</v>
      </c>
      <c r="U45" s="66"/>
      <c r="V45" s="2"/>
      <c r="Y45" s="2"/>
    </row>
    <row r="46" spans="1:25" s="6" customFormat="1" ht="17.45" customHeight="1" x14ac:dyDescent="0.25">
      <c r="A46" s="153" t="s">
        <v>93</v>
      </c>
      <c r="B46" s="154"/>
      <c r="C46" s="67">
        <f t="shared" ref="C46:M46" si="6">C42/$N$42</f>
        <v>0.17096137503769293</v>
      </c>
      <c r="D46" s="67">
        <f t="shared" si="6"/>
        <v>0.14112228953644562</v>
      </c>
      <c r="E46" s="67">
        <f t="shared" si="6"/>
        <v>9.3451026618054225E-2</v>
      </c>
      <c r="F46" s="67">
        <f t="shared" si="6"/>
        <v>2.9674607308314373E-2</v>
      </c>
      <c r="G46" s="67">
        <f t="shared" si="6"/>
        <v>0.11788974478467064</v>
      </c>
      <c r="H46" s="67">
        <f t="shared" si="6"/>
        <v>3.502014857863428E-2</v>
      </c>
      <c r="I46" s="67">
        <f t="shared" si="6"/>
        <v>0.11709476685216151</v>
      </c>
      <c r="J46" s="67">
        <f t="shared" si="6"/>
        <v>3.0003563694180214E-2</v>
      </c>
      <c r="K46" s="67">
        <f t="shared" si="6"/>
        <v>8.6213986129005729E-2</v>
      </c>
      <c r="L46" s="67">
        <f t="shared" si="6"/>
        <v>0.17748567669069876</v>
      </c>
      <c r="M46" s="67">
        <f t="shared" si="6"/>
        <v>1.0828147701417254E-3</v>
      </c>
      <c r="N46" s="68"/>
      <c r="O46" s="67">
        <f>O42/$U$42</f>
        <v>0.43547899667573287</v>
      </c>
      <c r="P46" s="67">
        <f t="shared" ref="P46:T46" si="7">P42/$U$42</f>
        <v>0.21698398307645814</v>
      </c>
      <c r="Q46" s="67">
        <f t="shared" si="7"/>
        <v>0.14022363251737685</v>
      </c>
      <c r="R46" s="67">
        <f t="shared" si="7"/>
        <v>8.5826533695980659E-2</v>
      </c>
      <c r="S46" s="67">
        <f t="shared" si="7"/>
        <v>0.11846479298881837</v>
      </c>
      <c r="T46" s="67">
        <f t="shared" si="7"/>
        <v>3.0220610456331218E-3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5" bottom="0.75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F920-40DE-48E9-8499-67322D4214E0}">
  <dimension ref="A1:I34"/>
  <sheetViews>
    <sheetView showGridLines="0" zoomScale="80" zoomScaleNormal="80" workbookViewId="0">
      <selection activeCell="I10" sqref="I10"/>
    </sheetView>
  </sheetViews>
  <sheetFormatPr defaultColWidth="9.140625" defaultRowHeight="12" x14ac:dyDescent="0.2"/>
  <cols>
    <col min="1" max="1" width="59.85546875" style="102" customWidth="1"/>
    <col min="2" max="2" width="5.7109375" style="103" customWidth="1"/>
    <col min="3" max="3" width="18.28515625" style="102" customWidth="1"/>
    <col min="4" max="4" width="20.28515625" style="102" customWidth="1"/>
    <col min="5" max="9" width="18.28515625" style="102" customWidth="1"/>
    <col min="10" max="10" width="9.140625" style="102" customWidth="1"/>
    <col min="11" max="16384" width="9.140625" style="102"/>
  </cols>
  <sheetData>
    <row r="1" spans="1:9" s="5" customFormat="1" ht="15" customHeight="1" x14ac:dyDescent="0.25"/>
    <row r="2" spans="1:9" s="5" customFormat="1" ht="15" customHeight="1" x14ac:dyDescent="0.25">
      <c r="A2" s="72" t="s">
        <v>109</v>
      </c>
      <c r="B2" s="94"/>
      <c r="C2" s="94"/>
      <c r="D2" s="94"/>
      <c r="E2" s="94"/>
      <c r="F2" s="94"/>
      <c r="G2" s="94"/>
    </row>
    <row r="3" spans="1:9" s="5" customFormat="1" ht="15" customHeight="1" x14ac:dyDescent="0.25"/>
    <row r="4" spans="1:9" s="104" customFormat="1" ht="75" customHeight="1" x14ac:dyDescent="0.2">
      <c r="A4" s="77" t="s">
        <v>96</v>
      </c>
      <c r="B4" s="78"/>
      <c r="C4" s="78" t="s">
        <v>110</v>
      </c>
      <c r="D4" s="78" t="s">
        <v>111</v>
      </c>
      <c r="E4" s="78" t="s">
        <v>112</v>
      </c>
      <c r="F4" s="78" t="s">
        <v>113</v>
      </c>
      <c r="G4" s="78" t="s">
        <v>114</v>
      </c>
      <c r="H4" s="78" t="s">
        <v>115</v>
      </c>
      <c r="I4" s="79" t="s">
        <v>116</v>
      </c>
    </row>
    <row r="5" spans="1:9" s="105" customFormat="1" ht="16.5" customHeight="1" x14ac:dyDescent="0.25">
      <c r="A5" s="80"/>
      <c r="B5" s="81"/>
      <c r="C5" s="82">
        <v>1</v>
      </c>
      <c r="D5" s="82">
        <v>2</v>
      </c>
      <c r="E5" s="82">
        <v>3</v>
      </c>
      <c r="F5" s="82">
        <v>4</v>
      </c>
      <c r="G5" s="82" t="s">
        <v>117</v>
      </c>
      <c r="H5" s="82" t="s">
        <v>118</v>
      </c>
      <c r="I5" s="83" t="s">
        <v>119</v>
      </c>
    </row>
    <row r="6" spans="1:9" s="5" customFormat="1" ht="13.5" customHeight="1" x14ac:dyDescent="0.25">
      <c r="A6" s="88" t="s">
        <v>2</v>
      </c>
      <c r="B6" s="85">
        <f t="shared" ref="B6:B16" si="0">ROW()-ROW($B$5)</f>
        <v>1</v>
      </c>
      <c r="C6" s="89">
        <v>2824</v>
      </c>
      <c r="D6" s="89">
        <v>13757</v>
      </c>
      <c r="E6" s="89">
        <v>12473</v>
      </c>
      <c r="F6" s="89">
        <v>1251</v>
      </c>
      <c r="G6" s="89">
        <v>2857</v>
      </c>
      <c r="H6" s="89">
        <v>598</v>
      </c>
      <c r="I6" s="106">
        <f t="shared" ref="I6:I25" si="1">IF(C6+D6&lt;&gt;0,(E6+F6)/(C6+D6),0)</f>
        <v>0.82769434895362159</v>
      </c>
    </row>
    <row r="7" spans="1:9" s="5" customFormat="1" ht="13.5" customHeight="1" x14ac:dyDescent="0.25">
      <c r="A7" s="88" t="s">
        <v>3</v>
      </c>
      <c r="B7" s="85">
        <f t="shared" si="0"/>
        <v>2</v>
      </c>
      <c r="C7" s="89">
        <v>2959</v>
      </c>
      <c r="D7" s="89">
        <v>12832</v>
      </c>
      <c r="E7" s="89">
        <v>10296</v>
      </c>
      <c r="F7" s="89">
        <v>2814</v>
      </c>
      <c r="G7" s="89">
        <v>2681</v>
      </c>
      <c r="H7" s="89">
        <v>319</v>
      </c>
      <c r="I7" s="106">
        <f t="shared" si="1"/>
        <v>0.83021974542460897</v>
      </c>
    </row>
    <row r="8" spans="1:9" s="5" customFormat="1" ht="13.5" customHeight="1" x14ac:dyDescent="0.25">
      <c r="A8" s="88" t="s">
        <v>4</v>
      </c>
      <c r="B8" s="85">
        <f t="shared" si="0"/>
        <v>3</v>
      </c>
      <c r="C8" s="89">
        <v>2251</v>
      </c>
      <c r="D8" s="89">
        <v>8591</v>
      </c>
      <c r="E8" s="89">
        <v>6818</v>
      </c>
      <c r="F8" s="89">
        <v>1345</v>
      </c>
      <c r="G8" s="89">
        <v>2680</v>
      </c>
      <c r="H8" s="89">
        <v>226</v>
      </c>
      <c r="I8" s="106">
        <f t="shared" si="1"/>
        <v>0.75290536801328167</v>
      </c>
    </row>
    <row r="9" spans="1:9" s="5" customFormat="1" ht="13.5" customHeight="1" x14ac:dyDescent="0.25">
      <c r="A9" s="88" t="s">
        <v>5</v>
      </c>
      <c r="B9" s="85">
        <f t="shared" si="0"/>
        <v>4</v>
      </c>
      <c r="C9" s="89">
        <v>1228</v>
      </c>
      <c r="D9" s="89">
        <v>1877</v>
      </c>
      <c r="E9" s="89">
        <v>2165</v>
      </c>
      <c r="F9" s="89">
        <v>349</v>
      </c>
      <c r="G9" s="89">
        <v>1168</v>
      </c>
      <c r="H9" s="89">
        <v>169</v>
      </c>
      <c r="I9" s="106">
        <f t="shared" si="1"/>
        <v>0.80966183574879225</v>
      </c>
    </row>
    <row r="10" spans="1:9" s="5" customFormat="1" ht="13.5" customHeight="1" x14ac:dyDescent="0.25">
      <c r="A10" s="88" t="s">
        <v>6</v>
      </c>
      <c r="B10" s="85">
        <f t="shared" si="0"/>
        <v>5</v>
      </c>
      <c r="C10" s="89">
        <v>3546</v>
      </c>
      <c r="D10" s="89">
        <v>9327</v>
      </c>
      <c r="E10" s="89">
        <v>8601</v>
      </c>
      <c r="F10" s="89">
        <v>971</v>
      </c>
      <c r="G10" s="89">
        <v>3258</v>
      </c>
      <c r="H10" s="89">
        <v>302</v>
      </c>
      <c r="I10" s="106">
        <f t="shared" si="1"/>
        <v>0.74357181698127861</v>
      </c>
    </row>
    <row r="11" spans="1:9" s="5" customFormat="1" ht="13.5" customHeight="1" x14ac:dyDescent="0.25">
      <c r="A11" s="88" t="s">
        <v>7</v>
      </c>
      <c r="B11" s="85">
        <f t="shared" si="0"/>
        <v>6</v>
      </c>
      <c r="C11" s="89">
        <v>3240</v>
      </c>
      <c r="D11" s="89">
        <v>2510</v>
      </c>
      <c r="E11" s="89">
        <v>2555</v>
      </c>
      <c r="F11" s="89">
        <v>484</v>
      </c>
      <c r="G11" s="89">
        <v>2711</v>
      </c>
      <c r="H11" s="89">
        <v>344</v>
      </c>
      <c r="I11" s="106">
        <f t="shared" si="1"/>
        <v>0.52852173913043476</v>
      </c>
    </row>
    <row r="12" spans="1:9" s="5" customFormat="1" ht="13.5" customHeight="1" x14ac:dyDescent="0.25">
      <c r="A12" s="88" t="s">
        <v>8</v>
      </c>
      <c r="B12" s="85">
        <f t="shared" si="0"/>
        <v>7</v>
      </c>
      <c r="C12" s="89">
        <v>1653</v>
      </c>
      <c r="D12" s="89">
        <v>10124</v>
      </c>
      <c r="E12" s="89">
        <v>8543</v>
      </c>
      <c r="F12" s="89">
        <v>1512</v>
      </c>
      <c r="G12" s="89">
        <v>1722</v>
      </c>
      <c r="H12" s="89">
        <v>413</v>
      </c>
      <c r="I12" s="106">
        <f t="shared" si="1"/>
        <v>0.85378279697715886</v>
      </c>
    </row>
    <row r="13" spans="1:9" s="5" customFormat="1" ht="13.5" customHeight="1" x14ac:dyDescent="0.25">
      <c r="A13" s="88" t="s">
        <v>9</v>
      </c>
      <c r="B13" s="85">
        <f t="shared" si="0"/>
        <v>8</v>
      </c>
      <c r="C13" s="89">
        <v>1399</v>
      </c>
      <c r="D13" s="89">
        <v>2800</v>
      </c>
      <c r="E13" s="89">
        <v>2189</v>
      </c>
      <c r="F13" s="89">
        <v>600</v>
      </c>
      <c r="G13" s="89">
        <v>1410</v>
      </c>
      <c r="H13" s="89">
        <v>354</v>
      </c>
      <c r="I13" s="106">
        <f t="shared" si="1"/>
        <v>0.66420576327697067</v>
      </c>
    </row>
    <row r="14" spans="1:9" s="5" customFormat="1" ht="13.5" customHeight="1" x14ac:dyDescent="0.25">
      <c r="A14" s="88" t="s">
        <v>10</v>
      </c>
      <c r="B14" s="85">
        <f t="shared" si="0"/>
        <v>9</v>
      </c>
      <c r="C14" s="89">
        <v>1220</v>
      </c>
      <c r="D14" s="89">
        <v>7024</v>
      </c>
      <c r="E14" s="89">
        <v>6290</v>
      </c>
      <c r="F14" s="89">
        <v>588</v>
      </c>
      <c r="G14" s="89">
        <v>1366</v>
      </c>
      <c r="H14" s="89">
        <v>255</v>
      </c>
      <c r="I14" s="106">
        <f t="shared" si="1"/>
        <v>0.83430373605046093</v>
      </c>
    </row>
    <row r="15" spans="1:9" s="5" customFormat="1" ht="13.5" customHeight="1" x14ac:dyDescent="0.25">
      <c r="A15" s="88" t="s">
        <v>11</v>
      </c>
      <c r="B15" s="85">
        <f t="shared" si="0"/>
        <v>10</v>
      </c>
      <c r="C15" s="89">
        <v>3127</v>
      </c>
      <c r="D15" s="89">
        <v>14726</v>
      </c>
      <c r="E15" s="89">
        <v>12949</v>
      </c>
      <c r="F15" s="89">
        <v>1737</v>
      </c>
      <c r="G15" s="89">
        <v>3167</v>
      </c>
      <c r="H15" s="89">
        <v>313</v>
      </c>
      <c r="I15" s="106">
        <f t="shared" si="1"/>
        <v>0.82260684478799084</v>
      </c>
    </row>
    <row r="16" spans="1:9" s="5" customFormat="1" ht="13.5" customHeight="1" x14ac:dyDescent="0.25">
      <c r="A16" s="88" t="s">
        <v>12</v>
      </c>
      <c r="B16" s="85">
        <f t="shared" si="0"/>
        <v>11</v>
      </c>
      <c r="C16" s="89">
        <v>136</v>
      </c>
      <c r="D16" s="89">
        <v>83</v>
      </c>
      <c r="E16" s="89">
        <v>79</v>
      </c>
      <c r="F16" s="89">
        <v>0</v>
      </c>
      <c r="G16" s="89">
        <v>141</v>
      </c>
      <c r="H16" s="89">
        <v>24</v>
      </c>
      <c r="I16" s="106">
        <f t="shared" si="1"/>
        <v>0.36073059360730592</v>
      </c>
    </row>
    <row r="17" spans="1:9" s="5" customFormat="1" ht="13.5" customHeight="1" x14ac:dyDescent="0.25">
      <c r="A17" s="84" t="s">
        <v>102</v>
      </c>
      <c r="B17" s="85">
        <v>100</v>
      </c>
      <c r="C17" s="86">
        <f t="shared" ref="C17:H17" si="2">SUM(C6:C16)</f>
        <v>23583</v>
      </c>
      <c r="D17" s="86">
        <f t="shared" si="2"/>
        <v>83651</v>
      </c>
      <c r="E17" s="86">
        <f t="shared" si="2"/>
        <v>72958</v>
      </c>
      <c r="F17" s="86">
        <f t="shared" si="2"/>
        <v>11651</v>
      </c>
      <c r="G17" s="86">
        <f t="shared" si="2"/>
        <v>23161</v>
      </c>
      <c r="H17" s="86">
        <f t="shared" si="2"/>
        <v>3317</v>
      </c>
      <c r="I17" s="107">
        <f t="shared" si="1"/>
        <v>0.78901281310032267</v>
      </c>
    </row>
    <row r="18" spans="1:9" s="5" customFormat="1" ht="13.5" customHeight="1" x14ac:dyDescent="0.25">
      <c r="A18" s="88" t="s">
        <v>14</v>
      </c>
      <c r="B18" s="85">
        <f>B17+1</f>
        <v>101</v>
      </c>
      <c r="C18" s="89">
        <v>271</v>
      </c>
      <c r="D18" s="89">
        <v>1548</v>
      </c>
      <c r="E18" s="89">
        <v>1441</v>
      </c>
      <c r="F18" s="89">
        <v>53</v>
      </c>
      <c r="G18" s="89">
        <v>325</v>
      </c>
      <c r="H18" s="89">
        <v>5</v>
      </c>
      <c r="I18" s="106">
        <f t="shared" si="1"/>
        <v>0.82133040131940627</v>
      </c>
    </row>
    <row r="19" spans="1:9" s="5" customFormat="1" ht="13.5" customHeight="1" x14ac:dyDescent="0.25">
      <c r="A19" s="88" t="s">
        <v>15</v>
      </c>
      <c r="B19" s="85">
        <f>B18+1</f>
        <v>102</v>
      </c>
      <c r="C19" s="89">
        <v>248</v>
      </c>
      <c r="D19" s="89">
        <v>712</v>
      </c>
      <c r="E19" s="89">
        <v>718</v>
      </c>
      <c r="F19" s="89">
        <v>15</v>
      </c>
      <c r="G19" s="89">
        <v>227</v>
      </c>
      <c r="H19" s="89">
        <v>1</v>
      </c>
      <c r="I19" s="106">
        <f t="shared" si="1"/>
        <v>0.76354166666666667</v>
      </c>
    </row>
    <row r="20" spans="1:9" s="5" customFormat="1" ht="13.5" customHeight="1" x14ac:dyDescent="0.25">
      <c r="A20" s="88" t="s">
        <v>16</v>
      </c>
      <c r="B20" s="85">
        <f>B19+1</f>
        <v>103</v>
      </c>
      <c r="C20" s="89">
        <v>27</v>
      </c>
      <c r="D20" s="89">
        <v>498</v>
      </c>
      <c r="E20" s="89">
        <v>464</v>
      </c>
      <c r="F20" s="89">
        <v>28</v>
      </c>
      <c r="G20" s="89">
        <v>38</v>
      </c>
      <c r="H20" s="89">
        <v>1</v>
      </c>
      <c r="I20" s="106">
        <f t="shared" si="1"/>
        <v>0.93714285714285717</v>
      </c>
    </row>
    <row r="21" spans="1:9" s="5" customFormat="1" ht="13.5" customHeight="1" x14ac:dyDescent="0.25">
      <c r="A21" s="88" t="s">
        <v>17</v>
      </c>
      <c r="B21" s="85">
        <f>B20+1</f>
        <v>104</v>
      </c>
      <c r="C21" s="89">
        <v>51</v>
      </c>
      <c r="D21" s="89">
        <v>331</v>
      </c>
      <c r="E21" s="89">
        <v>284</v>
      </c>
      <c r="F21" s="89">
        <v>18</v>
      </c>
      <c r="G21" s="89">
        <v>88</v>
      </c>
      <c r="H21" s="89">
        <v>2</v>
      </c>
      <c r="I21" s="106">
        <f t="shared" si="1"/>
        <v>0.79057591623036649</v>
      </c>
    </row>
    <row r="22" spans="1:9" s="5" customFormat="1" ht="13.5" customHeight="1" x14ac:dyDescent="0.25">
      <c r="A22" s="88" t="s">
        <v>18</v>
      </c>
      <c r="B22" s="85">
        <f>B21+1</f>
        <v>105</v>
      </c>
      <c r="C22" s="89">
        <v>9</v>
      </c>
      <c r="D22" s="89">
        <v>775</v>
      </c>
      <c r="E22" s="89">
        <v>392</v>
      </c>
      <c r="F22" s="89">
        <v>5</v>
      </c>
      <c r="G22" s="89">
        <v>13</v>
      </c>
      <c r="H22" s="89">
        <v>2</v>
      </c>
      <c r="I22" s="106">
        <f t="shared" si="1"/>
        <v>0.50637755102040816</v>
      </c>
    </row>
    <row r="23" spans="1:9" s="5" customFormat="1" ht="13.5" customHeight="1" x14ac:dyDescent="0.25">
      <c r="A23" s="88" t="s">
        <v>19</v>
      </c>
      <c r="B23" s="85">
        <f>B18+1</f>
        <v>102</v>
      </c>
      <c r="C23" s="89">
        <v>0</v>
      </c>
      <c r="D23" s="89">
        <v>16</v>
      </c>
      <c r="E23" s="89">
        <v>10</v>
      </c>
      <c r="F23" s="89">
        <v>5</v>
      </c>
      <c r="G23" s="89">
        <v>1</v>
      </c>
      <c r="H23" s="89">
        <v>0</v>
      </c>
      <c r="I23" s="106">
        <f t="shared" si="1"/>
        <v>0.9375</v>
      </c>
    </row>
    <row r="24" spans="1:9" s="5" customFormat="1" ht="13.5" customHeight="1" x14ac:dyDescent="0.25">
      <c r="A24" s="84" t="s">
        <v>103</v>
      </c>
      <c r="B24" s="85">
        <v>200</v>
      </c>
      <c r="C24" s="86">
        <f t="shared" ref="C24:H24" si="3">SUM(C18:C23)</f>
        <v>606</v>
      </c>
      <c r="D24" s="86">
        <f t="shared" si="3"/>
        <v>3880</v>
      </c>
      <c r="E24" s="86">
        <f t="shared" si="3"/>
        <v>3309</v>
      </c>
      <c r="F24" s="86">
        <f t="shared" si="3"/>
        <v>124</v>
      </c>
      <c r="G24" s="86">
        <f t="shared" si="3"/>
        <v>692</v>
      </c>
      <c r="H24" s="86">
        <f t="shared" si="3"/>
        <v>11</v>
      </c>
      <c r="I24" s="107">
        <f t="shared" si="1"/>
        <v>0.7652697280427998</v>
      </c>
    </row>
    <row r="25" spans="1:9" s="5" customFormat="1" ht="13.5" customHeight="1" x14ac:dyDescent="0.25">
      <c r="A25" s="99" t="s">
        <v>104</v>
      </c>
      <c r="B25" s="100">
        <v>300</v>
      </c>
      <c r="C25" s="91">
        <f t="shared" ref="C25:H25" si="4">C17+C24</f>
        <v>24189</v>
      </c>
      <c r="D25" s="91">
        <f t="shared" si="4"/>
        <v>87531</v>
      </c>
      <c r="E25" s="91">
        <f t="shared" si="4"/>
        <v>76267</v>
      </c>
      <c r="F25" s="91">
        <f t="shared" si="4"/>
        <v>11775</v>
      </c>
      <c r="G25" s="91">
        <f t="shared" si="4"/>
        <v>23853</v>
      </c>
      <c r="H25" s="91">
        <f t="shared" si="4"/>
        <v>3328</v>
      </c>
      <c r="I25" s="108">
        <f t="shared" si="1"/>
        <v>0.78805943430003578</v>
      </c>
    </row>
    <row r="30" spans="1:9" x14ac:dyDescent="0.2">
      <c r="B30" s="102"/>
    </row>
    <row r="31" spans="1:9" x14ac:dyDescent="0.2">
      <c r="B31" s="102"/>
    </row>
    <row r="32" spans="1:9" x14ac:dyDescent="0.2">
      <c r="B32" s="102"/>
    </row>
    <row r="33" spans="2:2" x14ac:dyDescent="0.2">
      <c r="B33" s="102"/>
    </row>
    <row r="34" spans="2:2" x14ac:dyDescent="0.2">
      <c r="B34" s="102"/>
    </row>
  </sheetData>
  <pageMargins left="0.7" right="0.7" top="0.75" bottom="0.75" header="0.3" footer="0.3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D593-8AAD-41A7-8AD9-E4FC72D1BB18}">
  <dimension ref="A1:E40"/>
  <sheetViews>
    <sheetView showGridLines="0" zoomScale="80" zoomScaleNormal="80" workbookViewId="0">
      <selection activeCell="E32" sqref="E32"/>
    </sheetView>
  </sheetViews>
  <sheetFormatPr defaultColWidth="9.140625" defaultRowHeight="15" x14ac:dyDescent="0.25"/>
  <cols>
    <col min="1" max="1" width="57.7109375" style="69" bestFit="1" customWidth="1"/>
    <col min="2" max="2" width="5.7109375" style="69" customWidth="1"/>
    <col min="3" max="5" width="23" style="69" customWidth="1"/>
    <col min="6" max="6" width="9.140625" style="69" customWidth="1"/>
    <col min="7" max="16384" width="9.140625" style="69"/>
  </cols>
  <sheetData>
    <row r="1" spans="1:5" s="102" customFormat="1" ht="15" customHeight="1" x14ac:dyDescent="0.2">
      <c r="B1" s="103"/>
    </row>
    <row r="2" spans="1:5" s="102" customFormat="1" ht="15" customHeight="1" x14ac:dyDescent="0.2">
      <c r="A2" s="72" t="s">
        <v>120</v>
      </c>
      <c r="B2" s="94"/>
      <c r="C2" s="94"/>
      <c r="D2" s="94"/>
      <c r="E2" s="94"/>
    </row>
    <row r="3" spans="1:5" s="102" customFormat="1" ht="15" customHeight="1" x14ac:dyDescent="0.2">
      <c r="B3" s="103"/>
      <c r="E3" s="109" t="s">
        <v>95</v>
      </c>
    </row>
    <row r="4" spans="1:5" s="5" customFormat="1" ht="51.75" customHeight="1" x14ac:dyDescent="0.25">
      <c r="A4" s="77" t="s">
        <v>96</v>
      </c>
      <c r="B4" s="78" t="s">
        <v>97</v>
      </c>
      <c r="C4" s="78" t="s">
        <v>121</v>
      </c>
      <c r="D4" s="78" t="s">
        <v>122</v>
      </c>
      <c r="E4" s="79" t="s">
        <v>123</v>
      </c>
    </row>
    <row r="5" spans="1:5" x14ac:dyDescent="0.25">
      <c r="A5" s="80"/>
      <c r="B5" s="81"/>
      <c r="C5" s="82">
        <v>1</v>
      </c>
      <c r="D5" s="82">
        <v>2</v>
      </c>
      <c r="E5" s="83">
        <v>3</v>
      </c>
    </row>
    <row r="6" spans="1:5" s="5" customFormat="1" ht="18" customHeight="1" x14ac:dyDescent="0.25">
      <c r="A6" s="84" t="s">
        <v>102</v>
      </c>
      <c r="B6" s="85">
        <f t="shared" ref="B6:B25" si="0">ROW()-ROW($A$5)</f>
        <v>1</v>
      </c>
      <c r="C6" s="86">
        <f>SUM(C7:C17)</f>
        <v>1058347.017</v>
      </c>
      <c r="D6" s="86">
        <f>SUM(D7:D17)</f>
        <v>1195934</v>
      </c>
      <c r="E6" s="87">
        <f>SUM(E7:E17)</f>
        <v>895941.96799999999</v>
      </c>
    </row>
    <row r="7" spans="1:5" s="5" customFormat="1" ht="18" customHeight="1" x14ac:dyDescent="0.25">
      <c r="A7" s="88" t="s">
        <v>2</v>
      </c>
      <c r="B7" s="85">
        <f t="shared" si="0"/>
        <v>2</v>
      </c>
      <c r="C7" s="89">
        <v>167956.228</v>
      </c>
      <c r="D7" s="89">
        <v>244157</v>
      </c>
      <c r="E7" s="90">
        <v>148546.4</v>
      </c>
    </row>
    <row r="8" spans="1:5" s="5" customFormat="1" ht="18" customHeight="1" x14ac:dyDescent="0.25">
      <c r="A8" s="88" t="s">
        <v>3</v>
      </c>
      <c r="B8" s="85">
        <f t="shared" si="0"/>
        <v>3</v>
      </c>
      <c r="C8" s="89">
        <v>165581.14600000001</v>
      </c>
      <c r="D8" s="89">
        <v>58470</v>
      </c>
      <c r="E8" s="90">
        <v>91805.62</v>
      </c>
    </row>
    <row r="9" spans="1:5" s="5" customFormat="1" ht="18" customHeight="1" x14ac:dyDescent="0.25">
      <c r="A9" s="88" t="s">
        <v>4</v>
      </c>
      <c r="B9" s="85">
        <f t="shared" si="0"/>
        <v>4</v>
      </c>
      <c r="C9" s="89">
        <v>113943.38</v>
      </c>
      <c r="D9" s="89">
        <v>77097</v>
      </c>
      <c r="E9" s="90">
        <v>136015.421</v>
      </c>
    </row>
    <row r="10" spans="1:5" s="5" customFormat="1" ht="18" customHeight="1" x14ac:dyDescent="0.25">
      <c r="A10" s="88" t="s">
        <v>5</v>
      </c>
      <c r="B10" s="85">
        <f t="shared" si="0"/>
        <v>5</v>
      </c>
      <c r="C10" s="89">
        <v>59582.535000000003</v>
      </c>
      <c r="D10" s="89">
        <v>63289</v>
      </c>
      <c r="E10" s="90">
        <v>37395.847000000002</v>
      </c>
    </row>
    <row r="11" spans="1:5" s="5" customFormat="1" ht="18" customHeight="1" x14ac:dyDescent="0.25">
      <c r="A11" s="88" t="s">
        <v>6</v>
      </c>
      <c r="B11" s="85">
        <f t="shared" si="0"/>
        <v>6</v>
      </c>
      <c r="C11" s="89">
        <v>127182.594</v>
      </c>
      <c r="D11" s="89">
        <v>50693</v>
      </c>
      <c r="E11" s="90">
        <v>104418.99</v>
      </c>
    </row>
    <row r="12" spans="1:5" s="5" customFormat="1" ht="18" customHeight="1" x14ac:dyDescent="0.25">
      <c r="A12" s="88" t="s">
        <v>7</v>
      </c>
      <c r="B12" s="85">
        <f t="shared" si="0"/>
        <v>7</v>
      </c>
      <c r="C12" s="89">
        <v>43113.211000000003</v>
      </c>
      <c r="D12" s="89">
        <v>139968</v>
      </c>
      <c r="E12" s="90">
        <v>25201.305</v>
      </c>
    </row>
    <row r="13" spans="1:5" s="5" customFormat="1" ht="18" customHeight="1" x14ac:dyDescent="0.25">
      <c r="A13" s="88" t="s">
        <v>8</v>
      </c>
      <c r="B13" s="85">
        <f t="shared" si="0"/>
        <v>8</v>
      </c>
      <c r="C13" s="89">
        <v>73588.790999999997</v>
      </c>
      <c r="D13" s="89">
        <v>233680</v>
      </c>
      <c r="E13" s="90">
        <v>109239.061</v>
      </c>
    </row>
    <row r="14" spans="1:5" s="5" customFormat="1" ht="18" customHeight="1" x14ac:dyDescent="0.25">
      <c r="A14" s="88" t="s">
        <v>9</v>
      </c>
      <c r="B14" s="85">
        <f t="shared" si="0"/>
        <v>9</v>
      </c>
      <c r="C14" s="89">
        <v>71636.146999999997</v>
      </c>
      <c r="D14" s="89">
        <v>91638</v>
      </c>
      <c r="E14" s="90">
        <v>75474.463000000003</v>
      </c>
    </row>
    <row r="15" spans="1:5" s="5" customFormat="1" ht="18" customHeight="1" x14ac:dyDescent="0.25">
      <c r="A15" s="88" t="s">
        <v>10</v>
      </c>
      <c r="B15" s="85">
        <f t="shared" si="0"/>
        <v>10</v>
      </c>
      <c r="C15" s="89">
        <v>127186.423</v>
      </c>
      <c r="D15" s="89">
        <v>59622</v>
      </c>
      <c r="E15" s="90">
        <v>90181.214000000007</v>
      </c>
    </row>
    <row r="16" spans="1:5" s="5" customFormat="1" ht="18" customHeight="1" x14ac:dyDescent="0.25">
      <c r="A16" s="88" t="s">
        <v>11</v>
      </c>
      <c r="B16" s="85">
        <f t="shared" si="0"/>
        <v>11</v>
      </c>
      <c r="C16" s="89">
        <v>99248.870999999999</v>
      </c>
      <c r="D16" s="89">
        <v>177223</v>
      </c>
      <c r="E16" s="90">
        <v>71726.740999999995</v>
      </c>
    </row>
    <row r="17" spans="1:5" s="5" customFormat="1" ht="18" customHeight="1" x14ac:dyDescent="0.25">
      <c r="A17" s="88" t="s">
        <v>12</v>
      </c>
      <c r="B17" s="85">
        <f t="shared" si="0"/>
        <v>12</v>
      </c>
      <c r="C17" s="89">
        <v>9327.6910000000007</v>
      </c>
      <c r="D17" s="89">
        <v>97</v>
      </c>
      <c r="E17" s="90">
        <v>5936.9059999999999</v>
      </c>
    </row>
    <row r="18" spans="1:5" s="5" customFormat="1" ht="18" customHeight="1" x14ac:dyDescent="0.25">
      <c r="A18" s="84" t="s">
        <v>103</v>
      </c>
      <c r="B18" s="85">
        <f t="shared" si="0"/>
        <v>13</v>
      </c>
      <c r="C18" s="86">
        <f>SUM(C19:C24)</f>
        <v>386350.27389499999</v>
      </c>
      <c r="D18" s="86">
        <f>SUM(D19:D24)</f>
        <v>283985</v>
      </c>
      <c r="E18" s="87">
        <f>SUM(E19:E24)</f>
        <v>93568.716</v>
      </c>
    </row>
    <row r="19" spans="1:5" s="5" customFormat="1" ht="18" customHeight="1" x14ac:dyDescent="0.25">
      <c r="A19" s="88" t="s">
        <v>14</v>
      </c>
      <c r="B19" s="85">
        <f t="shared" si="0"/>
        <v>14</v>
      </c>
      <c r="C19" s="89">
        <v>90187.915049000003</v>
      </c>
      <c r="D19" s="89">
        <v>67452</v>
      </c>
      <c r="E19" s="90">
        <v>37875.122000000003</v>
      </c>
    </row>
    <row r="20" spans="1:5" s="5" customFormat="1" ht="18" customHeight="1" x14ac:dyDescent="0.25">
      <c r="A20" s="88" t="s">
        <v>15</v>
      </c>
      <c r="B20" s="85">
        <f t="shared" si="0"/>
        <v>15</v>
      </c>
      <c r="C20" s="89">
        <v>40066.057331000004</v>
      </c>
      <c r="D20" s="89">
        <v>30656</v>
      </c>
      <c r="E20" s="90">
        <v>14083.328</v>
      </c>
    </row>
    <row r="21" spans="1:5" s="5" customFormat="1" ht="18" customHeight="1" x14ac:dyDescent="0.25">
      <c r="A21" s="88" t="s">
        <v>16</v>
      </c>
      <c r="B21" s="85">
        <f t="shared" si="0"/>
        <v>16</v>
      </c>
      <c r="C21" s="89">
        <v>127894.702231</v>
      </c>
      <c r="D21" s="89">
        <v>62259</v>
      </c>
      <c r="E21" s="90">
        <v>13480.623</v>
      </c>
    </row>
    <row r="22" spans="1:5" s="5" customFormat="1" ht="18" customHeight="1" x14ac:dyDescent="0.25">
      <c r="A22" s="88" t="s">
        <v>17</v>
      </c>
      <c r="B22" s="85">
        <f t="shared" si="0"/>
        <v>17</v>
      </c>
      <c r="C22" s="89">
        <v>30703.404559999999</v>
      </c>
      <c r="D22" s="89">
        <v>83639</v>
      </c>
      <c r="E22" s="90">
        <v>5921.665</v>
      </c>
    </row>
    <row r="23" spans="1:5" s="5" customFormat="1" ht="18" customHeight="1" x14ac:dyDescent="0.25">
      <c r="A23" s="88" t="s">
        <v>18</v>
      </c>
      <c r="B23" s="85">
        <f t="shared" si="0"/>
        <v>18</v>
      </c>
      <c r="C23" s="89">
        <v>63589.157849000003</v>
      </c>
      <c r="D23" s="89">
        <v>28670</v>
      </c>
      <c r="E23" s="90">
        <v>21437.394</v>
      </c>
    </row>
    <row r="24" spans="1:5" s="5" customFormat="1" ht="18" customHeight="1" x14ac:dyDescent="0.25">
      <c r="A24" s="88" t="s">
        <v>19</v>
      </c>
      <c r="B24" s="85">
        <f t="shared" si="0"/>
        <v>19</v>
      </c>
      <c r="C24" s="89">
        <v>33909.036874999998</v>
      </c>
      <c r="D24" s="89">
        <v>11309</v>
      </c>
      <c r="E24" s="90">
        <v>770.58399999999995</v>
      </c>
    </row>
    <row r="25" spans="1:5" s="5" customFormat="1" ht="18" customHeight="1" x14ac:dyDescent="0.25">
      <c r="A25" s="84" t="s">
        <v>104</v>
      </c>
      <c r="B25" s="85">
        <f t="shared" si="0"/>
        <v>20</v>
      </c>
      <c r="C25" s="91">
        <f>C6+C18</f>
        <v>1444697.2908950001</v>
      </c>
      <c r="D25" s="91">
        <f>D6+D18</f>
        <v>1479919</v>
      </c>
      <c r="E25" s="92">
        <f>E6+E18</f>
        <v>989510.68400000001</v>
      </c>
    </row>
    <row r="27" spans="1:5" s="70" customFormat="1" ht="15" customHeight="1" x14ac:dyDescent="0.25">
      <c r="A27" s="69"/>
      <c r="B27" s="69"/>
      <c r="C27" s="69"/>
      <c r="D27" s="69"/>
      <c r="E27" s="69"/>
    </row>
    <row r="28" spans="1:5" s="70" customFormat="1" ht="15" customHeight="1" x14ac:dyDescent="0.25">
      <c r="A28" s="69"/>
      <c r="B28" s="69"/>
      <c r="C28" s="69"/>
      <c r="D28" s="69"/>
      <c r="E28" s="69"/>
    </row>
    <row r="29" spans="1:5" s="70" customFormat="1" ht="15" customHeight="1" x14ac:dyDescent="0.25">
      <c r="A29" s="69"/>
      <c r="B29" s="69"/>
      <c r="C29" s="69"/>
      <c r="D29" s="69"/>
      <c r="E29" s="69"/>
    </row>
    <row r="30" spans="1:5" s="70" customFormat="1" ht="15" customHeight="1" x14ac:dyDescent="0.25">
      <c r="A30" s="69"/>
      <c r="B30" s="69"/>
      <c r="C30" s="69"/>
      <c r="D30" s="69"/>
      <c r="E30" s="69"/>
    </row>
    <row r="31" spans="1:5" s="70" customFormat="1" ht="15" customHeight="1" x14ac:dyDescent="0.25">
      <c r="A31" s="69"/>
      <c r="B31" s="69"/>
      <c r="C31" s="69"/>
      <c r="D31" s="69"/>
      <c r="E31" s="69"/>
    </row>
    <row r="32" spans="1:5" s="70" customFormat="1" ht="15" customHeight="1" x14ac:dyDescent="0.25">
      <c r="A32" s="69"/>
      <c r="B32" s="69"/>
      <c r="C32" s="69"/>
      <c r="D32" s="69"/>
      <c r="E32" s="69"/>
    </row>
    <row r="33" spans="1:5" s="70" customFormat="1" ht="15" customHeight="1" x14ac:dyDescent="0.25">
      <c r="A33" s="69"/>
      <c r="B33" s="69"/>
      <c r="C33" s="69"/>
      <c r="D33" s="69"/>
      <c r="E33" s="69"/>
    </row>
    <row r="34" spans="1:5" s="70" customFormat="1" ht="15" customHeight="1" x14ac:dyDescent="0.25">
      <c r="A34" s="69"/>
      <c r="B34" s="69"/>
      <c r="C34" s="69"/>
      <c r="D34" s="69"/>
      <c r="E34" s="69"/>
    </row>
    <row r="35" spans="1:5" s="70" customFormat="1" ht="15" customHeight="1" x14ac:dyDescent="0.25">
      <c r="A35" s="69"/>
      <c r="B35" s="69"/>
      <c r="C35" s="69"/>
      <c r="D35" s="69"/>
      <c r="E35" s="69"/>
    </row>
    <row r="36" spans="1:5" s="70" customFormat="1" ht="15" customHeight="1" x14ac:dyDescent="0.25">
      <c r="A36" s="69"/>
      <c r="B36" s="69"/>
      <c r="C36" s="69"/>
      <c r="D36" s="69"/>
      <c r="E36" s="69"/>
    </row>
    <row r="37" spans="1:5" s="70" customFormat="1" ht="15" customHeight="1" x14ac:dyDescent="0.25">
      <c r="A37" s="69"/>
      <c r="B37" s="69"/>
      <c r="C37" s="69"/>
      <c r="D37" s="69"/>
      <c r="E37" s="69"/>
    </row>
    <row r="38" spans="1:5" s="70" customFormat="1" ht="15" customHeight="1" x14ac:dyDescent="0.25">
      <c r="A38" s="69"/>
      <c r="B38" s="69"/>
      <c r="C38" s="69"/>
      <c r="D38" s="69"/>
      <c r="E38" s="69"/>
    </row>
    <row r="39" spans="1:5" s="70" customFormat="1" ht="15" customHeight="1" x14ac:dyDescent="0.25">
      <c r="A39" s="69"/>
      <c r="B39" s="69"/>
      <c r="C39" s="69"/>
      <c r="D39" s="69"/>
      <c r="E39" s="69"/>
    </row>
    <row r="40" spans="1:5" s="70" customFormat="1" ht="15" customHeight="1" x14ac:dyDescent="0.25">
      <c r="A40" s="69"/>
      <c r="B40" s="69"/>
      <c r="C40" s="69"/>
      <c r="D40" s="69"/>
      <c r="E40" s="69"/>
    </row>
  </sheetData>
  <printOptions horizontalCentered="1"/>
  <pageMargins left="0" right="0" top="1.9685039370078741" bottom="0" header="0.31496062992125984" footer="0.31496062992125984"/>
  <pageSetup paperSize="9" scale="96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Табела 1</vt:lpstr>
      <vt:lpstr>Табела 2</vt:lpstr>
      <vt:lpstr>Табела 3</vt:lpstr>
      <vt:lpstr>Табела 4</vt:lpstr>
      <vt:lpstr>Табела 5</vt:lpstr>
      <vt:lpstr>Табела 6</vt:lpstr>
      <vt:lpstr>Табела 7</vt:lpstr>
      <vt:lpstr>Табела 8</vt:lpstr>
      <vt:lpstr>Табела 10 11</vt:lpstr>
      <vt:lpstr>Табела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2026-08-18T06:45:41Z</dcterms:created>
  <dcterms:modified xsi:type="dcterms:W3CDTF">2026-08-19T06:32:24Z</dcterms:modified>
</cp:coreProperties>
</file>