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6\Септември\неживот\"/>
    </mc:Choice>
  </mc:AlternateContent>
  <xr:revisionPtr revIDLastSave="0" documentId="13_ncr:1_{5CDB153A-FFF4-4231-A1B5-B3413EFB6F4B}" xr6:coauthVersionLast="47" xr6:coauthVersionMax="47" xr10:uidLastSave="{00000000-0000-0000-0000-000000000000}"/>
  <bookViews>
    <workbookView xWindow="-108" yWindow="-108" windowWidth="23256" windowHeight="13896" firstSheet="1" activeTab="7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5" l="1"/>
  <c r="H19" i="5" s="1"/>
  <c r="D20" i="4"/>
  <c r="D19" i="4" s="1"/>
  <c r="D18" i="4"/>
  <c r="D17" i="4"/>
  <c r="D13" i="4"/>
  <c r="D10" i="4"/>
  <c r="D16" i="4" s="1"/>
  <c r="D34" i="4" s="1"/>
  <c r="D20" i="3"/>
  <c r="D19" i="3" s="1"/>
  <c r="D18" i="3"/>
  <c r="D17" i="3"/>
  <c r="D16" i="3"/>
  <c r="D13" i="3"/>
  <c r="D10" i="3"/>
  <c r="D20" i="2"/>
  <c r="D19" i="2"/>
  <c r="D18" i="2"/>
  <c r="D17" i="2"/>
  <c r="D13" i="2"/>
  <c r="D10" i="2"/>
  <c r="D16" i="2" s="1"/>
  <c r="D34" i="2" s="1"/>
  <c r="D20" i="1"/>
  <c r="D19" i="1" s="1"/>
  <c r="D34" i="1" s="1"/>
  <c r="D18" i="1"/>
  <c r="D17" i="1"/>
  <c r="D16" i="1"/>
  <c r="D13" i="1"/>
  <c r="D10" i="1"/>
  <c r="M20" i="4" l="1"/>
  <c r="M19" i="4" s="1"/>
  <c r="M20" i="3"/>
  <c r="M19" i="3" s="1"/>
  <c r="M18" i="3"/>
  <c r="M17" i="3"/>
  <c r="M16" i="3"/>
  <c r="M13" i="3"/>
  <c r="M10" i="3"/>
  <c r="M20" i="2"/>
  <c r="M19" i="2"/>
  <c r="M34" i="2" s="1"/>
  <c r="M20" i="1"/>
  <c r="M19" i="1"/>
  <c r="M18" i="1"/>
  <c r="M17" i="1"/>
  <c r="M16" i="1"/>
  <c r="M13" i="1"/>
  <c r="M10" i="1"/>
  <c r="M34" i="1" s="1"/>
  <c r="J20" i="4" l="1"/>
  <c r="J19" i="4"/>
  <c r="J18" i="4"/>
  <c r="J17" i="4"/>
  <c r="J16" i="4"/>
  <c r="J13" i="4"/>
  <c r="J10" i="4"/>
  <c r="J34" i="4" s="1"/>
  <c r="J20" i="3"/>
  <c r="J19" i="3"/>
  <c r="J16" i="3"/>
  <c r="J13" i="3"/>
  <c r="J10" i="3"/>
  <c r="J20" i="2"/>
  <c r="J19" i="2" s="1"/>
  <c r="J34" i="2" s="1"/>
  <c r="J18" i="2"/>
  <c r="J17" i="2"/>
  <c r="J16" i="2"/>
  <c r="J13" i="2"/>
  <c r="J10" i="2"/>
  <c r="J20" i="1"/>
  <c r="J19" i="1"/>
  <c r="J18" i="1"/>
  <c r="J17" i="1"/>
  <c r="J16" i="1"/>
  <c r="J13" i="1"/>
  <c r="J10" i="1"/>
  <c r="J34" i="1" s="1"/>
  <c r="I20" i="4" l="1"/>
  <c r="I19" i="4"/>
  <c r="I34" i="4" s="1"/>
  <c r="I18" i="4"/>
  <c r="I17" i="4"/>
  <c r="I16" i="4"/>
  <c r="I13" i="4"/>
  <c r="I10" i="4"/>
  <c r="I20" i="3"/>
  <c r="I19" i="3"/>
  <c r="I18" i="3"/>
  <c r="I16" i="3" s="1"/>
  <c r="I17" i="3"/>
  <c r="I13" i="3"/>
  <c r="I10" i="3"/>
  <c r="I20" i="2"/>
  <c r="I19" i="2"/>
  <c r="I18" i="2"/>
  <c r="I17" i="2"/>
  <c r="I16" i="2" s="1"/>
  <c r="I34" i="2" s="1"/>
  <c r="I13" i="2"/>
  <c r="I10" i="2"/>
  <c r="I20" i="1"/>
  <c r="I19" i="1" s="1"/>
  <c r="I18" i="1"/>
  <c r="I17" i="1"/>
  <c r="I16" i="1" s="1"/>
  <c r="I34" i="1" s="1"/>
  <c r="I13" i="1"/>
  <c r="I10" i="1"/>
  <c r="M20" i="8"/>
  <c r="M19" i="8" s="1"/>
  <c r="M34" i="8" s="1"/>
  <c r="L20" i="8"/>
  <c r="L19" i="8"/>
  <c r="M18" i="8"/>
  <c r="L18" i="8"/>
  <c r="L17" i="8"/>
  <c r="M16" i="8"/>
  <c r="L16" i="8"/>
  <c r="L34" i="8" s="1"/>
  <c r="M13" i="8"/>
  <c r="L13" i="8"/>
  <c r="L10" i="8"/>
  <c r="J34" i="8"/>
  <c r="J20" i="8"/>
  <c r="I20" i="8"/>
  <c r="H20" i="8"/>
  <c r="H19" i="8" s="1"/>
  <c r="D20" i="8"/>
  <c r="D19" i="8" s="1"/>
  <c r="C20" i="8"/>
  <c r="C19" i="8" s="1"/>
  <c r="J19" i="8"/>
  <c r="I19" i="8"/>
  <c r="J18" i="8"/>
  <c r="I18" i="8"/>
  <c r="D18" i="8"/>
  <c r="J17" i="8"/>
  <c r="J16" i="8" s="1"/>
  <c r="I17" i="8"/>
  <c r="I16" i="8" s="1"/>
  <c r="I34" i="8" s="1"/>
  <c r="D17" i="8"/>
  <c r="J13" i="8"/>
  <c r="I13" i="8"/>
  <c r="D13" i="8"/>
  <c r="J10" i="8"/>
  <c r="I10" i="8"/>
  <c r="D10" i="8"/>
  <c r="D16" i="8" s="1"/>
  <c r="M20" i="7"/>
  <c r="L20" i="7"/>
  <c r="M19" i="7"/>
  <c r="L19" i="7"/>
  <c r="M18" i="7"/>
  <c r="M16" i="7"/>
  <c r="L16" i="7"/>
  <c r="M13" i="7"/>
  <c r="L13" i="7"/>
  <c r="M10" i="7"/>
  <c r="L10" i="7"/>
  <c r="J20" i="7"/>
  <c r="I20" i="7"/>
  <c r="I19" i="7" s="1"/>
  <c r="H20" i="7"/>
  <c r="D20" i="7"/>
  <c r="D19" i="7" s="1"/>
  <c r="C20" i="7"/>
  <c r="C19" i="7" s="1"/>
  <c r="J19" i="7"/>
  <c r="H19" i="7"/>
  <c r="I18" i="7"/>
  <c r="D18" i="7"/>
  <c r="I17" i="7"/>
  <c r="I16" i="7" s="1"/>
  <c r="D17" i="7"/>
  <c r="D16" i="7" s="1"/>
  <c r="J16" i="7"/>
  <c r="J13" i="7"/>
  <c r="I13" i="7"/>
  <c r="D13" i="7"/>
  <c r="J10" i="7"/>
  <c r="I10" i="7"/>
  <c r="D10" i="7"/>
  <c r="M20" i="6"/>
  <c r="M19" i="6" s="1"/>
  <c r="M34" i="6" s="1"/>
  <c r="L20" i="6"/>
  <c r="L19" i="6"/>
  <c r="M18" i="6"/>
  <c r="L18" i="6"/>
  <c r="L17" i="6"/>
  <c r="M16" i="6"/>
  <c r="L16" i="6"/>
  <c r="L34" i="6" s="1"/>
  <c r="M13" i="6"/>
  <c r="L13" i="6"/>
  <c r="L10" i="6"/>
  <c r="J20" i="6"/>
  <c r="J19" i="6" s="1"/>
  <c r="I20" i="6"/>
  <c r="H20" i="6"/>
  <c r="D20" i="6"/>
  <c r="C20" i="6"/>
  <c r="C19" i="6" s="1"/>
  <c r="I19" i="6"/>
  <c r="H19" i="6"/>
  <c r="D19" i="6"/>
  <c r="J18" i="6"/>
  <c r="I18" i="6"/>
  <c r="D18" i="6"/>
  <c r="J17" i="6"/>
  <c r="I17" i="6"/>
  <c r="I16" i="6" s="1"/>
  <c r="I34" i="6" s="1"/>
  <c r="D17" i="6"/>
  <c r="J16" i="6"/>
  <c r="J13" i="6"/>
  <c r="I13" i="6"/>
  <c r="D13" i="6"/>
  <c r="J10" i="6"/>
  <c r="J34" i="6" s="1"/>
  <c r="I10" i="6"/>
  <c r="D10" i="6"/>
  <c r="D16" i="6" s="1"/>
  <c r="D34" i="6" s="1"/>
  <c r="M20" i="5"/>
  <c r="M19" i="5" s="1"/>
  <c r="L20" i="5"/>
  <c r="L19" i="5"/>
  <c r="M18" i="5"/>
  <c r="L18" i="5"/>
  <c r="M17" i="5"/>
  <c r="L17" i="5"/>
  <c r="L16" i="5" s="1"/>
  <c r="L34" i="5" s="1"/>
  <c r="M16" i="5"/>
  <c r="M34" i="5" s="1"/>
  <c r="M13" i="5"/>
  <c r="L13" i="5"/>
  <c r="M10" i="5"/>
  <c r="L10" i="5"/>
  <c r="C34" i="5"/>
  <c r="J20" i="5"/>
  <c r="J19" i="5" s="1"/>
  <c r="I20" i="5"/>
  <c r="D20" i="5"/>
  <c r="I19" i="5"/>
  <c r="D19" i="5"/>
  <c r="J18" i="5"/>
  <c r="J16" i="5" s="1"/>
  <c r="I18" i="5"/>
  <c r="D18" i="5"/>
  <c r="J17" i="5"/>
  <c r="I17" i="5"/>
  <c r="D17" i="5"/>
  <c r="I16" i="5"/>
  <c r="I34" i="5" s="1"/>
  <c r="D16" i="5"/>
  <c r="D34" i="5" s="1"/>
  <c r="J13" i="5"/>
  <c r="I13" i="5"/>
  <c r="D13" i="5"/>
  <c r="J10" i="5"/>
  <c r="J34" i="5" s="1"/>
  <c r="I10" i="5"/>
  <c r="D10" i="5"/>
  <c r="D34" i="8" l="1"/>
  <c r="L20" i="4" l="1"/>
  <c r="L19" i="4"/>
  <c r="L18" i="4"/>
  <c r="L16" i="4" s="1"/>
  <c r="L34" i="4" s="1"/>
  <c r="L17" i="4"/>
  <c r="L13" i="4"/>
  <c r="L10" i="4"/>
  <c r="L20" i="3"/>
  <c r="L19" i="3" s="1"/>
  <c r="L16" i="3"/>
  <c r="L13" i="3"/>
  <c r="L10" i="3"/>
  <c r="L20" i="2"/>
  <c r="L19" i="2"/>
  <c r="L18" i="2"/>
  <c r="L16" i="2" s="1"/>
  <c r="L34" i="2" s="1"/>
  <c r="L17" i="2"/>
  <c r="L13" i="2"/>
  <c r="L10" i="2"/>
  <c r="L20" i="1"/>
  <c r="L19" i="1"/>
  <c r="L34" i="1" s="1"/>
  <c r="L18" i="1"/>
  <c r="L17" i="1"/>
  <c r="L16" i="1"/>
  <c r="L13" i="1"/>
  <c r="L10" i="1"/>
  <c r="N34" i="8" l="1"/>
  <c r="N4" i="8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D6EAAAFF-CCC2-4E5B-9960-051D0904AD09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FDE20B71-B6D9-4969-A975-4A113F59AB4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ABDB138-3D63-4AB8-AC19-0C7AF1459174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CFD474F8-75E3-4BB7-95EA-DEC925134387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<sst xmlns="http://schemas.openxmlformats.org/spreadsheetml/2006/main" count="616" uniqueCount="82">
  <si>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</si>
  <si>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</si>
  <si>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</si>
  <si>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</si>
  <si>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</si>
  <si>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</si>
  <si>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</si>
  <si>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</si>
  <si>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</si>
  <si>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</si>
  <si>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</si>
  <si>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</si>
  <si>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</si>
  <si>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</si>
  <si>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</si>
  <si>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</si>
  <si>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</si>
  <si>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</si>
  <si>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</si>
  <si>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</si>
  <si>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</si>
  <si>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</si>
  <si>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</si>
  <si>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</si>
  <si>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</si>
  <si>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</si>
  <si>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</si>
  <si>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</si>
  <si>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</si>
  <si>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</si>
  <si>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</si>
  <si>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</si>
  <si>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</si>
  <si>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</si>
  <si>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</si>
  <si>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</si>
  <si>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</si>
  <si>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</si>
  <si>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</si>
  <si>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</si>
  <si>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</si>
  <si>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</si>
  <si>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</si>
  <si>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</si>
  <si>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</si>
  <si>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</si>
  <si>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</si>
  <si>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</si>
  <si>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</si>
  <si>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</si>
  <si>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</si>
  <si>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</si>
  <si>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</si>
  <si>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</si>
  <si>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</si>
  <si>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</si>
  <si>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</si>
  <si>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</si>
  <si>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</si>
  <si>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</si>
  <si>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</si>
  <si>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</si>
  <si>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</si>
  <si>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</si>
  <si>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</si>
  <si>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</si>
  <si>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</si>
  <si>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</si>
  <si>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Осигурителна Полиса</t>
  </si>
  <si>
    <t>Халк осигурување</t>
  </si>
  <si>
    <t>Вкупно неживот</t>
  </si>
  <si>
    <t>ЗОИЛ Македонија</t>
  </si>
  <si>
    <t>Сигал</t>
  </si>
  <si>
    <t>Алта Осигурување</t>
  </si>
  <si>
    <t>Бруто полисирана премија, во илјади денари, септември 2026 година</t>
  </si>
  <si>
    <t>Бруто полисирана премија, во илјади денари, септември 2025 година</t>
  </si>
  <si>
    <t>Бруто исплатени штети, во илјади денари, септември 2026 година</t>
  </si>
  <si>
    <t>Бруто исплатени штети, во илјади денари, септември 2025 година</t>
  </si>
  <si>
    <t>Број на склучени договори септември 2026 година</t>
  </si>
  <si>
    <t>Број на склучени договори септември 2025 година</t>
  </si>
  <si>
    <t>Број на ликвидирани штети септември 2026 година</t>
  </si>
  <si>
    <t>Број на ликвидирани штети септември 2025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</si>
</sst>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д_е_н_._-;\-* #,##0.00\ _д_е_н_._-;_-* &quot;-&quot;??\ _д_е_н_._-;_-@_-"/>
    <numFmt numFmtId="167" formatCode="_-* #,##0_-;\-* #,##0_-;_-* &quot;-&quot;??_-;_-@_-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Calibri"/>
      <family val="2"/>
    </font>
    <font>
      <sz val="8"/>
      <color theme="1"/>
      <name val="Triglav TheSans"/>
      <family val="2"/>
      <charset val="238"/>
    </font>
    <font>
      <sz val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ck">
        <color theme="0"/>
      </left>
      <right style="thick">
        <color theme="0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5">
    <xf numFmtId="0" fontId="0" fillId="0" borderId="0"/>
    <xf numFmtId="0" fontId="3" fillId="0" borderId="0"/>
    <xf numFmtId="0" fontId="3" fillId="0" borderId="0"/>
    <xf numFmtId="0" fontId="12" fillId="0" borderId="0"/>
    <xf numFmtId="165" fontId="3" fillId="0" borderId="0" applyFont="0" applyFill="0" applyBorder="0" applyAlignment="0" applyProtection="0"/>
    <xf numFmtId="0" fontId="11" fillId="0" borderId="0"/>
    <xf numFmtId="0" fontId="1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2" fillId="0" borderId="0"/>
    <xf numFmtId="165" fontId="11" fillId="0" borderId="0" applyFont="0" applyFill="0" applyBorder="0" applyAlignment="0" applyProtection="0"/>
    <xf numFmtId="0" fontId="11" fillId="0" borderId="0"/>
    <xf numFmtId="0" fontId="14" fillId="6" borderId="0" applyNumberFormat="0" applyBorder="0" applyAlignment="0" applyProtection="0"/>
    <xf numFmtId="0" fontId="2" fillId="0" borderId="0"/>
    <xf numFmtId="0" fontId="11" fillId="0" borderId="0"/>
    <xf numFmtId="43" fontId="3" fillId="0" borderId="0" applyFont="0" applyFill="0" applyBorder="0" applyAlignment="0" applyProtection="0"/>
    <xf numFmtId="0" fontId="1" fillId="0" borderId="0"/>
    <xf numFmtId="0" fontId="15" fillId="0" borderId="0" applyAlignment="0"/>
    <xf numFmtId="165" fontId="1" fillId="0" borderId="0" applyFont="0" applyFill="0" applyBorder="0" applyAlignment="0" applyProtection="0"/>
    <xf numFmtId="3" fontId="17" fillId="0" borderId="11"/>
  </cellStyleXfs>
  <cellXfs count="47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3" fontId="6" fillId="0" borderId="9" xfId="0" applyNumberFormat="1" applyFont="1" applyBorder="1"/>
    <xf numFmtId="3" fontId="7" fillId="3" borderId="1" xfId="2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16" fillId="3" borderId="1" xfId="3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164" fontId="4" fillId="3" borderId="1" xfId="30" applyNumberFormat="1" applyFont="1" applyFill="1" applyBorder="1" applyAlignment="1">
      <alignment vertical="center" wrapText="1"/>
    </xf>
    <xf numFmtId="3" fontId="7" fillId="3" borderId="1" xfId="32" applyNumberFormat="1" applyFont="1" applyFill="1" applyBorder="1" applyAlignment="1">
      <alignment vertical="center" wrapText="1"/>
    </xf>
    <xf numFmtId="165" fontId="7" fillId="3" borderId="1" xfId="4" applyFont="1" applyFill="1" applyBorder="1" applyAlignment="1">
      <alignment vertical="center" wrapText="1"/>
    </xf>
    <xf numFmtId="165" fontId="7" fillId="5" borderId="1" xfId="4" applyFont="1" applyFill="1" applyBorder="1" applyAlignment="1">
      <alignment vertical="center" wrapText="1"/>
    </xf>
    <xf numFmtId="165" fontId="7" fillId="5" borderId="0" xfId="4" applyFont="1" applyFill="1" applyAlignment="1">
      <alignment vertical="center" wrapText="1"/>
    </xf>
    <xf numFmtId="165" fontId="4" fillId="3" borderId="1" xfId="4" applyFont="1" applyFill="1" applyBorder="1" applyAlignment="1">
      <alignment vertical="center" wrapText="1"/>
    </xf>
    <xf numFmtId="167" fontId="7" fillId="3" borderId="1" xfId="4" applyNumberFormat="1" applyFont="1" applyFill="1" applyBorder="1" applyAlignment="1">
      <alignment vertical="center" wrapText="1"/>
    </xf>
    <xf numFmtId="167" fontId="7" fillId="5" borderId="1" xfId="4" applyNumberFormat="1" applyFont="1" applyFill="1" applyBorder="1" applyAlignment="1">
      <alignment vertical="center" wrapText="1"/>
    </xf>
    <xf numFmtId="167" fontId="7" fillId="5" borderId="0" xfId="4" applyNumberFormat="1" applyFont="1" applyFill="1" applyAlignment="1">
      <alignment vertical="center" wrapText="1"/>
    </xf>
    <xf numFmtId="167" fontId="4" fillId="3" borderId="1" xfId="4" applyNumberFormat="1" applyFont="1" applyFill="1" applyBorder="1" applyAlignment="1">
      <alignment vertical="center" wrapText="1"/>
    </xf>
    <xf numFmtId="4" fontId="7" fillId="3" borderId="1" xfId="32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5" borderId="0" xfId="0" applyNumberFormat="1" applyFont="1" applyFill="1" applyAlignment="1">
      <alignment vertical="center" wrapText="1"/>
    </xf>
    <xf numFmtId="3" fontId="18" fillId="7" borderId="1" xfId="0" applyNumberFormat="1" applyFont="1" applyFill="1" applyBorder="1" applyAlignment="1">
      <alignment vertical="center" wrapText="1"/>
    </xf>
    <xf numFmtId="0" fontId="18" fillId="7" borderId="1" xfId="0" applyFont="1" applyFill="1" applyBorder="1" applyAlignment="1">
      <alignment vertical="center" wrapText="1"/>
    </xf>
    <xf numFmtId="3" fontId="18" fillId="8" borderId="1" xfId="0" applyNumberFormat="1" applyFont="1" applyFill="1" applyBorder="1" applyAlignment="1">
      <alignment vertical="center" wrapText="1"/>
    </xf>
    <xf numFmtId="0" fontId="18" fillId="8" borderId="1" xfId="0" applyFont="1" applyFill="1" applyBorder="1" applyAlignment="1">
      <alignment vertical="center" wrapText="1"/>
    </xf>
    <xf numFmtId="3" fontId="7" fillId="9" borderId="1" xfId="0" applyNumberFormat="1" applyFont="1" applyFill="1" applyBorder="1" applyAlignment="1">
      <alignment vertical="center" wrapText="1"/>
    </xf>
  </cellXfs>
  <cellStyles count="35">
    <cellStyle name="Comma 2" xfId="4" xr:uid="{DA045210-B8D0-46D1-B7AE-827025748BB8}"/>
    <cellStyle name="Comma 2 2" xfId="23" xr:uid="{4D07B060-4C2E-48D1-93B4-238D4E09650E}"/>
    <cellStyle name="Comma 3" xfId="25" xr:uid="{36CD262A-54CA-4A5E-B703-4E0C47DDC6E4}"/>
    <cellStyle name="Comma 4" xfId="30" xr:uid="{13A4B750-86A1-4EB1-A66C-A676DC6AAC62}"/>
    <cellStyle name="Comma 5" xfId="33" xr:uid="{07D2AC3D-6D08-43B6-80E5-A46C6068243A}"/>
    <cellStyle name="First_Column_Rows_0" xfId="34" xr:uid="{2E17A6D8-56D9-425F-ABDF-3BCA8A567A12}"/>
    <cellStyle name="Neutral 2" xfId="27" xr:uid="{78626529-7481-49E8-B832-BCD4EA7CCA5A}"/>
    <cellStyle name="Normal" xfId="0" builtinId="0"/>
    <cellStyle name="Normal 2" xfId="1" xr:uid="{A3521A09-9228-4AF6-AF9D-D6F5A7B6AD15}"/>
    <cellStyle name="Normal 2 2" xfId="8" xr:uid="{63E3C801-0CA4-44EF-B84B-FD4784853BC6}"/>
    <cellStyle name="Normal 2 2 2" xfId="24" xr:uid="{0A856407-158F-4B1F-9CAB-D6EAEA140BE2}"/>
    <cellStyle name="Normal 2 2 3" xfId="26" xr:uid="{A7B164A6-5A3C-4A3A-BC4B-76A1A48F27AE}"/>
    <cellStyle name="Normal 2 3" xfId="28" xr:uid="{EF441DE0-B73B-413B-A39A-DAE51A64D86D}"/>
    <cellStyle name="Normal 2 4" xfId="9" xr:uid="{626BC373-44BF-4306-8A7B-6D095133D393}"/>
    <cellStyle name="Normal 2 4 2" xfId="12" xr:uid="{9E6CA49E-3B16-4DB9-B0F0-9A1FB7E339A8}"/>
    <cellStyle name="Normal 2 4 3" xfId="16" xr:uid="{F4311A7C-1574-49E6-B8FF-8A0B6972BA26}"/>
    <cellStyle name="Normal 2 4 4" xfId="19" xr:uid="{340246FF-3C42-4B46-AC92-64687D3E8B56}"/>
    <cellStyle name="Normal 2 4 5" xfId="22" xr:uid="{3930FB01-1214-4690-8EFE-B1F3A10AF505}"/>
    <cellStyle name="Normal 2 5" xfId="6" xr:uid="{345C2883-7A7A-4EF6-811A-6F5AD637D244}"/>
    <cellStyle name="Normal 2 6" xfId="32" xr:uid="{11BEFF4E-600F-4D6E-84E2-ADD4086403E1}"/>
    <cellStyle name="Normal 3" xfId="2" xr:uid="{8B089AE6-DFB8-41B8-BB6D-F35EB01D6692}"/>
    <cellStyle name="Normal 3 2" xfId="3" xr:uid="{AB7ED279-DBA4-4CEB-8B90-B21A665AA02D}"/>
    <cellStyle name="Normal 3 2 2" xfId="29" xr:uid="{9CE132A9-7A03-4608-A223-90B53B3789F9}"/>
    <cellStyle name="Normal 4" xfId="5" xr:uid="{98CDD710-5D35-4849-A75D-8ACC22D74004}"/>
    <cellStyle name="Normal 4 2" xfId="13" xr:uid="{8E7C6415-33E4-453F-B36E-5D96A42324CF}"/>
    <cellStyle name="Normal 5" xfId="10" xr:uid="{D31D15B8-368B-4FEB-BA22-39457475B81A}"/>
    <cellStyle name="Normal 5 2 2" xfId="7" xr:uid="{B1DC6121-5CAC-4452-9487-A239DCF15EC0}"/>
    <cellStyle name="Normal 5 2 2 2" xfId="11" xr:uid="{FE8674B9-0AC0-4E29-9C91-52FAE5F94BB6}"/>
    <cellStyle name="Normal 5 2 2 3" xfId="15" xr:uid="{45D876B6-BFC2-4EC8-8A0A-0F2696003A76}"/>
    <cellStyle name="Normal 5 2 2 4" xfId="18" xr:uid="{CA790CD6-587F-40B8-9FF2-F7D83F6813A8}"/>
    <cellStyle name="Normal 5 2 2 5" xfId="21" xr:uid="{03E98043-A654-4E4B-81BE-C8559E418A5C}"/>
    <cellStyle name="Normal 6" xfId="14" xr:uid="{1AD688D8-CFE5-4679-9B23-00B2C902C6CF}"/>
    <cellStyle name="Normal 7" xfId="17" xr:uid="{17B012F1-6872-4EB1-A175-54F8136B5DB1}"/>
    <cellStyle name="Normal 8" xfId="20" xr:uid="{81D4A082-2839-4DA0-9EAC-1293084DD975}"/>
    <cellStyle name="Normal 9" xfId="31" xr:uid="{640716C4-CEA3-4043-8225-47D0CF832B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80" zoomScaleNormal="80" workbookViewId="0">
      <selection activeCell="H3" sqref="H3:H34"/>
    </sheetView>
  </sheetViews>
  <sheetFormatPr defaultRowHeight="14.4"/>
  <cols>
    <col min="1" max="1" width="32.109375" customWidth="1"/>
    <col min="2" max="2" width="6.109375" customWidth="1"/>
    <col min="3" max="14" width="15.109375" style="2" customWidth="1"/>
  </cols>
  <sheetData>
    <row r="1" spans="1:14">
      <c r="A1" s="10" t="s">
        <v>74</v>
      </c>
    </row>
    <row r="2" spans="1:14" s="3" customFormat="1" ht="28.8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73</v>
      </c>
      <c r="N2" s="12" t="s">
        <v>70</v>
      </c>
    </row>
    <row r="3" spans="1:14">
      <c r="A3" s="6" t="s">
        <v>0</v>
      </c>
      <c r="B3" s="1" t="s">
        <v>1</v>
      </c>
      <c r="C3" s="29">
        <v>11117</v>
      </c>
      <c r="D3" s="28">
        <v>5605.7110000000002</v>
      </c>
      <c r="E3" s="19">
        <v>1040</v>
      </c>
      <c r="F3" s="44">
        <v>2651</v>
      </c>
      <c r="G3" s="39">
        <v>6724.01</v>
      </c>
      <c r="H3" s="44">
        <v>8123</v>
      </c>
      <c r="I3" s="19">
        <v>4553.0370000000003</v>
      </c>
      <c r="J3" s="19">
        <v>3037</v>
      </c>
      <c r="K3" s="18">
        <v>4971</v>
      </c>
      <c r="L3" s="23">
        <v>8011.55</v>
      </c>
      <c r="M3" s="31">
        <v>321.33800000000002</v>
      </c>
      <c r="N3" s="13">
        <f>SUM(C3:M3)</f>
        <v>56154.646000000008</v>
      </c>
    </row>
    <row r="4" spans="1:14">
      <c r="A4" s="6" t="s">
        <v>2</v>
      </c>
      <c r="B4" s="1" t="s">
        <v>3</v>
      </c>
      <c r="C4" s="29">
        <v>8986</v>
      </c>
      <c r="D4" s="28">
        <v>12396.798000000001</v>
      </c>
      <c r="E4" s="19">
        <v>339</v>
      </c>
      <c r="F4" s="45">
        <v>0</v>
      </c>
      <c r="G4" s="39">
        <v>17530.23</v>
      </c>
      <c r="H4" s="44">
        <v>5137</v>
      </c>
      <c r="I4" s="19">
        <v>17087.591</v>
      </c>
      <c r="J4" s="19">
        <v>2274</v>
      </c>
      <c r="K4" s="18">
        <v>0</v>
      </c>
      <c r="L4" s="23">
        <v>4689.58</v>
      </c>
      <c r="M4" s="31">
        <v>0</v>
      </c>
      <c r="N4" s="13">
        <f t="shared" ref="N4:N34" si="0">SUM(C4:M4)</f>
        <v>68440.199000000008</v>
      </c>
    </row>
    <row r="5" spans="1:14">
      <c r="A5" s="6" t="s">
        <v>4</v>
      </c>
      <c r="B5" s="1" t="s">
        <v>5</v>
      </c>
      <c r="C5" s="29">
        <v>13618</v>
      </c>
      <c r="D5" s="28">
        <v>13307.647000000001</v>
      </c>
      <c r="E5" s="19">
        <v>6103</v>
      </c>
      <c r="F5" s="44">
        <v>2980</v>
      </c>
      <c r="G5" s="39">
        <v>15310.15</v>
      </c>
      <c r="H5" s="44">
        <v>22545</v>
      </c>
      <c r="I5" s="19">
        <v>16927.358</v>
      </c>
      <c r="J5" s="19">
        <v>6885</v>
      </c>
      <c r="K5" s="18">
        <v>16674</v>
      </c>
      <c r="L5" s="23">
        <v>14884.47</v>
      </c>
      <c r="M5" s="31">
        <v>969.88099999999997</v>
      </c>
      <c r="N5" s="13">
        <f t="shared" si="0"/>
        <v>130204.50599999999</v>
      </c>
    </row>
    <row r="6" spans="1:14">
      <c r="A6" s="6" t="s">
        <v>6</v>
      </c>
      <c r="B6" s="1" t="s">
        <v>7</v>
      </c>
      <c r="C6" s="29"/>
      <c r="D6" s="19">
        <v>0</v>
      </c>
      <c r="E6" s="19"/>
      <c r="F6" s="45">
        <v>0</v>
      </c>
      <c r="G6" s="39">
        <v>0</v>
      </c>
      <c r="H6" s="45">
        <v>0</v>
      </c>
      <c r="I6" s="19">
        <v>0</v>
      </c>
      <c r="J6" s="19">
        <v>0</v>
      </c>
      <c r="K6" s="18">
        <v>0</v>
      </c>
      <c r="L6" s="23">
        <v>0</v>
      </c>
      <c r="M6" s="31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29">
        <v>0</v>
      </c>
      <c r="D7" s="19">
        <v>0</v>
      </c>
      <c r="E7" s="19"/>
      <c r="F7" s="45">
        <v>0</v>
      </c>
      <c r="G7" s="39">
        <v>0</v>
      </c>
      <c r="H7" s="45">
        <v>0</v>
      </c>
      <c r="I7" s="19">
        <v>0</v>
      </c>
      <c r="J7" s="19">
        <v>0</v>
      </c>
      <c r="K7" s="18">
        <v>0</v>
      </c>
      <c r="L7" s="23">
        <v>0</v>
      </c>
      <c r="M7" s="31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27">
        <v>0</v>
      </c>
      <c r="D8" s="19">
        <v>0</v>
      </c>
      <c r="E8" s="19"/>
      <c r="F8" s="45">
        <v>0</v>
      </c>
      <c r="G8" s="39">
        <v>6.15</v>
      </c>
      <c r="H8" s="45">
        <v>0</v>
      </c>
      <c r="I8" s="19">
        <v>35.040999999999997</v>
      </c>
      <c r="J8" s="19">
        <v>0</v>
      </c>
      <c r="K8" s="18">
        <v>0</v>
      </c>
      <c r="L8" s="23">
        <v>0</v>
      </c>
      <c r="M8" s="31">
        <v>0</v>
      </c>
      <c r="N8" s="13">
        <f t="shared" si="0"/>
        <v>41.190999999999995</v>
      </c>
    </row>
    <row r="9" spans="1:14">
      <c r="A9" s="6" t="s">
        <v>12</v>
      </c>
      <c r="B9" s="1" t="s">
        <v>13</v>
      </c>
      <c r="C9" s="29">
        <v>0</v>
      </c>
      <c r="D9" s="19">
        <v>75.760999999999996</v>
      </c>
      <c r="E9" s="19">
        <v>810</v>
      </c>
      <c r="F9" s="45">
        <v>0</v>
      </c>
      <c r="G9" s="39">
        <v>2076.39</v>
      </c>
      <c r="H9" s="45">
        <v>116</v>
      </c>
      <c r="I9" s="19">
        <v>1250.2439999999999</v>
      </c>
      <c r="J9" s="19">
        <v>38</v>
      </c>
      <c r="K9" s="18">
        <v>147</v>
      </c>
      <c r="L9" s="23">
        <v>280.86</v>
      </c>
      <c r="M9" s="31">
        <v>0</v>
      </c>
      <c r="N9" s="13">
        <f t="shared" si="0"/>
        <v>4794.2549999999992</v>
      </c>
    </row>
    <row r="10" spans="1:14">
      <c r="A10" s="6" t="s">
        <v>14</v>
      </c>
      <c r="B10" s="1" t="s">
        <v>15</v>
      </c>
      <c r="C10" s="29">
        <v>8254</v>
      </c>
      <c r="D10" s="19">
        <f>D11+D12</f>
        <v>6622.9350000000004</v>
      </c>
      <c r="E10" s="19">
        <v>14811</v>
      </c>
      <c r="F10" s="45">
        <v>302</v>
      </c>
      <c r="G10" s="39">
        <v>14242.03</v>
      </c>
      <c r="H10" s="44">
        <v>8117</v>
      </c>
      <c r="I10" s="19">
        <f>I11+I12</f>
        <v>11349.579357812932</v>
      </c>
      <c r="J10" s="19">
        <f t="shared" ref="J10" si="1">SUM(J11:J12)</f>
        <v>1125</v>
      </c>
      <c r="K10" s="18">
        <v>5688</v>
      </c>
      <c r="L10" s="23">
        <f>SUM(L11:L12)</f>
        <v>5770.72</v>
      </c>
      <c r="M10" s="31">
        <f>M11+M12</f>
        <v>125.27799999999999</v>
      </c>
      <c r="N10" s="13">
        <f t="shared" si="0"/>
        <v>76407.542357812941</v>
      </c>
    </row>
    <row r="11" spans="1:14">
      <c r="A11" s="6" t="s">
        <v>16</v>
      </c>
      <c r="B11" s="1" t="s">
        <v>17</v>
      </c>
      <c r="C11" s="29">
        <v>3871</v>
      </c>
      <c r="D11" s="28">
        <v>2016.7149999999999</v>
      </c>
      <c r="E11" s="19">
        <v>838</v>
      </c>
      <c r="F11" s="45">
        <v>185</v>
      </c>
      <c r="G11" s="39">
        <v>2127.85</v>
      </c>
      <c r="H11" s="44">
        <v>2615</v>
      </c>
      <c r="I11" s="19">
        <v>910.50178139413697</v>
      </c>
      <c r="J11" s="19">
        <v>570</v>
      </c>
      <c r="K11" s="18">
        <v>1528</v>
      </c>
      <c r="L11" s="23">
        <v>891.12</v>
      </c>
      <c r="M11" s="31">
        <v>67.414000000000001</v>
      </c>
      <c r="N11" s="13">
        <f t="shared" si="0"/>
        <v>15620.60078139414</v>
      </c>
    </row>
    <row r="12" spans="1:14">
      <c r="A12" s="6" t="s">
        <v>18</v>
      </c>
      <c r="B12" s="1" t="s">
        <v>19</v>
      </c>
      <c r="C12" s="29">
        <v>4383</v>
      </c>
      <c r="D12" s="28">
        <v>4606.22</v>
      </c>
      <c r="E12" s="19">
        <v>13973</v>
      </c>
      <c r="F12" s="45">
        <v>118</v>
      </c>
      <c r="G12" s="39">
        <v>12114.18</v>
      </c>
      <c r="H12" s="44">
        <v>5502</v>
      </c>
      <c r="I12" s="19">
        <v>10439.077576418795</v>
      </c>
      <c r="J12" s="19">
        <v>555</v>
      </c>
      <c r="K12" s="18">
        <v>4160</v>
      </c>
      <c r="L12" s="23">
        <v>4879.6000000000004</v>
      </c>
      <c r="M12" s="31">
        <v>57.863999999999997</v>
      </c>
      <c r="N12" s="13">
        <f t="shared" si="0"/>
        <v>60787.941576418794</v>
      </c>
    </row>
    <row r="13" spans="1:14">
      <c r="A13" s="6" t="s">
        <v>20</v>
      </c>
      <c r="B13" s="1" t="s">
        <v>21</v>
      </c>
      <c r="C13" s="29">
        <v>25756</v>
      </c>
      <c r="D13" s="19">
        <f>D14+D15</f>
        <v>5810.1049999999996</v>
      </c>
      <c r="E13" s="19">
        <v>17537</v>
      </c>
      <c r="F13" s="45">
        <v>100</v>
      </c>
      <c r="G13" s="39">
        <v>32942.58</v>
      </c>
      <c r="H13" s="44">
        <v>10246</v>
      </c>
      <c r="I13" s="19">
        <f>I14+I15</f>
        <v>16844.012642187066</v>
      </c>
      <c r="J13" s="19">
        <f t="shared" ref="J13" si="2">SUM(J14:J15)</f>
        <v>626</v>
      </c>
      <c r="K13" s="18">
        <v>3123</v>
      </c>
      <c r="L13" s="23">
        <f>SUM(L14:L15)</f>
        <v>3944.5</v>
      </c>
      <c r="M13" s="31">
        <f>M14+M15</f>
        <v>62.765999999999998</v>
      </c>
      <c r="N13" s="13">
        <f t="shared" si="0"/>
        <v>116991.96364218707</v>
      </c>
    </row>
    <row r="14" spans="1:14">
      <c r="A14" s="6" t="s">
        <v>16</v>
      </c>
      <c r="B14" s="1" t="s">
        <v>22</v>
      </c>
      <c r="C14" s="29">
        <v>2453</v>
      </c>
      <c r="D14" s="19">
        <v>2046.3040000000001</v>
      </c>
      <c r="E14" s="19">
        <v>76</v>
      </c>
      <c r="F14" s="45">
        <v>26</v>
      </c>
      <c r="G14" s="39">
        <v>3480.48</v>
      </c>
      <c r="H14" s="44">
        <v>6168</v>
      </c>
      <c r="I14" s="19">
        <v>3123.2232186058627</v>
      </c>
      <c r="J14" s="19">
        <v>239</v>
      </c>
      <c r="K14" s="18">
        <v>218</v>
      </c>
      <c r="L14" s="23">
        <v>1185.78</v>
      </c>
      <c r="M14" s="31">
        <v>62.765999999999998</v>
      </c>
      <c r="N14" s="13">
        <f t="shared" si="0"/>
        <v>19078.553218605859</v>
      </c>
    </row>
    <row r="15" spans="1:14">
      <c r="A15" s="6" t="s">
        <v>18</v>
      </c>
      <c r="B15" s="1" t="s">
        <v>23</v>
      </c>
      <c r="C15" s="29">
        <v>23303</v>
      </c>
      <c r="D15" s="19">
        <v>3763.8009999999999</v>
      </c>
      <c r="E15" s="19">
        <v>17461</v>
      </c>
      <c r="F15" s="45">
        <v>74</v>
      </c>
      <c r="G15" s="39">
        <v>29462.1</v>
      </c>
      <c r="H15" s="44">
        <v>4078</v>
      </c>
      <c r="I15" s="19">
        <v>13720.789423581205</v>
      </c>
      <c r="J15" s="19">
        <v>387</v>
      </c>
      <c r="K15" s="18">
        <v>2905</v>
      </c>
      <c r="L15" s="23">
        <v>2758.72</v>
      </c>
      <c r="M15" s="31">
        <v>0</v>
      </c>
      <c r="N15" s="13">
        <f t="shared" si="0"/>
        <v>97913.410423581197</v>
      </c>
    </row>
    <row r="16" spans="1:14">
      <c r="A16" s="6" t="s">
        <v>24</v>
      </c>
      <c r="B16" s="1" t="s">
        <v>25</v>
      </c>
      <c r="C16" s="29">
        <v>34010</v>
      </c>
      <c r="D16" s="19">
        <f>D17+D18</f>
        <v>12433.04</v>
      </c>
      <c r="E16" s="19">
        <v>32348</v>
      </c>
      <c r="F16" s="45">
        <v>402</v>
      </c>
      <c r="G16" s="39">
        <v>47184.61</v>
      </c>
      <c r="H16" s="44">
        <v>18362</v>
      </c>
      <c r="I16" s="19">
        <f>I17+I18</f>
        <v>28193.591999999997</v>
      </c>
      <c r="J16" s="19">
        <f t="shared" ref="J16" si="3">SUM(J17:J18)</f>
        <v>1751</v>
      </c>
      <c r="K16" s="18">
        <v>8811</v>
      </c>
      <c r="L16" s="23">
        <f>SUM(L17:L18)</f>
        <v>9715.2199999999993</v>
      </c>
      <c r="M16" s="31">
        <f>M17+M18</f>
        <v>188.04400000000001</v>
      </c>
      <c r="N16" s="13">
        <f t="shared" si="0"/>
        <v>193398.50600000002</v>
      </c>
    </row>
    <row r="17" spans="1:14">
      <c r="A17" s="6" t="s">
        <v>16</v>
      </c>
      <c r="B17" s="1" t="s">
        <v>26</v>
      </c>
      <c r="C17" s="29">
        <v>6324</v>
      </c>
      <c r="D17" s="28">
        <f>D11+D14</f>
        <v>4063.0190000000002</v>
      </c>
      <c r="E17" s="19">
        <v>914</v>
      </c>
      <c r="F17" s="45">
        <v>210</v>
      </c>
      <c r="G17" s="39">
        <v>5608.32</v>
      </c>
      <c r="H17" s="44">
        <v>8783</v>
      </c>
      <c r="I17" s="19">
        <f t="shared" ref="I17:I18" si="4">I11+I14</f>
        <v>4033.7249999999995</v>
      </c>
      <c r="J17" s="19">
        <f>J11+J14</f>
        <v>809</v>
      </c>
      <c r="K17" s="18">
        <v>1746</v>
      </c>
      <c r="L17" s="23">
        <f t="shared" ref="L17:L18" si="5">L11+L14</f>
        <v>2076.9</v>
      </c>
      <c r="M17" s="31">
        <f>M11+M14</f>
        <v>130.18</v>
      </c>
      <c r="N17" s="13">
        <f t="shared" si="0"/>
        <v>34698.144</v>
      </c>
    </row>
    <row r="18" spans="1:14">
      <c r="A18" s="6" t="s">
        <v>18</v>
      </c>
      <c r="B18" s="1" t="s">
        <v>27</v>
      </c>
      <c r="C18" s="29">
        <v>27686</v>
      </c>
      <c r="D18" s="28">
        <f>D12+D15</f>
        <v>8370.0210000000006</v>
      </c>
      <c r="E18" s="19">
        <v>31434</v>
      </c>
      <c r="F18" s="45">
        <v>191</v>
      </c>
      <c r="G18" s="39">
        <v>41576.28</v>
      </c>
      <c r="H18" s="44">
        <v>9580</v>
      </c>
      <c r="I18" s="19">
        <f t="shared" si="4"/>
        <v>24159.866999999998</v>
      </c>
      <c r="J18" s="19">
        <f>J12+J15</f>
        <v>942</v>
      </c>
      <c r="K18" s="18">
        <v>7065</v>
      </c>
      <c r="L18" s="23">
        <f t="shared" si="5"/>
        <v>7638.32</v>
      </c>
      <c r="M18" s="31">
        <f>M12+M15</f>
        <v>57.863999999999997</v>
      </c>
      <c r="N18" s="13">
        <f t="shared" si="0"/>
        <v>158700.35200000001</v>
      </c>
    </row>
    <row r="19" spans="1:14">
      <c r="A19" s="6" t="s">
        <v>28</v>
      </c>
      <c r="B19" s="1" t="s">
        <v>29</v>
      </c>
      <c r="C19" s="29">
        <v>57837</v>
      </c>
      <c r="D19" s="19">
        <f>D20+D24+D25</f>
        <v>41676.118999999999</v>
      </c>
      <c r="E19" s="19">
        <v>28679</v>
      </c>
      <c r="F19" s="44">
        <v>62854</v>
      </c>
      <c r="G19" s="39">
        <v>69514.66</v>
      </c>
      <c r="H19" s="42">
        <v>49471</v>
      </c>
      <c r="I19" s="19">
        <f>I20+I24+I25</f>
        <v>42822.185000000005</v>
      </c>
      <c r="J19" s="19">
        <f t="shared" ref="J19" si="6">SUM(J20,J24:J25)</f>
        <v>87683</v>
      </c>
      <c r="K19" s="18">
        <v>51823</v>
      </c>
      <c r="L19" s="23">
        <f>L20+L24+L25</f>
        <v>34989.24</v>
      </c>
      <c r="M19" s="32">
        <f>M20+M24</f>
        <v>9534.1170000000002</v>
      </c>
      <c r="N19" s="13">
        <f t="shared" si="0"/>
        <v>536883.321</v>
      </c>
    </row>
    <row r="20" spans="1:14">
      <c r="A20" s="6" t="s">
        <v>30</v>
      </c>
      <c r="B20" s="1" t="s">
        <v>31</v>
      </c>
      <c r="C20" s="29">
        <v>57023</v>
      </c>
      <c r="D20" s="19">
        <f>SUM(D21:D23)</f>
        <v>40980.163999999997</v>
      </c>
      <c r="E20" s="19">
        <v>28040</v>
      </c>
      <c r="F20" s="44">
        <v>62854</v>
      </c>
      <c r="G20" s="39">
        <v>68368.75</v>
      </c>
      <c r="H20" s="42">
        <v>47232</v>
      </c>
      <c r="I20" s="19">
        <f>I21+I22+I23</f>
        <v>41068.588000000003</v>
      </c>
      <c r="J20" s="19">
        <f t="shared" ref="J20" si="7">SUM(J21:J23)</f>
        <v>87067</v>
      </c>
      <c r="K20" s="18">
        <v>50893</v>
      </c>
      <c r="L20" s="23">
        <f>SUM(L21:L23)</f>
        <v>33862.07</v>
      </c>
      <c r="M20" s="33">
        <f>M21+M22+M23+M24</f>
        <v>9534.1170000000002</v>
      </c>
      <c r="N20" s="13">
        <f t="shared" si="0"/>
        <v>526922.68900000001</v>
      </c>
    </row>
    <row r="21" spans="1:14">
      <c r="A21" s="6" t="s">
        <v>32</v>
      </c>
      <c r="B21" s="1" t="s">
        <v>33</v>
      </c>
      <c r="C21" s="29">
        <v>43801</v>
      </c>
      <c r="D21" s="19">
        <v>30197.067999999999</v>
      </c>
      <c r="E21" s="19">
        <v>18063</v>
      </c>
      <c r="F21" s="44">
        <v>41609</v>
      </c>
      <c r="G21" s="39">
        <v>52377.38</v>
      </c>
      <c r="H21" s="44">
        <v>34680</v>
      </c>
      <c r="I21" s="19">
        <v>29533.025000000001</v>
      </c>
      <c r="J21" s="19">
        <v>67626</v>
      </c>
      <c r="K21" s="18">
        <v>38719</v>
      </c>
      <c r="L21" s="23">
        <v>23328.49</v>
      </c>
      <c r="M21" s="32">
        <v>8198.116</v>
      </c>
      <c r="N21" s="13">
        <f t="shared" si="0"/>
        <v>388132.07899999997</v>
      </c>
    </row>
    <row r="22" spans="1:14">
      <c r="A22" s="6" t="s">
        <v>34</v>
      </c>
      <c r="B22" s="1" t="s">
        <v>35</v>
      </c>
      <c r="C22" s="29">
        <v>13164</v>
      </c>
      <c r="D22" s="19">
        <v>10508.191000000001</v>
      </c>
      <c r="E22" s="19">
        <v>5947</v>
      </c>
      <c r="F22" s="44">
        <v>12158</v>
      </c>
      <c r="G22" s="39">
        <v>15837.59</v>
      </c>
      <c r="H22" s="44">
        <v>12399</v>
      </c>
      <c r="I22" s="19">
        <v>11461.763000000001</v>
      </c>
      <c r="J22" s="19">
        <v>19146</v>
      </c>
      <c r="K22" s="18">
        <v>12095</v>
      </c>
      <c r="L22" s="23">
        <v>9080.8700000000008</v>
      </c>
      <c r="M22" s="32">
        <v>1320.626</v>
      </c>
      <c r="N22" s="13">
        <f t="shared" si="0"/>
        <v>123118.04000000001</v>
      </c>
    </row>
    <row r="23" spans="1:14">
      <c r="A23" s="6" t="s">
        <v>36</v>
      </c>
      <c r="B23" s="1" t="s">
        <v>37</v>
      </c>
      <c r="C23" s="29">
        <v>58</v>
      </c>
      <c r="D23" s="19">
        <v>274.90499999999997</v>
      </c>
      <c r="E23" s="19">
        <v>4030</v>
      </c>
      <c r="F23" s="44">
        <v>8935</v>
      </c>
      <c r="G23" s="39">
        <v>153.78</v>
      </c>
      <c r="H23" s="45">
        <v>154</v>
      </c>
      <c r="I23" s="19">
        <v>73.8</v>
      </c>
      <c r="J23" s="19">
        <v>295</v>
      </c>
      <c r="K23" s="18">
        <v>79</v>
      </c>
      <c r="L23" s="23">
        <v>1452.71</v>
      </c>
      <c r="M23" s="32">
        <v>15.375</v>
      </c>
      <c r="N23" s="13">
        <f t="shared" si="0"/>
        <v>15521.57</v>
      </c>
    </row>
    <row r="24" spans="1:14">
      <c r="A24" s="6" t="s">
        <v>38</v>
      </c>
      <c r="B24" s="1" t="s">
        <v>39</v>
      </c>
      <c r="C24" s="29">
        <v>814</v>
      </c>
      <c r="D24" s="19">
        <v>695.95500000000004</v>
      </c>
      <c r="E24" s="19">
        <v>639</v>
      </c>
      <c r="F24" s="45">
        <v>152</v>
      </c>
      <c r="G24" s="39">
        <v>1145.92</v>
      </c>
      <c r="H24" s="44">
        <v>2239</v>
      </c>
      <c r="I24" s="19">
        <v>1753.597</v>
      </c>
      <c r="J24" s="19">
        <v>616</v>
      </c>
      <c r="K24" s="18">
        <v>930</v>
      </c>
      <c r="L24" s="23">
        <v>1127.17</v>
      </c>
      <c r="M24" s="32">
        <v>0</v>
      </c>
      <c r="N24" s="13">
        <f t="shared" si="0"/>
        <v>10112.642</v>
      </c>
    </row>
    <row r="25" spans="1:14">
      <c r="A25" s="6" t="s">
        <v>40</v>
      </c>
      <c r="B25" s="1" t="s">
        <v>41</v>
      </c>
      <c r="C25" s="29"/>
      <c r="D25" s="19">
        <v>0</v>
      </c>
      <c r="E25" s="19"/>
      <c r="F25" s="45">
        <v>0</v>
      </c>
      <c r="G25" s="39">
        <v>0</v>
      </c>
      <c r="H25" s="45">
        <v>0</v>
      </c>
      <c r="I25" s="19">
        <v>0</v>
      </c>
      <c r="J25" s="19">
        <v>0</v>
      </c>
      <c r="K25" s="18">
        <v>0</v>
      </c>
      <c r="L25" s="23">
        <v>0</v>
      </c>
      <c r="M25" s="31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29">
        <v>0</v>
      </c>
      <c r="D26" s="19">
        <v>5.2640000000000002</v>
      </c>
      <c r="E26" s="19"/>
      <c r="F26" s="45">
        <v>0</v>
      </c>
      <c r="G26" s="39">
        <v>0</v>
      </c>
      <c r="H26" s="45">
        <v>0</v>
      </c>
      <c r="I26" s="19">
        <v>34.814999999999998</v>
      </c>
      <c r="J26" s="19">
        <v>0</v>
      </c>
      <c r="K26" s="18">
        <v>265</v>
      </c>
      <c r="L26" s="23">
        <v>0</v>
      </c>
      <c r="M26" s="31">
        <v>0</v>
      </c>
      <c r="N26" s="13">
        <f t="shared" si="0"/>
        <v>305.07900000000001</v>
      </c>
    </row>
    <row r="27" spans="1:14">
      <c r="A27" s="6" t="s">
        <v>44</v>
      </c>
      <c r="B27" s="1" t="s">
        <v>45</v>
      </c>
      <c r="C27" s="29">
        <v>16</v>
      </c>
      <c r="D27" s="19">
        <v>8.68</v>
      </c>
      <c r="E27" s="19">
        <v>1</v>
      </c>
      <c r="F27" s="45">
        <v>0</v>
      </c>
      <c r="G27" s="39">
        <v>18.02</v>
      </c>
      <c r="H27" s="45">
        <v>50</v>
      </c>
      <c r="I27" s="19">
        <v>13.8</v>
      </c>
      <c r="J27" s="19">
        <v>33</v>
      </c>
      <c r="K27" s="18">
        <v>29</v>
      </c>
      <c r="L27" s="23">
        <v>14.51</v>
      </c>
      <c r="M27" s="31">
        <v>0</v>
      </c>
      <c r="N27" s="13">
        <f t="shared" si="0"/>
        <v>184.01</v>
      </c>
    </row>
    <row r="28" spans="1:14">
      <c r="A28" s="6" t="s">
        <v>46</v>
      </c>
      <c r="B28" s="1" t="s">
        <v>47</v>
      </c>
      <c r="C28" s="29">
        <v>2105</v>
      </c>
      <c r="D28" s="19">
        <v>2161.0300000000002</v>
      </c>
      <c r="E28" s="19">
        <v>1366</v>
      </c>
      <c r="F28" s="45">
        <v>70</v>
      </c>
      <c r="G28" s="39">
        <v>1838.26</v>
      </c>
      <c r="H28" s="44">
        <v>1690</v>
      </c>
      <c r="I28" s="19">
        <v>2286.9470000000001</v>
      </c>
      <c r="J28" s="19">
        <v>965</v>
      </c>
      <c r="K28" s="18">
        <v>2380</v>
      </c>
      <c r="L28" s="23">
        <v>1454.87</v>
      </c>
      <c r="M28" s="31">
        <v>0</v>
      </c>
      <c r="N28" s="13">
        <f t="shared" si="0"/>
        <v>16317.107</v>
      </c>
    </row>
    <row r="29" spans="1:14">
      <c r="A29" s="6" t="s">
        <v>48</v>
      </c>
      <c r="B29" s="1" t="s">
        <v>49</v>
      </c>
      <c r="C29" s="29">
        <v>1410</v>
      </c>
      <c r="D29" s="19">
        <v>0</v>
      </c>
      <c r="E29" s="19">
        <v>1</v>
      </c>
      <c r="F29" s="45">
        <v>0</v>
      </c>
      <c r="G29" s="39">
        <v>1022.64</v>
      </c>
      <c r="H29" s="45">
        <v>272</v>
      </c>
      <c r="I29" s="19">
        <v>750.59500000000003</v>
      </c>
      <c r="J29" s="19">
        <v>0</v>
      </c>
      <c r="K29" s="18">
        <v>0</v>
      </c>
      <c r="L29" s="23">
        <v>8842.65</v>
      </c>
      <c r="M29" s="31">
        <v>0</v>
      </c>
      <c r="N29" s="13">
        <f t="shared" si="0"/>
        <v>12298.884999999998</v>
      </c>
    </row>
    <row r="30" spans="1:14">
      <c r="A30" s="6" t="s">
        <v>50</v>
      </c>
      <c r="B30" s="1" t="s">
        <v>51</v>
      </c>
      <c r="C30" s="29"/>
      <c r="D30" s="19">
        <v>30.032</v>
      </c>
      <c r="E30" s="19"/>
      <c r="F30" s="45">
        <v>0</v>
      </c>
      <c r="G30" s="39">
        <v>0</v>
      </c>
      <c r="H30" s="45">
        <v>0</v>
      </c>
      <c r="I30" s="19">
        <v>0</v>
      </c>
      <c r="J30" s="19">
        <v>0</v>
      </c>
      <c r="K30" s="18">
        <v>0</v>
      </c>
      <c r="L30" s="23">
        <v>0</v>
      </c>
      <c r="M30" s="31">
        <v>0</v>
      </c>
      <c r="N30" s="13">
        <f t="shared" si="0"/>
        <v>30.032</v>
      </c>
    </row>
    <row r="31" spans="1:14">
      <c r="A31" s="6" t="s">
        <v>52</v>
      </c>
      <c r="B31" s="1" t="s">
        <v>53</v>
      </c>
      <c r="C31" s="29">
        <v>98</v>
      </c>
      <c r="D31" s="19">
        <v>177.80699999999999</v>
      </c>
      <c r="E31" s="19">
        <v>59</v>
      </c>
      <c r="F31" s="45">
        <v>0</v>
      </c>
      <c r="G31" s="39">
        <v>5364.52</v>
      </c>
      <c r="H31" s="45">
        <v>249</v>
      </c>
      <c r="I31" s="19">
        <v>9543.4</v>
      </c>
      <c r="J31" s="19">
        <v>0</v>
      </c>
      <c r="K31" s="18">
        <v>0</v>
      </c>
      <c r="L31" s="23">
        <v>108.51</v>
      </c>
      <c r="M31" s="31">
        <v>0</v>
      </c>
      <c r="N31" s="13">
        <f t="shared" si="0"/>
        <v>15600.236999999999</v>
      </c>
    </row>
    <row r="32" spans="1:14">
      <c r="A32" s="6" t="s">
        <v>54</v>
      </c>
      <c r="B32" s="1" t="s">
        <v>55</v>
      </c>
      <c r="C32" s="29"/>
      <c r="D32" s="19">
        <v>0</v>
      </c>
      <c r="E32" s="19"/>
      <c r="F32" s="45">
        <v>0</v>
      </c>
      <c r="G32" s="39">
        <v>0</v>
      </c>
      <c r="H32" s="45">
        <v>0</v>
      </c>
      <c r="I32" s="19">
        <v>0</v>
      </c>
      <c r="J32" s="19">
        <v>0</v>
      </c>
      <c r="K32" s="18">
        <v>0</v>
      </c>
      <c r="L32" s="23">
        <v>0</v>
      </c>
      <c r="M32" s="31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29">
        <v>2988</v>
      </c>
      <c r="D33" s="19">
        <v>6146.7920000000004</v>
      </c>
      <c r="E33" s="19">
        <v>1227</v>
      </c>
      <c r="F33" s="45">
        <v>666</v>
      </c>
      <c r="G33" s="39">
        <v>2822.68</v>
      </c>
      <c r="H33" s="44">
        <v>7111</v>
      </c>
      <c r="I33" s="19">
        <v>7074.1530000000002</v>
      </c>
      <c r="J33" s="19">
        <v>2327</v>
      </c>
      <c r="K33" s="18">
        <v>2685</v>
      </c>
      <c r="L33" s="23">
        <v>3719.14</v>
      </c>
      <c r="M33" s="31">
        <v>0</v>
      </c>
      <c r="N33" s="13">
        <f t="shared" si="0"/>
        <v>36766.764999999999</v>
      </c>
    </row>
    <row r="34" spans="1:14">
      <c r="A34" s="7" t="s">
        <v>58</v>
      </c>
      <c r="B34" s="8" t="s">
        <v>59</v>
      </c>
      <c r="C34" s="27">
        <v>132185</v>
      </c>
      <c r="D34" s="20">
        <f>D3+D4+D5+D6+D7+D8+D9+D16+D19+D26+D27+D28+D29+D30+D31+D32+D33</f>
        <v>94024.680999999997</v>
      </c>
      <c r="E34" s="19">
        <v>71973</v>
      </c>
      <c r="F34" s="44">
        <v>69622</v>
      </c>
      <c r="G34" s="39">
        <v>169412.32</v>
      </c>
      <c r="H34" s="44">
        <v>113126</v>
      </c>
      <c r="I34" s="19">
        <f>I3+I5+I4+I6+I7+I8+I9+I16+I19+I26+I27+I28+I29+I30+I32+I31+I33</f>
        <v>130572.75800000002</v>
      </c>
      <c r="J34" s="21">
        <f>SUM(J3:J10,J13,J19,J26:J33)</f>
        <v>104993</v>
      </c>
      <c r="K34" s="18">
        <v>87785</v>
      </c>
      <c r="L34" s="24">
        <f>SUM(L3:L9)+L16+L19+SUM(L26:L33)</f>
        <v>86710.599999999991</v>
      </c>
      <c r="M34" s="34">
        <f>M3+M5+M10+M13+M19+M28+M33</f>
        <v>11013.380000000001</v>
      </c>
      <c r="N34" s="9">
        <f t="shared" si="0"/>
        <v>1071417.7389999998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zoomScale="80" zoomScaleNormal="80" workbookViewId="0">
      <selection activeCell="H3" sqref="H3:H34"/>
    </sheetView>
  </sheetViews>
  <sheetFormatPr defaultRowHeight="14.4"/>
  <cols>
    <col min="1" max="1" width="32.109375" customWidth="1"/>
    <col min="2" max="2" width="6.109375" customWidth="1"/>
    <col min="3" max="14" width="15.109375" style="2" customWidth="1"/>
  </cols>
  <sheetData>
    <row r="1" spans="1:14">
      <c r="A1" s="10" t="s">
        <v>75</v>
      </c>
    </row>
    <row r="2" spans="1:14" s="15" customFormat="1" ht="28.8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9">
        <v>9731</v>
      </c>
      <c r="D3" s="28">
        <v>5383.8209999999999</v>
      </c>
      <c r="E3" s="19">
        <v>2141</v>
      </c>
      <c r="F3" s="19">
        <v>2201.1240399999992</v>
      </c>
      <c r="G3" s="39">
        <v>5810.88</v>
      </c>
      <c r="H3" s="22">
        <v>7046.6759999999949</v>
      </c>
      <c r="I3" s="19">
        <v>4312.0810000000001</v>
      </c>
      <c r="J3" s="19">
        <v>2482</v>
      </c>
      <c r="K3" s="18">
        <v>3853</v>
      </c>
      <c r="L3" s="23">
        <v>4768.45</v>
      </c>
      <c r="M3" s="19">
        <v>28.635000000000002</v>
      </c>
      <c r="N3" s="13">
        <f t="shared" ref="N3:N34" si="0">SUM(C3:M3)</f>
        <v>47758.667039999993</v>
      </c>
    </row>
    <row r="4" spans="1:14">
      <c r="A4" s="6" t="s">
        <v>2</v>
      </c>
      <c r="B4" s="1" t="s">
        <v>3</v>
      </c>
      <c r="C4" s="29">
        <v>9075</v>
      </c>
      <c r="D4" s="28">
        <v>9451.4310000000005</v>
      </c>
      <c r="E4" s="19">
        <v>66</v>
      </c>
      <c r="F4" s="19">
        <v>0</v>
      </c>
      <c r="G4" s="39">
        <v>4480.29</v>
      </c>
      <c r="H4" s="22">
        <v>3184.8120500000077</v>
      </c>
      <c r="I4" s="19">
        <v>19815.297999999999</v>
      </c>
      <c r="J4" s="19">
        <v>4131</v>
      </c>
      <c r="K4" s="18">
        <v>0</v>
      </c>
      <c r="L4" s="23">
        <v>8947.08</v>
      </c>
      <c r="M4" s="19">
        <v>0</v>
      </c>
      <c r="N4" s="13">
        <f t="shared" si="0"/>
        <v>59150.91105000001</v>
      </c>
    </row>
    <row r="5" spans="1:14">
      <c r="A5" s="6" t="s">
        <v>4</v>
      </c>
      <c r="B5" s="1" t="s">
        <v>5</v>
      </c>
      <c r="C5" s="29">
        <v>11025</v>
      </c>
      <c r="D5" s="28">
        <v>10814.18</v>
      </c>
      <c r="E5" s="19">
        <v>5851</v>
      </c>
      <c r="F5" s="19">
        <v>1634.8</v>
      </c>
      <c r="G5" s="39">
        <v>14418.49</v>
      </c>
      <c r="H5" s="22">
        <v>18334.081000000013</v>
      </c>
      <c r="I5" s="19">
        <v>20020.035</v>
      </c>
      <c r="J5" s="19">
        <v>6269</v>
      </c>
      <c r="K5" s="18">
        <v>11124</v>
      </c>
      <c r="L5" s="23">
        <v>12544.25</v>
      </c>
      <c r="M5" s="19">
        <v>101.374</v>
      </c>
      <c r="N5" s="13">
        <f t="shared" si="0"/>
        <v>112136.21</v>
      </c>
    </row>
    <row r="6" spans="1:14">
      <c r="A6" s="6" t="s">
        <v>6</v>
      </c>
      <c r="B6" s="1" t="s">
        <v>7</v>
      </c>
      <c r="C6" s="29">
        <v>0</v>
      </c>
      <c r="D6" s="19">
        <v>0</v>
      </c>
      <c r="E6" s="19">
        <v>0</v>
      </c>
      <c r="F6" s="19">
        <v>0</v>
      </c>
      <c r="G6" s="39">
        <v>0</v>
      </c>
      <c r="H6" s="22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29">
        <v>0</v>
      </c>
      <c r="D7" s="19">
        <v>0</v>
      </c>
      <c r="E7" s="19">
        <v>0</v>
      </c>
      <c r="F7" s="19">
        <v>0</v>
      </c>
      <c r="G7" s="39">
        <v>0</v>
      </c>
      <c r="H7" s="22">
        <v>0</v>
      </c>
      <c r="I7" s="19">
        <v>0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27">
        <v>0</v>
      </c>
      <c r="D8" s="19">
        <v>0</v>
      </c>
      <c r="E8" s="19">
        <v>0</v>
      </c>
      <c r="F8" s="19">
        <v>0</v>
      </c>
      <c r="G8" s="39">
        <v>6.15</v>
      </c>
      <c r="H8" s="22">
        <v>20.641000000000076</v>
      </c>
      <c r="I8" s="19">
        <v>35.040999999999997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61.832000000000072</v>
      </c>
    </row>
    <row r="9" spans="1:14">
      <c r="A9" s="6" t="s">
        <v>12</v>
      </c>
      <c r="B9" s="1" t="s">
        <v>13</v>
      </c>
      <c r="C9" s="29">
        <v>31</v>
      </c>
      <c r="D9" s="19">
        <v>301.22199999999998</v>
      </c>
      <c r="E9" s="19">
        <v>1630</v>
      </c>
      <c r="F9" s="19">
        <v>0</v>
      </c>
      <c r="G9" s="39">
        <v>1720.77</v>
      </c>
      <c r="H9" s="22">
        <v>338.5749999999997</v>
      </c>
      <c r="I9" s="19">
        <v>1492.0229999999999</v>
      </c>
      <c r="J9" s="19">
        <v>529</v>
      </c>
      <c r="K9" s="18">
        <v>207</v>
      </c>
      <c r="L9" s="23">
        <v>150.29</v>
      </c>
      <c r="M9" s="19">
        <v>0</v>
      </c>
      <c r="N9" s="13">
        <f t="shared" si="0"/>
        <v>6399.88</v>
      </c>
    </row>
    <row r="10" spans="1:14">
      <c r="A10" s="6" t="s">
        <v>14</v>
      </c>
      <c r="B10" s="1" t="s">
        <v>15</v>
      </c>
      <c r="C10" s="29">
        <v>7960</v>
      </c>
      <c r="D10" s="19">
        <f>D11+D12</f>
        <v>4718.7170000000006</v>
      </c>
      <c r="E10" s="19">
        <v>6514</v>
      </c>
      <c r="F10" s="19">
        <v>208.48599999999999</v>
      </c>
      <c r="G10" s="39">
        <v>19711.490000000002</v>
      </c>
      <c r="H10" s="22">
        <v>6852.2452900000062</v>
      </c>
      <c r="I10" s="19">
        <f>I11+I12</f>
        <v>14923.962009568351</v>
      </c>
      <c r="J10" s="19">
        <f t="shared" ref="J10" si="1">SUM(J11:J12)</f>
        <v>3529</v>
      </c>
      <c r="K10" s="18">
        <v>4658</v>
      </c>
      <c r="L10" s="23">
        <f>SUM(L11:L12)</f>
        <v>4780</v>
      </c>
      <c r="M10" s="19">
        <f>M11+M12</f>
        <v>9.6739999999999995</v>
      </c>
      <c r="N10" s="13">
        <f t="shared" si="0"/>
        <v>73865.574299568354</v>
      </c>
    </row>
    <row r="11" spans="1:14">
      <c r="A11" s="6" t="s">
        <v>16</v>
      </c>
      <c r="B11" s="1" t="s">
        <v>17</v>
      </c>
      <c r="C11" s="29">
        <v>3545</v>
      </c>
      <c r="D11" s="28">
        <v>2018.498</v>
      </c>
      <c r="E11" s="19">
        <v>997</v>
      </c>
      <c r="F11" s="19">
        <v>143.47999999999999</v>
      </c>
      <c r="G11" s="39">
        <v>2316.2600000000002</v>
      </c>
      <c r="H11" s="22">
        <v>2329.9283999999998</v>
      </c>
      <c r="I11" s="19">
        <v>887.66869800520988</v>
      </c>
      <c r="J11" s="19">
        <v>499</v>
      </c>
      <c r="K11" s="18">
        <v>1562</v>
      </c>
      <c r="L11" s="23">
        <v>790.36</v>
      </c>
      <c r="M11" s="19">
        <v>9.6739999999999995</v>
      </c>
      <c r="N11" s="13">
        <f t="shared" si="0"/>
        <v>15098.869098005209</v>
      </c>
    </row>
    <row r="12" spans="1:14">
      <c r="A12" s="6" t="s">
        <v>18</v>
      </c>
      <c r="B12" s="1" t="s">
        <v>19</v>
      </c>
      <c r="C12" s="29">
        <v>4415</v>
      </c>
      <c r="D12" s="28">
        <v>2700.2190000000001</v>
      </c>
      <c r="E12" s="19">
        <v>5517</v>
      </c>
      <c r="F12" s="19">
        <v>65.006</v>
      </c>
      <c r="G12" s="39">
        <v>17395.23</v>
      </c>
      <c r="H12" s="22">
        <v>4522.3168900000019</v>
      </c>
      <c r="I12" s="19">
        <v>14036.293311563142</v>
      </c>
      <c r="J12" s="19">
        <v>3030</v>
      </c>
      <c r="K12" s="18">
        <v>3096</v>
      </c>
      <c r="L12" s="23">
        <v>3989.64</v>
      </c>
      <c r="M12" s="19">
        <v>0</v>
      </c>
      <c r="N12" s="13">
        <f t="shared" si="0"/>
        <v>58766.705201563149</v>
      </c>
    </row>
    <row r="13" spans="1:14">
      <c r="A13" s="6" t="s">
        <v>20</v>
      </c>
      <c r="B13" s="1" t="s">
        <v>21</v>
      </c>
      <c r="C13" s="29">
        <v>17999</v>
      </c>
      <c r="D13" s="19">
        <f>D14+D15</f>
        <v>3789.4340000000002</v>
      </c>
      <c r="E13" s="19">
        <v>12511</v>
      </c>
      <c r="F13" s="19">
        <v>90.036000000000001</v>
      </c>
      <c r="G13" s="39">
        <v>39269.919999999998</v>
      </c>
      <c r="H13" s="22">
        <v>7145.5320300000021</v>
      </c>
      <c r="I13" s="19">
        <f>I14+I15</f>
        <v>21508.07199043165</v>
      </c>
      <c r="J13" s="19">
        <f t="shared" ref="J13" si="2">SUM(J14:J15)</f>
        <v>1484</v>
      </c>
      <c r="K13" s="18">
        <v>1741.2270000000001</v>
      </c>
      <c r="L13" s="23">
        <f>SUM(L14:L15)</f>
        <v>3662.7400000000002</v>
      </c>
      <c r="M13" s="19">
        <f>M14+M15</f>
        <v>4.1449999999999996</v>
      </c>
      <c r="N13" s="13">
        <f t="shared" si="0"/>
        <v>109205.10602043166</v>
      </c>
    </row>
    <row r="14" spans="1:14">
      <c r="A14" s="6" t="s">
        <v>16</v>
      </c>
      <c r="B14" s="1" t="s">
        <v>22</v>
      </c>
      <c r="C14" s="29">
        <v>1696</v>
      </c>
      <c r="D14" s="19">
        <v>2151.8440000000001</v>
      </c>
      <c r="E14" s="19">
        <v>221</v>
      </c>
      <c r="F14" s="19">
        <v>30.885999999999999</v>
      </c>
      <c r="G14" s="39">
        <v>3686.47</v>
      </c>
      <c r="H14" s="22">
        <v>3998.6631599999964</v>
      </c>
      <c r="I14" s="19">
        <v>2885.9083019947898</v>
      </c>
      <c r="J14" s="19">
        <v>195</v>
      </c>
      <c r="K14" s="18">
        <v>200</v>
      </c>
      <c r="L14" s="23">
        <v>1006.9</v>
      </c>
      <c r="M14" s="19">
        <v>4.1449999999999996</v>
      </c>
      <c r="N14" s="13">
        <f t="shared" si="0"/>
        <v>16076.816461994787</v>
      </c>
    </row>
    <row r="15" spans="1:14">
      <c r="A15" s="6" t="s">
        <v>18</v>
      </c>
      <c r="B15" s="1" t="s">
        <v>23</v>
      </c>
      <c r="C15" s="29">
        <v>16303</v>
      </c>
      <c r="D15" s="19">
        <v>1637.59</v>
      </c>
      <c r="E15" s="19">
        <v>12290</v>
      </c>
      <c r="F15" s="19">
        <v>59.15</v>
      </c>
      <c r="G15" s="39">
        <v>35583.449999999997</v>
      </c>
      <c r="H15" s="22">
        <v>3146.8688700000057</v>
      </c>
      <c r="I15" s="19">
        <v>18622.16368843686</v>
      </c>
      <c r="J15" s="19">
        <v>1289</v>
      </c>
      <c r="K15" s="18">
        <v>1541.2270000000001</v>
      </c>
      <c r="L15" s="23">
        <v>2655.84</v>
      </c>
      <c r="M15" s="19">
        <v>0</v>
      </c>
      <c r="N15" s="13">
        <f t="shared" si="0"/>
        <v>93128.289558436867</v>
      </c>
    </row>
    <row r="16" spans="1:14">
      <c r="A16" s="6" t="s">
        <v>24</v>
      </c>
      <c r="B16" s="1" t="s">
        <v>25</v>
      </c>
      <c r="C16" s="29">
        <v>25959</v>
      </c>
      <c r="D16" s="19">
        <f>D17+D18</f>
        <v>8508.1510000000017</v>
      </c>
      <c r="E16" s="19">
        <v>19025</v>
      </c>
      <c r="F16" s="19">
        <v>298.52199999999999</v>
      </c>
      <c r="G16" s="39">
        <v>58981.4</v>
      </c>
      <c r="H16" s="22">
        <v>13997.777319999994</v>
      </c>
      <c r="I16" s="19">
        <f>I17+I18</f>
        <v>36432.034</v>
      </c>
      <c r="J16" s="19">
        <f t="shared" ref="J16" si="3">SUM(J17:J18)</f>
        <v>5013</v>
      </c>
      <c r="K16" s="18">
        <v>6399.2269999999999</v>
      </c>
      <c r="L16" s="23">
        <f>SUM(L17:L18)</f>
        <v>8442.74</v>
      </c>
      <c r="M16" s="19">
        <f>M10+M13</f>
        <v>13.818999999999999</v>
      </c>
      <c r="N16" s="13">
        <f t="shared" si="0"/>
        <v>183070.67032</v>
      </c>
    </row>
    <row r="17" spans="1:14">
      <c r="A17" s="6" t="s">
        <v>16</v>
      </c>
      <c r="B17" s="1" t="s">
        <v>26</v>
      </c>
      <c r="C17" s="29">
        <v>5241</v>
      </c>
      <c r="D17" s="28">
        <f>D11+D14</f>
        <v>4170.3420000000006</v>
      </c>
      <c r="E17" s="19">
        <v>1218</v>
      </c>
      <c r="F17" s="19">
        <v>174.36599999999999</v>
      </c>
      <c r="G17" s="39">
        <v>6002.73</v>
      </c>
      <c r="H17" s="22">
        <v>6328.5915600000008</v>
      </c>
      <c r="I17" s="19">
        <f>I11+I14</f>
        <v>3773.5769999999998</v>
      </c>
      <c r="J17" s="19">
        <f t="shared" ref="J17:J18" si="4">J11+J14</f>
        <v>694</v>
      </c>
      <c r="K17" s="18">
        <v>1762</v>
      </c>
      <c r="L17" s="23">
        <f t="shared" ref="L17:L18" si="5">L11+L14</f>
        <v>1797.26</v>
      </c>
      <c r="M17" s="19">
        <f>M11+M14</f>
        <v>13.818999999999999</v>
      </c>
      <c r="N17" s="13">
        <f t="shared" si="0"/>
        <v>31175.685560000002</v>
      </c>
    </row>
    <row r="18" spans="1:14">
      <c r="A18" s="6" t="s">
        <v>18</v>
      </c>
      <c r="B18" s="1" t="s">
        <v>27</v>
      </c>
      <c r="C18" s="29">
        <v>20718</v>
      </c>
      <c r="D18" s="28">
        <f>D12+D15</f>
        <v>4337.8090000000002</v>
      </c>
      <c r="E18" s="19">
        <v>17807</v>
      </c>
      <c r="F18" s="19">
        <v>124.15600000000001</v>
      </c>
      <c r="G18" s="39">
        <v>52978.67</v>
      </c>
      <c r="H18" s="22">
        <v>7669.185759999993</v>
      </c>
      <c r="I18" s="19">
        <f>I12+I15</f>
        <v>32658.457000000002</v>
      </c>
      <c r="J18" s="19">
        <f t="shared" si="4"/>
        <v>4319</v>
      </c>
      <c r="K18" s="18">
        <v>4637.2269999999999</v>
      </c>
      <c r="L18" s="23">
        <f t="shared" si="5"/>
        <v>6645.48</v>
      </c>
      <c r="M18" s="19">
        <f>M12+M15</f>
        <v>0</v>
      </c>
      <c r="N18" s="13">
        <f t="shared" si="0"/>
        <v>151894.98476000002</v>
      </c>
    </row>
    <row r="19" spans="1:14">
      <c r="A19" s="6" t="s">
        <v>28</v>
      </c>
      <c r="B19" s="1" t="s">
        <v>29</v>
      </c>
      <c r="C19" s="29">
        <v>55098</v>
      </c>
      <c r="D19" s="19">
        <f>D20+D24+D25</f>
        <v>40583.896999999997</v>
      </c>
      <c r="E19" s="19">
        <v>38051</v>
      </c>
      <c r="F19" s="19">
        <v>55846.85223014751</v>
      </c>
      <c r="G19" s="39">
        <v>69857.41</v>
      </c>
      <c r="H19" s="46">
        <f t="shared" ref="H19" si="6">H20+H24+H25</f>
        <v>48343.70199999999</v>
      </c>
      <c r="I19" s="19">
        <f t="shared" ref="I19" si="7">I20+I24+I25</f>
        <v>45058.192999999999</v>
      </c>
      <c r="J19" s="19">
        <f t="shared" ref="J19" si="8">SUM(J20,J24:J25)</f>
        <v>69909</v>
      </c>
      <c r="K19" s="18">
        <v>52522</v>
      </c>
      <c r="L19" s="23">
        <f>L20+L24+L25</f>
        <v>33267.120000000003</v>
      </c>
      <c r="M19" s="40">
        <f>M20+M25</f>
        <v>1760.443</v>
      </c>
      <c r="N19" s="13">
        <f t="shared" si="0"/>
        <v>510297.61723014753</v>
      </c>
    </row>
    <row r="20" spans="1:14">
      <c r="A20" s="6" t="s">
        <v>30</v>
      </c>
      <c r="B20" s="1" t="s">
        <v>31</v>
      </c>
      <c r="C20" s="29">
        <v>54349</v>
      </c>
      <c r="D20" s="19">
        <f>SUM(D21:D23)</f>
        <v>40112.293999999994</v>
      </c>
      <c r="E20" s="19">
        <v>37433</v>
      </c>
      <c r="F20" s="19">
        <v>55846.85223014751</v>
      </c>
      <c r="G20" s="39">
        <v>68423.850000000006</v>
      </c>
      <c r="H20" s="46">
        <f>H21+H22+H23</f>
        <v>45791.363999999987</v>
      </c>
      <c r="I20" s="19">
        <f>I21+I22+I23</f>
        <v>42520.572</v>
      </c>
      <c r="J20" s="19">
        <f t="shared" ref="J20" si="9">SUM(J21:J23)</f>
        <v>69322</v>
      </c>
      <c r="K20" s="18">
        <v>51588</v>
      </c>
      <c r="L20" s="23">
        <f>SUM(L21:L23)</f>
        <v>32150.82</v>
      </c>
      <c r="M20" s="41">
        <f>M21+M22+M23+M24</f>
        <v>1760.443</v>
      </c>
      <c r="N20" s="13">
        <f t="shared" si="0"/>
        <v>499298.19523014751</v>
      </c>
    </row>
    <row r="21" spans="1:14">
      <c r="A21" s="6" t="s">
        <v>32</v>
      </c>
      <c r="B21" s="1" t="s">
        <v>33</v>
      </c>
      <c r="C21" s="29">
        <v>41448</v>
      </c>
      <c r="D21" s="19">
        <v>29763.175999999999</v>
      </c>
      <c r="E21" s="19">
        <v>18834</v>
      </c>
      <c r="F21" s="19">
        <v>39722.317240144133</v>
      </c>
      <c r="G21" s="39">
        <v>52258.71</v>
      </c>
      <c r="H21" s="22">
        <v>33298.099999999977</v>
      </c>
      <c r="I21" s="19">
        <v>29573.521000000001</v>
      </c>
      <c r="J21" s="19">
        <v>52490</v>
      </c>
      <c r="K21" s="18">
        <v>38272</v>
      </c>
      <c r="L21" s="23">
        <v>22050.15</v>
      </c>
      <c r="M21" s="40">
        <v>1029.723</v>
      </c>
      <c r="N21" s="13">
        <f t="shared" si="0"/>
        <v>358739.69724014413</v>
      </c>
    </row>
    <row r="22" spans="1:14">
      <c r="A22" s="6" t="s">
        <v>34</v>
      </c>
      <c r="B22" s="1" t="s">
        <v>35</v>
      </c>
      <c r="C22" s="29">
        <v>12857</v>
      </c>
      <c r="D22" s="19">
        <v>10235.035</v>
      </c>
      <c r="E22" s="19">
        <v>6163</v>
      </c>
      <c r="F22" s="19">
        <v>11946.159</v>
      </c>
      <c r="G22" s="39">
        <v>15988.51</v>
      </c>
      <c r="H22" s="22">
        <v>12300.472000000009</v>
      </c>
      <c r="I22" s="19">
        <v>12854.800999999999</v>
      </c>
      <c r="J22" s="19">
        <v>16618</v>
      </c>
      <c r="K22" s="18">
        <v>13223</v>
      </c>
      <c r="L22" s="23">
        <v>8272.6299999999992</v>
      </c>
      <c r="M22" s="40">
        <v>362.33499999999998</v>
      </c>
      <c r="N22" s="13">
        <f t="shared" si="0"/>
        <v>120820.94200000002</v>
      </c>
    </row>
    <row r="23" spans="1:14">
      <c r="A23" s="6" t="s">
        <v>36</v>
      </c>
      <c r="B23" s="1" t="s">
        <v>37</v>
      </c>
      <c r="C23" s="29">
        <v>44</v>
      </c>
      <c r="D23" s="19">
        <v>114.083</v>
      </c>
      <c r="E23" s="19">
        <v>12436</v>
      </c>
      <c r="F23" s="19">
        <v>4169.1739900033808</v>
      </c>
      <c r="G23" s="39">
        <v>176.63</v>
      </c>
      <c r="H23" s="22">
        <v>192.79199999999992</v>
      </c>
      <c r="I23" s="19">
        <v>92.25</v>
      </c>
      <c r="J23" s="19">
        <v>214</v>
      </c>
      <c r="K23" s="18">
        <v>93</v>
      </c>
      <c r="L23" s="23">
        <v>1828.04</v>
      </c>
      <c r="M23" s="40">
        <v>368.38499999999999</v>
      </c>
      <c r="N23" s="13">
        <f t="shared" si="0"/>
        <v>19728.353990003383</v>
      </c>
    </row>
    <row r="24" spans="1:14">
      <c r="A24" s="6" t="s">
        <v>38</v>
      </c>
      <c r="B24" s="1" t="s">
        <v>39</v>
      </c>
      <c r="C24" s="29">
        <v>749</v>
      </c>
      <c r="D24" s="19">
        <v>471.60300000000001</v>
      </c>
      <c r="E24" s="19">
        <v>618</v>
      </c>
      <c r="F24" s="19">
        <v>9.202</v>
      </c>
      <c r="G24" s="39">
        <v>1433.56</v>
      </c>
      <c r="H24" s="22">
        <v>2552.3380000000006</v>
      </c>
      <c r="I24" s="19">
        <v>2537.6210000000001</v>
      </c>
      <c r="J24" s="19">
        <v>587</v>
      </c>
      <c r="K24" s="18">
        <v>934</v>
      </c>
      <c r="L24" s="23">
        <v>1116.3</v>
      </c>
      <c r="M24" s="40">
        <v>0</v>
      </c>
      <c r="N24" s="13">
        <f t="shared" si="0"/>
        <v>11008.624</v>
      </c>
    </row>
    <row r="25" spans="1:14">
      <c r="A25" s="6" t="s">
        <v>40</v>
      </c>
      <c r="B25" s="1" t="s">
        <v>41</v>
      </c>
      <c r="C25" s="29"/>
      <c r="D25" s="19">
        <v>0</v>
      </c>
      <c r="E25" s="19">
        <v>0</v>
      </c>
      <c r="F25" s="19">
        <v>0</v>
      </c>
      <c r="G25" s="39">
        <v>0</v>
      </c>
      <c r="H25" s="22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29"/>
      <c r="D26" s="19">
        <v>0</v>
      </c>
      <c r="E26" s="19">
        <v>0</v>
      </c>
      <c r="F26" s="19">
        <v>0</v>
      </c>
      <c r="G26" s="39">
        <v>0</v>
      </c>
      <c r="H26" s="22">
        <v>0</v>
      </c>
      <c r="I26" s="19">
        <v>27.064</v>
      </c>
      <c r="J26" s="19">
        <v>0</v>
      </c>
      <c r="K26" s="18">
        <v>234</v>
      </c>
      <c r="L26" s="23">
        <v>0</v>
      </c>
      <c r="M26" s="19">
        <v>0</v>
      </c>
      <c r="N26" s="13">
        <f t="shared" si="0"/>
        <v>261.06400000000002</v>
      </c>
    </row>
    <row r="27" spans="1:14">
      <c r="A27" s="6" t="s">
        <v>44</v>
      </c>
      <c r="B27" s="1" t="s">
        <v>45</v>
      </c>
      <c r="C27" s="29">
        <v>5</v>
      </c>
      <c r="D27" s="19">
        <v>21.3</v>
      </c>
      <c r="E27" s="19">
        <v>0</v>
      </c>
      <c r="F27" s="19">
        <v>0</v>
      </c>
      <c r="G27" s="39">
        <v>15.01</v>
      </c>
      <c r="H27" s="22">
        <v>57.144999999999868</v>
      </c>
      <c r="I27" s="19">
        <v>13.8</v>
      </c>
      <c r="J27" s="19">
        <v>26</v>
      </c>
      <c r="K27" s="18">
        <v>26</v>
      </c>
      <c r="L27" s="23">
        <v>0</v>
      </c>
      <c r="M27" s="19">
        <v>0</v>
      </c>
      <c r="N27" s="13">
        <f t="shared" si="0"/>
        <v>164.25499999999988</v>
      </c>
    </row>
    <row r="28" spans="1:14">
      <c r="A28" s="6" t="s">
        <v>46</v>
      </c>
      <c r="B28" s="1" t="s">
        <v>47</v>
      </c>
      <c r="C28" s="29">
        <v>1143</v>
      </c>
      <c r="D28" s="19">
        <v>2143.7979999999998</v>
      </c>
      <c r="E28" s="19">
        <v>994</v>
      </c>
      <c r="F28" s="19">
        <v>66.004999999999995</v>
      </c>
      <c r="G28" s="39">
        <v>3138.23</v>
      </c>
      <c r="H28" s="22">
        <v>1216.6886800000011</v>
      </c>
      <c r="I28" s="19">
        <v>2088.3760000000002</v>
      </c>
      <c r="J28" s="19">
        <v>1704</v>
      </c>
      <c r="K28" s="18">
        <v>1643</v>
      </c>
      <c r="L28" s="23">
        <v>1467.33</v>
      </c>
      <c r="M28" s="19">
        <v>0.88</v>
      </c>
      <c r="N28" s="13">
        <f t="shared" si="0"/>
        <v>15605.30768</v>
      </c>
    </row>
    <row r="29" spans="1:14">
      <c r="A29" s="6" t="s">
        <v>48</v>
      </c>
      <c r="B29" s="1" t="s">
        <v>49</v>
      </c>
      <c r="C29" s="29">
        <v>424</v>
      </c>
      <c r="D29" s="19">
        <v>0</v>
      </c>
      <c r="E29" s="19">
        <v>4</v>
      </c>
      <c r="F29" s="19">
        <v>0</v>
      </c>
      <c r="G29" s="39">
        <v>122.93</v>
      </c>
      <c r="H29" s="22">
        <v>156.62199999999939</v>
      </c>
      <c r="I29" s="19">
        <v>4396.9269999999997</v>
      </c>
      <c r="J29" s="19">
        <v>0</v>
      </c>
      <c r="K29" s="18">
        <v>0</v>
      </c>
      <c r="L29" s="23">
        <v>8574.9699999999993</v>
      </c>
      <c r="M29" s="19">
        <v>0</v>
      </c>
      <c r="N29" s="13">
        <f t="shared" si="0"/>
        <v>13679.448999999999</v>
      </c>
    </row>
    <row r="30" spans="1:14">
      <c r="A30" s="6" t="s">
        <v>50</v>
      </c>
      <c r="B30" s="1" t="s">
        <v>51</v>
      </c>
      <c r="C30" s="29"/>
      <c r="D30" s="19">
        <v>67.864999999999995</v>
      </c>
      <c r="E30" s="19">
        <v>0</v>
      </c>
      <c r="F30" s="19">
        <v>0</v>
      </c>
      <c r="G30" s="39">
        <v>0</v>
      </c>
      <c r="H30" s="22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67.864999999999995</v>
      </c>
    </row>
    <row r="31" spans="1:14">
      <c r="A31" s="6" t="s">
        <v>52</v>
      </c>
      <c r="B31" s="1" t="s">
        <v>53</v>
      </c>
      <c r="C31" s="29">
        <v>228</v>
      </c>
      <c r="D31" s="19">
        <v>23.25</v>
      </c>
      <c r="E31" s="19">
        <v>0</v>
      </c>
      <c r="F31" s="19">
        <v>0</v>
      </c>
      <c r="G31" s="39">
        <v>5373.43</v>
      </c>
      <c r="H31" s="22">
        <v>183.54299999999967</v>
      </c>
      <c r="I31" s="19">
        <v>13450.38</v>
      </c>
      <c r="J31" s="19">
        <v>1028</v>
      </c>
      <c r="K31" s="18">
        <v>0</v>
      </c>
      <c r="L31" s="23">
        <v>108.51</v>
      </c>
      <c r="M31" s="19">
        <v>0</v>
      </c>
      <c r="N31" s="13">
        <f t="shared" si="0"/>
        <v>20395.112999999998</v>
      </c>
    </row>
    <row r="32" spans="1:14">
      <c r="A32" s="6" t="s">
        <v>54</v>
      </c>
      <c r="B32" s="1" t="s">
        <v>55</v>
      </c>
      <c r="C32" s="29">
        <v>0</v>
      </c>
      <c r="D32" s="19">
        <v>0</v>
      </c>
      <c r="E32" s="19">
        <v>0</v>
      </c>
      <c r="F32" s="19">
        <v>0</v>
      </c>
      <c r="G32" s="39">
        <v>0</v>
      </c>
      <c r="H32" s="22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29">
        <v>2794</v>
      </c>
      <c r="D33" s="19">
        <v>5699.8779999999997</v>
      </c>
      <c r="E33" s="19">
        <v>1047</v>
      </c>
      <c r="F33" s="19">
        <v>570.65715000006514</v>
      </c>
      <c r="G33" s="39">
        <v>2290.61</v>
      </c>
      <c r="H33" s="22">
        <v>6102.7220000000088</v>
      </c>
      <c r="I33" s="19">
        <v>8054.9080000000004</v>
      </c>
      <c r="J33" s="19">
        <v>2200</v>
      </c>
      <c r="K33" s="18">
        <v>2917</v>
      </c>
      <c r="L33" s="23">
        <v>1516.47</v>
      </c>
      <c r="M33" s="19">
        <v>9.1910000000000007</v>
      </c>
      <c r="N33" s="13">
        <f t="shared" si="0"/>
        <v>33202.436150000074</v>
      </c>
    </row>
    <row r="34" spans="1:14">
      <c r="A34" s="7" t="s">
        <v>58</v>
      </c>
      <c r="B34" s="8" t="s">
        <v>59</v>
      </c>
      <c r="C34" s="27">
        <f>+C3+C4+C5+C9+C10+C13+C19+C26+C27+C28+C29+C30+C31+C32+C33</f>
        <v>115513</v>
      </c>
      <c r="D34" s="20">
        <f>D3+D4+D5+D6+D7+D8+D9+D16+D19+D26+D27+D28+D29+D30+D31+D32+D33</f>
        <v>82998.793000000005</v>
      </c>
      <c r="E34" s="19">
        <v>68809</v>
      </c>
      <c r="F34" s="19">
        <v>60617.960420147574</v>
      </c>
      <c r="G34" s="39">
        <v>166215.6</v>
      </c>
      <c r="H34" s="22">
        <v>98982.985049999785</v>
      </c>
      <c r="I34" s="19">
        <f>I3+I5+I4+I6+I7+I8+I9+I16+I19+I26+I27+I28+I29+I30+I32+I31+I33</f>
        <v>155196.16</v>
      </c>
      <c r="J34" s="21">
        <f>SUM(J3:J10,J13,J19,J26:J33)</f>
        <v>93291</v>
      </c>
      <c r="K34" s="18">
        <v>78925.226999999999</v>
      </c>
      <c r="L34" s="24">
        <f>SUM(L3:L9)+L16+L19+SUM(L26:L33)</f>
        <v>79787.209999999992</v>
      </c>
      <c r="M34" s="21">
        <f>M3+M5+M16+M20+M28+M33</f>
        <v>1914.3420000000001</v>
      </c>
      <c r="N34" s="9">
        <f t="shared" si="0"/>
        <v>1002251.2774701472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80" zoomScaleNormal="80" workbookViewId="0">
      <selection activeCell="H3" sqref="H3:H34"/>
    </sheetView>
  </sheetViews>
  <sheetFormatPr defaultRowHeight="14.4"/>
  <cols>
    <col min="1" max="1" width="32.109375" customWidth="1"/>
    <col min="2" max="2" width="6.109375" customWidth="1"/>
    <col min="3" max="14" width="15.109375" style="2" customWidth="1"/>
  </cols>
  <sheetData>
    <row r="1" spans="1:14">
      <c r="A1" s="10" t="s">
        <v>76</v>
      </c>
    </row>
    <row r="2" spans="1:14" s="3" customFormat="1" ht="28.8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73</v>
      </c>
      <c r="N2" s="12" t="s">
        <v>70</v>
      </c>
    </row>
    <row r="3" spans="1:14">
      <c r="A3" s="6" t="s">
        <v>0</v>
      </c>
      <c r="B3" s="1" t="s">
        <v>1</v>
      </c>
      <c r="C3" s="27">
        <v>5017</v>
      </c>
      <c r="D3" s="28">
        <v>4860</v>
      </c>
      <c r="E3" s="19">
        <v>977</v>
      </c>
      <c r="F3" s="45">
        <v>546</v>
      </c>
      <c r="G3" s="39">
        <v>4024.79</v>
      </c>
      <c r="H3" s="44">
        <v>2366</v>
      </c>
      <c r="I3" s="19">
        <v>2863.3890000000001</v>
      </c>
      <c r="J3" s="19">
        <v>2940</v>
      </c>
      <c r="K3" s="18">
        <v>962</v>
      </c>
      <c r="L3" s="23">
        <v>3541.78</v>
      </c>
      <c r="M3" s="31">
        <v>0</v>
      </c>
      <c r="N3" s="13">
        <f>SUM(C3:M3)</f>
        <v>28097.958999999999</v>
      </c>
    </row>
    <row r="4" spans="1:14">
      <c r="A4" s="6" t="s">
        <v>2</v>
      </c>
      <c r="B4" s="1" t="s">
        <v>3</v>
      </c>
      <c r="C4" s="27">
        <v>13536</v>
      </c>
      <c r="D4" s="28">
        <v>7134</v>
      </c>
      <c r="E4" s="19">
        <v>841</v>
      </c>
      <c r="F4" s="45">
        <v>0</v>
      </c>
      <c r="G4" s="39">
        <v>13279.68</v>
      </c>
      <c r="H4" s="44">
        <v>7607</v>
      </c>
      <c r="I4" s="19">
        <v>9594.4959999999992</v>
      </c>
      <c r="J4" s="19">
        <v>10947</v>
      </c>
      <c r="K4" s="18">
        <v>0</v>
      </c>
      <c r="L4" s="23">
        <v>7618.24</v>
      </c>
      <c r="M4" s="31">
        <v>0</v>
      </c>
      <c r="N4" s="13">
        <f t="shared" ref="N4:N34" si="0">SUM(C4:M4)</f>
        <v>70557.415999999997</v>
      </c>
    </row>
    <row r="5" spans="1:14">
      <c r="A5" s="6" t="s">
        <v>4</v>
      </c>
      <c r="B5" s="1" t="s">
        <v>5</v>
      </c>
      <c r="C5" s="27">
        <v>6132</v>
      </c>
      <c r="D5" s="28">
        <v>3445</v>
      </c>
      <c r="E5" s="19">
        <v>3028</v>
      </c>
      <c r="F5" s="44">
        <v>2916</v>
      </c>
      <c r="G5" s="39">
        <v>7863.21</v>
      </c>
      <c r="H5" s="44">
        <v>15145</v>
      </c>
      <c r="I5" s="19">
        <v>7669.527</v>
      </c>
      <c r="J5" s="19">
        <v>5819</v>
      </c>
      <c r="K5" s="18">
        <v>6808</v>
      </c>
      <c r="L5" s="23">
        <v>5299.53</v>
      </c>
      <c r="M5" s="31">
        <v>0</v>
      </c>
      <c r="N5" s="13">
        <f t="shared" si="0"/>
        <v>64125.267</v>
      </c>
    </row>
    <row r="6" spans="1:14">
      <c r="A6" s="6" t="s">
        <v>6</v>
      </c>
      <c r="B6" s="1" t="s">
        <v>7</v>
      </c>
      <c r="C6" s="27"/>
      <c r="D6" s="19">
        <v>0</v>
      </c>
      <c r="E6" s="19"/>
      <c r="F6" s="45">
        <v>0</v>
      </c>
      <c r="G6" s="39">
        <v>0</v>
      </c>
      <c r="H6" s="45">
        <v>0</v>
      </c>
      <c r="I6" s="19">
        <v>0</v>
      </c>
      <c r="J6" s="19">
        <v>0</v>
      </c>
      <c r="K6" s="18">
        <v>0</v>
      </c>
      <c r="L6" s="23">
        <v>0</v>
      </c>
      <c r="M6" s="31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27"/>
      <c r="D7" s="19">
        <v>0</v>
      </c>
      <c r="E7" s="19"/>
      <c r="F7" s="45">
        <v>0</v>
      </c>
      <c r="G7" s="39">
        <v>0</v>
      </c>
      <c r="H7" s="45">
        <v>0</v>
      </c>
      <c r="I7" s="19">
        <v>0</v>
      </c>
      <c r="J7" s="19">
        <v>0</v>
      </c>
      <c r="K7" s="18">
        <v>0</v>
      </c>
      <c r="L7" s="23">
        <v>0</v>
      </c>
      <c r="M7" s="31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27"/>
      <c r="D8" s="19">
        <v>0</v>
      </c>
      <c r="E8" s="19"/>
      <c r="F8" s="45">
        <v>0</v>
      </c>
      <c r="G8" s="39">
        <v>0</v>
      </c>
      <c r="H8" s="45">
        <v>0</v>
      </c>
      <c r="I8" s="19">
        <v>0</v>
      </c>
      <c r="J8" s="19">
        <v>0</v>
      </c>
      <c r="K8" s="18">
        <v>0</v>
      </c>
      <c r="L8" s="23">
        <v>0</v>
      </c>
      <c r="M8" s="31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27"/>
      <c r="D9" s="19">
        <v>465</v>
      </c>
      <c r="E9" s="19"/>
      <c r="F9" s="45">
        <v>0</v>
      </c>
      <c r="G9" s="39">
        <v>0</v>
      </c>
      <c r="H9" s="45">
        <v>0</v>
      </c>
      <c r="I9" s="19">
        <v>0</v>
      </c>
      <c r="J9" s="19">
        <v>0</v>
      </c>
      <c r="K9" s="18">
        <v>0</v>
      </c>
      <c r="L9" s="23">
        <v>0</v>
      </c>
      <c r="M9" s="31">
        <v>0</v>
      </c>
      <c r="N9" s="13">
        <f t="shared" si="0"/>
        <v>465</v>
      </c>
    </row>
    <row r="10" spans="1:14">
      <c r="A10" s="6" t="s">
        <v>14</v>
      </c>
      <c r="B10" s="1" t="s">
        <v>15</v>
      </c>
      <c r="C10" s="27">
        <v>263</v>
      </c>
      <c r="D10" s="19">
        <f>D11+D12</f>
        <v>3219</v>
      </c>
      <c r="E10" s="19">
        <v>568</v>
      </c>
      <c r="F10" s="45">
        <v>306</v>
      </c>
      <c r="G10" s="39">
        <v>11583.6</v>
      </c>
      <c r="H10" s="44">
        <v>3957</v>
      </c>
      <c r="I10" s="19">
        <f>I11+I12</f>
        <v>1997.6219999999998</v>
      </c>
      <c r="J10" s="19">
        <f t="shared" ref="J10" si="1">SUM(J11:J12)</f>
        <v>4695</v>
      </c>
      <c r="K10" s="18">
        <v>229</v>
      </c>
      <c r="L10" s="23">
        <f>SUM(L11:L12)</f>
        <v>1944.94</v>
      </c>
      <c r="M10" s="31">
        <v>0</v>
      </c>
      <c r="N10" s="13">
        <f t="shared" si="0"/>
        <v>28763.161999999997</v>
      </c>
    </row>
    <row r="11" spans="1:14">
      <c r="A11" s="6" t="s">
        <v>16</v>
      </c>
      <c r="B11" s="1" t="s">
        <v>17</v>
      </c>
      <c r="C11" s="27">
        <v>0</v>
      </c>
      <c r="D11" s="28">
        <v>1974</v>
      </c>
      <c r="E11" s="19">
        <v>568</v>
      </c>
      <c r="F11" s="45">
        <v>16</v>
      </c>
      <c r="G11" s="39">
        <v>760.08</v>
      </c>
      <c r="H11" s="45">
        <v>604</v>
      </c>
      <c r="I11" s="19">
        <v>1328.413</v>
      </c>
      <c r="J11" s="19">
        <v>12</v>
      </c>
      <c r="K11" s="18">
        <v>137</v>
      </c>
      <c r="L11" s="23">
        <v>0</v>
      </c>
      <c r="M11" s="31">
        <v>0</v>
      </c>
      <c r="N11" s="13">
        <f t="shared" si="0"/>
        <v>5399.4930000000004</v>
      </c>
    </row>
    <row r="12" spans="1:14">
      <c r="A12" s="6" t="s">
        <v>18</v>
      </c>
      <c r="B12" s="1" t="s">
        <v>19</v>
      </c>
      <c r="C12" s="27">
        <v>263</v>
      </c>
      <c r="D12" s="28">
        <v>1245</v>
      </c>
      <c r="E12" s="19">
        <v>0</v>
      </c>
      <c r="F12" s="45">
        <v>290</v>
      </c>
      <c r="G12" s="39">
        <v>10823.52</v>
      </c>
      <c r="H12" s="44">
        <v>3353</v>
      </c>
      <c r="I12" s="19">
        <v>669.20899999999995</v>
      </c>
      <c r="J12" s="19">
        <v>4683</v>
      </c>
      <c r="K12" s="18">
        <v>92</v>
      </c>
      <c r="L12" s="23">
        <v>1944.94</v>
      </c>
      <c r="M12" s="31">
        <v>0</v>
      </c>
      <c r="N12" s="13">
        <f t="shared" si="0"/>
        <v>23363.668999999998</v>
      </c>
    </row>
    <row r="13" spans="1:14">
      <c r="A13" s="6" t="s">
        <v>20</v>
      </c>
      <c r="B13" s="1" t="s">
        <v>21</v>
      </c>
      <c r="C13" s="27">
        <v>2548</v>
      </c>
      <c r="D13" s="19">
        <f>D14+D15</f>
        <v>76</v>
      </c>
      <c r="E13" s="19">
        <v>1486</v>
      </c>
      <c r="F13" s="45">
        <v>3</v>
      </c>
      <c r="G13" s="39">
        <v>24580.03</v>
      </c>
      <c r="H13" s="44">
        <v>2515</v>
      </c>
      <c r="I13" s="19">
        <f>I14+I15</f>
        <v>3261.7249999999999</v>
      </c>
      <c r="J13" s="19">
        <f t="shared" ref="J13" si="2">SUM(J14:J15)</f>
        <v>271</v>
      </c>
      <c r="K13" s="18">
        <v>74</v>
      </c>
      <c r="L13" s="23">
        <f>SUM(L14:L15)</f>
        <v>1047.32</v>
      </c>
      <c r="M13" s="31">
        <v>0</v>
      </c>
      <c r="N13" s="13">
        <f t="shared" si="0"/>
        <v>35862.074999999997</v>
      </c>
    </row>
    <row r="14" spans="1:14">
      <c r="A14" s="6" t="s">
        <v>16</v>
      </c>
      <c r="B14" s="1" t="s">
        <v>22</v>
      </c>
      <c r="C14" s="27">
        <v>636</v>
      </c>
      <c r="D14" s="19">
        <v>14</v>
      </c>
      <c r="E14" s="19">
        <v>192</v>
      </c>
      <c r="F14" s="45">
        <v>0</v>
      </c>
      <c r="G14" s="39">
        <v>126.55</v>
      </c>
      <c r="H14" s="45">
        <v>999</v>
      </c>
      <c r="I14" s="19">
        <v>1911.3009999999999</v>
      </c>
      <c r="J14" s="19">
        <v>103</v>
      </c>
      <c r="K14" s="18">
        <v>0</v>
      </c>
      <c r="L14" s="23">
        <v>318.18</v>
      </c>
      <c r="M14" s="31">
        <v>0</v>
      </c>
      <c r="N14" s="13">
        <f t="shared" si="0"/>
        <v>4300.0309999999999</v>
      </c>
    </row>
    <row r="15" spans="1:14">
      <c r="A15" s="6" t="s">
        <v>18</v>
      </c>
      <c r="B15" s="1" t="s">
        <v>23</v>
      </c>
      <c r="C15" s="27">
        <v>1912</v>
      </c>
      <c r="D15" s="19">
        <v>62</v>
      </c>
      <c r="E15" s="19">
        <v>1330</v>
      </c>
      <c r="F15" s="45">
        <v>3</v>
      </c>
      <c r="G15" s="39">
        <v>24453.47</v>
      </c>
      <c r="H15" s="44">
        <v>1516</v>
      </c>
      <c r="I15" s="19">
        <v>1350.424</v>
      </c>
      <c r="J15" s="19">
        <v>168</v>
      </c>
      <c r="K15" s="18">
        <v>74</v>
      </c>
      <c r="L15" s="23">
        <v>729.14</v>
      </c>
      <c r="M15" s="31">
        <v>0</v>
      </c>
      <c r="N15" s="13">
        <f t="shared" si="0"/>
        <v>31598.034</v>
      </c>
    </row>
    <row r="16" spans="1:14">
      <c r="A16" s="6" t="s">
        <v>24</v>
      </c>
      <c r="B16" s="1" t="s">
        <v>25</v>
      </c>
      <c r="C16" s="27">
        <v>2811</v>
      </c>
      <c r="D16" s="19">
        <f t="shared" ref="D16:D18" si="3">D10+D13</f>
        <v>3295</v>
      </c>
      <c r="E16" s="19">
        <v>2090</v>
      </c>
      <c r="F16" s="45">
        <v>309</v>
      </c>
      <c r="G16" s="39">
        <v>36163.629999999997</v>
      </c>
      <c r="H16" s="44">
        <v>6472</v>
      </c>
      <c r="I16" s="19">
        <f>I17+I18</f>
        <v>5259.3469999999998</v>
      </c>
      <c r="J16" s="19">
        <f t="shared" ref="J16" si="4">SUM(J17:J18)</f>
        <v>4966</v>
      </c>
      <c r="K16" s="18">
        <v>303</v>
      </c>
      <c r="L16" s="23">
        <f>SUM(L17:L18)</f>
        <v>2992.2599999999998</v>
      </c>
      <c r="M16" s="31">
        <v>0</v>
      </c>
      <c r="N16" s="13">
        <f t="shared" si="0"/>
        <v>64661.237000000001</v>
      </c>
    </row>
    <row r="17" spans="1:14">
      <c r="A17" s="6" t="s">
        <v>16</v>
      </c>
      <c r="B17" s="1" t="s">
        <v>26</v>
      </c>
      <c r="C17" s="27">
        <v>636</v>
      </c>
      <c r="D17" s="28">
        <f t="shared" si="3"/>
        <v>1988</v>
      </c>
      <c r="E17" s="19">
        <v>760</v>
      </c>
      <c r="F17" s="45">
        <v>16</v>
      </c>
      <c r="G17" s="39">
        <v>886.63</v>
      </c>
      <c r="H17" s="44">
        <v>1603</v>
      </c>
      <c r="I17" s="19">
        <f t="shared" ref="I17:J18" si="5">I11+I14</f>
        <v>3239.7139999999999</v>
      </c>
      <c r="J17" s="19">
        <f t="shared" si="5"/>
        <v>115</v>
      </c>
      <c r="K17" s="18">
        <v>137</v>
      </c>
      <c r="L17" s="23">
        <f>L11+L14</f>
        <v>318.18</v>
      </c>
      <c r="M17" s="31">
        <v>0</v>
      </c>
      <c r="N17" s="13">
        <f t="shared" si="0"/>
        <v>9699.5240000000013</v>
      </c>
    </row>
    <row r="18" spans="1:14">
      <c r="A18" s="6" t="s">
        <v>18</v>
      </c>
      <c r="B18" s="1" t="s">
        <v>27</v>
      </c>
      <c r="C18" s="27">
        <v>2175</v>
      </c>
      <c r="D18" s="28">
        <f t="shared" si="3"/>
        <v>1307</v>
      </c>
      <c r="E18" s="19">
        <v>1330</v>
      </c>
      <c r="F18" s="45">
        <v>293</v>
      </c>
      <c r="G18" s="39">
        <v>35277</v>
      </c>
      <c r="H18" s="44">
        <v>4869</v>
      </c>
      <c r="I18" s="19">
        <f t="shared" si="5"/>
        <v>2019.6329999999998</v>
      </c>
      <c r="J18" s="19">
        <f t="shared" si="5"/>
        <v>4851</v>
      </c>
      <c r="K18" s="18">
        <v>166</v>
      </c>
      <c r="L18" s="23">
        <f>L12+L15</f>
        <v>2674.08</v>
      </c>
      <c r="M18" s="31">
        <v>0</v>
      </c>
      <c r="N18" s="13">
        <f t="shared" si="0"/>
        <v>54961.713000000003</v>
      </c>
    </row>
    <row r="19" spans="1:14">
      <c r="A19" s="6" t="s">
        <v>28</v>
      </c>
      <c r="B19" s="1" t="s">
        <v>29</v>
      </c>
      <c r="C19" s="27">
        <v>20906</v>
      </c>
      <c r="D19" s="19">
        <f>D20+D24+D25</f>
        <v>10193</v>
      </c>
      <c r="E19" s="19">
        <v>8515</v>
      </c>
      <c r="F19" s="44">
        <v>22919</v>
      </c>
      <c r="G19" s="39">
        <v>27893</v>
      </c>
      <c r="H19" s="42">
        <v>24291</v>
      </c>
      <c r="I19" s="19">
        <f>I20+I24+I25</f>
        <v>14766.603999999999</v>
      </c>
      <c r="J19" s="19">
        <f t="shared" ref="J19" si="6">SUM(J20,J24:J25)</f>
        <v>37288</v>
      </c>
      <c r="K19" s="18">
        <v>20647</v>
      </c>
      <c r="L19" s="23">
        <f>L20+L24+L25</f>
        <v>10349.369999999999</v>
      </c>
      <c r="M19" s="32">
        <f t="shared" ref="M19" si="7">M20+M24</f>
        <v>1602.2170000000001</v>
      </c>
      <c r="N19" s="13">
        <f t="shared" si="0"/>
        <v>199370.19099999999</v>
      </c>
    </row>
    <row r="20" spans="1:14">
      <c r="A20" s="6" t="s">
        <v>30</v>
      </c>
      <c r="B20" s="1" t="s">
        <v>31</v>
      </c>
      <c r="C20" s="27">
        <v>20906</v>
      </c>
      <c r="D20" s="19">
        <f>SUM(D21:D23)</f>
        <v>10193</v>
      </c>
      <c r="E20" s="19">
        <v>8515</v>
      </c>
      <c r="F20" s="44">
        <v>22919</v>
      </c>
      <c r="G20" s="39">
        <v>27457.19</v>
      </c>
      <c r="H20" s="42">
        <v>23977</v>
      </c>
      <c r="I20" s="19">
        <f>I21+I22+I23</f>
        <v>14659.130999999999</v>
      </c>
      <c r="J20" s="19">
        <f t="shared" ref="J20" si="8">SUM(J21:J23)</f>
        <v>37136</v>
      </c>
      <c r="K20" s="18">
        <v>20647</v>
      </c>
      <c r="L20" s="23">
        <f>SUM(L21:L23)</f>
        <v>10349.369999999999</v>
      </c>
      <c r="M20" s="33">
        <f t="shared" ref="M20" si="9">M21+M22+M23</f>
        <v>1602.2170000000001</v>
      </c>
      <c r="N20" s="13">
        <f t="shared" si="0"/>
        <v>198360.908</v>
      </c>
    </row>
    <row r="21" spans="1:14">
      <c r="A21" s="6" t="s">
        <v>32</v>
      </c>
      <c r="B21" s="1" t="s">
        <v>33</v>
      </c>
      <c r="C21" s="27">
        <v>16927</v>
      </c>
      <c r="D21" s="19">
        <v>8782</v>
      </c>
      <c r="E21" s="19">
        <v>6550</v>
      </c>
      <c r="F21" s="44">
        <v>19858</v>
      </c>
      <c r="G21" s="39">
        <v>23510.639999999999</v>
      </c>
      <c r="H21" s="44">
        <v>19046</v>
      </c>
      <c r="I21" s="19">
        <v>11045.24</v>
      </c>
      <c r="J21" s="19">
        <v>32836</v>
      </c>
      <c r="K21" s="18">
        <v>19217</v>
      </c>
      <c r="L21" s="23">
        <v>8748.66</v>
      </c>
      <c r="M21" s="31">
        <v>1559.297</v>
      </c>
      <c r="N21" s="13">
        <f t="shared" si="0"/>
        <v>168079.837</v>
      </c>
    </row>
    <row r="22" spans="1:14">
      <c r="A22" s="6" t="s">
        <v>34</v>
      </c>
      <c r="B22" s="1" t="s">
        <v>35</v>
      </c>
      <c r="C22" s="27">
        <v>3979</v>
      </c>
      <c r="D22" s="19">
        <v>1411</v>
      </c>
      <c r="E22" s="19">
        <v>1888</v>
      </c>
      <c r="F22" s="44">
        <v>2914</v>
      </c>
      <c r="G22" s="39">
        <v>3944.21</v>
      </c>
      <c r="H22" s="44">
        <v>4931</v>
      </c>
      <c r="I22" s="19">
        <v>3613.8910000000001</v>
      </c>
      <c r="J22" s="19">
        <v>4300</v>
      </c>
      <c r="K22" s="18">
        <v>1430</v>
      </c>
      <c r="L22" s="23">
        <v>1600.71</v>
      </c>
      <c r="M22" s="31">
        <v>42.92</v>
      </c>
      <c r="N22" s="13">
        <f t="shared" si="0"/>
        <v>30054.730999999996</v>
      </c>
    </row>
    <row r="23" spans="1:14">
      <c r="A23" s="6" t="s">
        <v>36</v>
      </c>
      <c r="B23" s="1" t="s">
        <v>37</v>
      </c>
      <c r="C23" s="27"/>
      <c r="D23" s="19">
        <v>0</v>
      </c>
      <c r="E23" s="19">
        <v>77</v>
      </c>
      <c r="F23" s="45">
        <v>0</v>
      </c>
      <c r="G23" s="39">
        <v>2.33</v>
      </c>
      <c r="H23" s="45">
        <v>0</v>
      </c>
      <c r="I23" s="19">
        <v>0</v>
      </c>
      <c r="J23" s="19">
        <v>0</v>
      </c>
      <c r="K23" s="18">
        <v>0</v>
      </c>
      <c r="L23" s="23">
        <v>0</v>
      </c>
      <c r="M23" s="32">
        <v>0</v>
      </c>
      <c r="N23" s="13">
        <f t="shared" si="0"/>
        <v>79.33</v>
      </c>
    </row>
    <row r="24" spans="1:14">
      <c r="A24" s="6" t="s">
        <v>38</v>
      </c>
      <c r="B24" s="1" t="s">
        <v>39</v>
      </c>
      <c r="C24" s="27"/>
      <c r="D24" s="19">
        <v>0</v>
      </c>
      <c r="E24" s="19"/>
      <c r="F24" s="45">
        <v>147</v>
      </c>
      <c r="G24" s="39">
        <v>435.82</v>
      </c>
      <c r="H24" s="45">
        <v>314</v>
      </c>
      <c r="I24" s="19">
        <v>107.473</v>
      </c>
      <c r="J24" s="19">
        <v>152</v>
      </c>
      <c r="K24" s="18">
        <v>0</v>
      </c>
      <c r="L24" s="23">
        <v>0</v>
      </c>
      <c r="M24" s="32">
        <v>0</v>
      </c>
      <c r="N24" s="13">
        <f t="shared" si="0"/>
        <v>1156.2929999999999</v>
      </c>
    </row>
    <row r="25" spans="1:14">
      <c r="A25" s="6" t="s">
        <v>40</v>
      </c>
      <c r="B25" s="1" t="s">
        <v>41</v>
      </c>
      <c r="C25" s="27"/>
      <c r="D25" s="19">
        <v>0</v>
      </c>
      <c r="E25" s="19"/>
      <c r="F25" s="45">
        <v>0</v>
      </c>
      <c r="G25" s="39">
        <v>0</v>
      </c>
      <c r="H25" s="45">
        <v>0</v>
      </c>
      <c r="I25" s="19">
        <v>0</v>
      </c>
      <c r="J25" s="19">
        <v>0</v>
      </c>
      <c r="K25" s="18">
        <v>0</v>
      </c>
      <c r="L25" s="23">
        <v>0</v>
      </c>
      <c r="M25" s="31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27"/>
      <c r="D26" s="19">
        <v>0</v>
      </c>
      <c r="E26" s="19"/>
      <c r="F26" s="45">
        <v>0</v>
      </c>
      <c r="G26" s="39">
        <v>0</v>
      </c>
      <c r="H26" s="45">
        <v>0</v>
      </c>
      <c r="I26" s="19">
        <v>0</v>
      </c>
      <c r="J26" s="19">
        <v>0</v>
      </c>
      <c r="K26" s="18">
        <v>0</v>
      </c>
      <c r="L26" s="23">
        <v>0</v>
      </c>
      <c r="M26" s="31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27"/>
      <c r="D27" s="19">
        <v>0</v>
      </c>
      <c r="E27" s="19"/>
      <c r="F27" s="45">
        <v>0</v>
      </c>
      <c r="G27" s="39">
        <v>0</v>
      </c>
      <c r="H27" s="45">
        <v>0</v>
      </c>
      <c r="I27" s="19">
        <v>0</v>
      </c>
      <c r="J27" s="19">
        <v>0</v>
      </c>
      <c r="K27" s="18">
        <v>0</v>
      </c>
      <c r="L27" s="23">
        <v>0</v>
      </c>
      <c r="M27" s="31">
        <v>0</v>
      </c>
      <c r="N27" s="13">
        <f t="shared" si="0"/>
        <v>0</v>
      </c>
    </row>
    <row r="28" spans="1:14">
      <c r="A28" s="6" t="s">
        <v>46</v>
      </c>
      <c r="B28" s="1" t="s">
        <v>47</v>
      </c>
      <c r="C28" s="27">
        <v>0</v>
      </c>
      <c r="D28" s="19">
        <v>4</v>
      </c>
      <c r="E28" s="19"/>
      <c r="F28" s="45">
        <v>17</v>
      </c>
      <c r="G28" s="39">
        <v>446.46</v>
      </c>
      <c r="H28" s="45">
        <v>82</v>
      </c>
      <c r="I28" s="19">
        <v>45.341999999999999</v>
      </c>
      <c r="J28" s="19">
        <v>0</v>
      </c>
      <c r="K28" s="18">
        <v>78</v>
      </c>
      <c r="L28" s="23">
        <v>11.6</v>
      </c>
      <c r="M28" s="31">
        <v>0</v>
      </c>
      <c r="N28" s="13">
        <f t="shared" si="0"/>
        <v>684.40200000000004</v>
      </c>
    </row>
    <row r="29" spans="1:14">
      <c r="A29" s="6" t="s">
        <v>48</v>
      </c>
      <c r="B29" s="1" t="s">
        <v>49</v>
      </c>
      <c r="C29" s="27">
        <v>12</v>
      </c>
      <c r="D29" s="19">
        <v>0</v>
      </c>
      <c r="E29" s="19"/>
      <c r="F29" s="45">
        <v>0</v>
      </c>
      <c r="G29" s="39">
        <v>0</v>
      </c>
      <c r="H29" s="44">
        <v>8366</v>
      </c>
      <c r="I29" s="19">
        <v>35.886000000000003</v>
      </c>
      <c r="J29" s="19">
        <v>0</v>
      </c>
      <c r="K29" s="18">
        <v>0</v>
      </c>
      <c r="L29" s="23">
        <v>94.96</v>
      </c>
      <c r="M29" s="31">
        <v>0</v>
      </c>
      <c r="N29" s="13">
        <f t="shared" si="0"/>
        <v>8508.8459999999995</v>
      </c>
    </row>
    <row r="30" spans="1:14">
      <c r="A30" s="6" t="s">
        <v>50</v>
      </c>
      <c r="B30" s="1" t="s">
        <v>51</v>
      </c>
      <c r="C30" s="27"/>
      <c r="D30" s="19">
        <v>0</v>
      </c>
      <c r="E30" s="19"/>
      <c r="F30" s="45">
        <v>0</v>
      </c>
      <c r="G30" s="39">
        <v>0</v>
      </c>
      <c r="H30" s="45">
        <v>0</v>
      </c>
      <c r="I30" s="19">
        <v>0</v>
      </c>
      <c r="J30" s="19">
        <v>0</v>
      </c>
      <c r="K30" s="18">
        <v>0</v>
      </c>
      <c r="L30" s="23">
        <v>0</v>
      </c>
      <c r="M30" s="31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27"/>
      <c r="D31" s="19">
        <v>0</v>
      </c>
      <c r="E31" s="19"/>
      <c r="F31" s="45">
        <v>0</v>
      </c>
      <c r="G31" s="39">
        <v>2.5499999999999998</v>
      </c>
      <c r="H31" s="45">
        <v>0</v>
      </c>
      <c r="I31" s="19">
        <v>0</v>
      </c>
      <c r="J31" s="19">
        <v>0</v>
      </c>
      <c r="K31" s="18">
        <v>0</v>
      </c>
      <c r="L31" s="23">
        <v>0</v>
      </c>
      <c r="M31" s="31">
        <v>0</v>
      </c>
      <c r="N31" s="13">
        <f t="shared" si="0"/>
        <v>2.5499999999999998</v>
      </c>
    </row>
    <row r="32" spans="1:14">
      <c r="A32" s="6" t="s">
        <v>54</v>
      </c>
      <c r="B32" s="1" t="s">
        <v>55</v>
      </c>
      <c r="C32" s="27"/>
      <c r="D32" s="19">
        <v>0</v>
      </c>
      <c r="E32" s="19"/>
      <c r="F32" s="45">
        <v>0</v>
      </c>
      <c r="G32" s="39">
        <v>0</v>
      </c>
      <c r="H32" s="45">
        <v>0</v>
      </c>
      <c r="I32" s="19">
        <v>0</v>
      </c>
      <c r="J32" s="19">
        <v>0</v>
      </c>
      <c r="K32" s="18">
        <v>0</v>
      </c>
      <c r="L32" s="23">
        <v>0</v>
      </c>
      <c r="M32" s="31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27">
        <v>608</v>
      </c>
      <c r="D33" s="19">
        <v>2554</v>
      </c>
      <c r="E33" s="19">
        <v>395</v>
      </c>
      <c r="F33" s="45">
        <v>140</v>
      </c>
      <c r="G33" s="39">
        <v>854.48</v>
      </c>
      <c r="H33" s="44">
        <v>5961</v>
      </c>
      <c r="I33" s="19">
        <v>3930.7249999999999</v>
      </c>
      <c r="J33" s="19">
        <v>2149</v>
      </c>
      <c r="K33" s="18">
        <v>421</v>
      </c>
      <c r="L33" s="23">
        <v>1001.71</v>
      </c>
      <c r="M33" s="31">
        <v>0</v>
      </c>
      <c r="N33" s="13">
        <f t="shared" si="0"/>
        <v>18014.915000000001</v>
      </c>
    </row>
    <row r="34" spans="1:14">
      <c r="A34" s="7" t="s">
        <v>58</v>
      </c>
      <c r="B34" s="8" t="s">
        <v>59</v>
      </c>
      <c r="C34" s="27">
        <v>49022</v>
      </c>
      <c r="D34" s="20">
        <f>D3+D4+D5+D6+D7+D8+D9+D16+D19+D26+D27+D28+D29+D30+D31+D32+D33</f>
        <v>31950</v>
      </c>
      <c r="E34" s="19">
        <v>15846</v>
      </c>
      <c r="F34" s="44">
        <v>26847</v>
      </c>
      <c r="G34" s="39">
        <v>90527.81</v>
      </c>
      <c r="H34" s="44">
        <v>70290</v>
      </c>
      <c r="I34" s="19">
        <f>I3+I5+I4+I6+I7+I8+I9+I16+I19+I26+I27+I28+I29+I30+I32+I31+I33</f>
        <v>44165.315999999992</v>
      </c>
      <c r="J34" s="21">
        <f>SUM(J3:J10,J13,J19,J26:J33)</f>
        <v>64109</v>
      </c>
      <c r="K34" s="18">
        <v>29219</v>
      </c>
      <c r="L34" s="24">
        <f>SUM(L3:L9)+L16+L19+SUM(L26:L33)</f>
        <v>30909.449999999997</v>
      </c>
      <c r="M34" s="34">
        <f>M3+M5+M10+M13+M19+M28+M33</f>
        <v>1602.2170000000001</v>
      </c>
      <c r="N34" s="9">
        <f t="shared" si="0"/>
        <v>454487.79300000001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80" zoomScaleNormal="80" workbookViewId="0">
      <selection activeCell="H3" sqref="H3"/>
    </sheetView>
  </sheetViews>
  <sheetFormatPr defaultRowHeight="14.4"/>
  <cols>
    <col min="1" max="1" width="32.109375" customWidth="1"/>
    <col min="2" max="2" width="6.109375" customWidth="1"/>
    <col min="3" max="14" width="15.109375" style="2" customWidth="1"/>
  </cols>
  <sheetData>
    <row r="1" spans="1:14">
      <c r="A1" s="10" t="s">
        <v>77</v>
      </c>
    </row>
    <row r="2" spans="1:14" s="3" customFormat="1" ht="28.8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7">
        <v>3443</v>
      </c>
      <c r="D3" s="28">
        <v>4300</v>
      </c>
      <c r="E3" s="19">
        <v>725</v>
      </c>
      <c r="F3" s="19">
        <v>647.77199999999993</v>
      </c>
      <c r="G3" s="39">
        <v>4697.3100000000004</v>
      </c>
      <c r="H3" s="19">
        <v>2815.4439999999986</v>
      </c>
      <c r="I3" s="19">
        <v>3923.2190000000001</v>
      </c>
      <c r="J3" s="19">
        <v>3668</v>
      </c>
      <c r="K3" s="18">
        <v>1074</v>
      </c>
      <c r="L3" s="23">
        <v>3163.32</v>
      </c>
      <c r="M3" s="19">
        <v>0</v>
      </c>
      <c r="N3" s="13">
        <f>SUM(C3:M3)</f>
        <v>28457.065000000002</v>
      </c>
    </row>
    <row r="4" spans="1:14">
      <c r="A4" s="6" t="s">
        <v>2</v>
      </c>
      <c r="B4" s="1" t="s">
        <v>3</v>
      </c>
      <c r="C4" s="27">
        <v>12133</v>
      </c>
      <c r="D4" s="28">
        <v>7118</v>
      </c>
      <c r="E4" s="19">
        <v>397</v>
      </c>
      <c r="F4" s="19">
        <v>0</v>
      </c>
      <c r="G4" s="39">
        <v>13225.03</v>
      </c>
      <c r="H4" s="19">
        <v>9599.1850000000068</v>
      </c>
      <c r="I4" s="19">
        <v>9201.259</v>
      </c>
      <c r="J4" s="19">
        <v>6783</v>
      </c>
      <c r="K4" s="18">
        <v>0</v>
      </c>
      <c r="L4" s="23">
        <v>5068.2700000000004</v>
      </c>
      <c r="M4" s="19">
        <v>0</v>
      </c>
      <c r="N4" s="13">
        <f t="shared" ref="N4:N34" si="0">SUM(C4:M4)</f>
        <v>63524.744000000006</v>
      </c>
    </row>
    <row r="5" spans="1:14">
      <c r="A5" s="6" t="s">
        <v>4</v>
      </c>
      <c r="B5" s="1" t="s">
        <v>5</v>
      </c>
      <c r="C5" s="27">
        <v>4337</v>
      </c>
      <c r="D5" s="28">
        <v>5150</v>
      </c>
      <c r="E5" s="19">
        <v>5397</v>
      </c>
      <c r="F5" s="19">
        <v>1033.28</v>
      </c>
      <c r="G5" s="39">
        <v>5270.52</v>
      </c>
      <c r="H5" s="19">
        <v>12215.409</v>
      </c>
      <c r="I5" s="19">
        <v>8648.1880000000001</v>
      </c>
      <c r="J5" s="19">
        <v>3739</v>
      </c>
      <c r="K5" s="18">
        <v>5530</v>
      </c>
      <c r="L5" s="23">
        <v>5564.02</v>
      </c>
      <c r="M5" s="19">
        <v>65.536000000000001</v>
      </c>
      <c r="N5" s="13">
        <f t="shared" si="0"/>
        <v>56949.953000000001</v>
      </c>
    </row>
    <row r="6" spans="1:14">
      <c r="A6" s="6" t="s">
        <v>6</v>
      </c>
      <c r="B6" s="1" t="s">
        <v>7</v>
      </c>
      <c r="C6" s="27">
        <v>0</v>
      </c>
      <c r="D6" s="19">
        <v>0</v>
      </c>
      <c r="E6" s="19">
        <v>0</v>
      </c>
      <c r="F6" s="19">
        <v>0</v>
      </c>
      <c r="G6" s="39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27">
        <v>0</v>
      </c>
      <c r="D7" s="19">
        <v>0</v>
      </c>
      <c r="E7" s="19">
        <v>0</v>
      </c>
      <c r="F7" s="19">
        <v>0</v>
      </c>
      <c r="G7" s="39">
        <v>0</v>
      </c>
      <c r="H7" s="19">
        <v>0</v>
      </c>
      <c r="I7" s="19">
        <v>6346.1670000000004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6346.1670000000004</v>
      </c>
    </row>
    <row r="8" spans="1:14">
      <c r="A8" s="6" t="s">
        <v>10</v>
      </c>
      <c r="B8" s="1" t="s">
        <v>11</v>
      </c>
      <c r="C8" s="27">
        <v>0</v>
      </c>
      <c r="D8" s="19">
        <v>0</v>
      </c>
      <c r="E8" s="19">
        <v>0</v>
      </c>
      <c r="F8" s="19">
        <v>0</v>
      </c>
      <c r="G8" s="39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27">
        <v>0</v>
      </c>
      <c r="D9" s="19">
        <v>0</v>
      </c>
      <c r="E9" s="19">
        <v>0</v>
      </c>
      <c r="F9" s="19">
        <v>0</v>
      </c>
      <c r="G9" s="39">
        <v>0.06</v>
      </c>
      <c r="H9" s="19">
        <v>5.7190000000000003</v>
      </c>
      <c r="I9" s="19">
        <v>0</v>
      </c>
      <c r="J9" s="19">
        <v>11</v>
      </c>
      <c r="K9" s="18">
        <v>0</v>
      </c>
      <c r="L9" s="23">
        <v>0</v>
      </c>
      <c r="M9" s="19">
        <v>0</v>
      </c>
      <c r="N9" s="13">
        <f t="shared" si="0"/>
        <v>16.779</v>
      </c>
    </row>
    <row r="10" spans="1:14">
      <c r="A10" s="6" t="s">
        <v>14</v>
      </c>
      <c r="B10" s="1" t="s">
        <v>15</v>
      </c>
      <c r="C10" s="27">
        <v>327</v>
      </c>
      <c r="D10" s="19">
        <f>D11+D12</f>
        <v>711</v>
      </c>
      <c r="E10" s="19">
        <v>2</v>
      </c>
      <c r="F10" s="19">
        <v>25.2</v>
      </c>
      <c r="G10" s="39">
        <v>130.13999999999999</v>
      </c>
      <c r="H10" s="19">
        <v>2539.2130000000179</v>
      </c>
      <c r="I10" s="19">
        <f t="shared" ref="I10" si="1">I11+I12</f>
        <v>844.99600000000009</v>
      </c>
      <c r="J10" s="19">
        <f t="shared" ref="J10" si="2">SUM(J11:J12)</f>
        <v>214</v>
      </c>
      <c r="K10" s="18">
        <v>182</v>
      </c>
      <c r="L10" s="23">
        <f>SUM(L11:L12)</f>
        <v>758.35</v>
      </c>
      <c r="M10" s="19">
        <v>0</v>
      </c>
      <c r="N10" s="13">
        <f t="shared" si="0"/>
        <v>5733.8990000000185</v>
      </c>
    </row>
    <row r="11" spans="1:14">
      <c r="A11" s="6" t="s">
        <v>16</v>
      </c>
      <c r="B11" s="1" t="s">
        <v>17</v>
      </c>
      <c r="C11" s="27">
        <v>0</v>
      </c>
      <c r="D11" s="28">
        <v>678</v>
      </c>
      <c r="E11" s="19">
        <v>0</v>
      </c>
      <c r="F11" s="19">
        <v>0</v>
      </c>
      <c r="G11" s="39">
        <v>95.12</v>
      </c>
      <c r="H11" s="19">
        <v>168.66799999999967</v>
      </c>
      <c r="I11" s="19">
        <v>532.55100000000004</v>
      </c>
      <c r="J11" s="19">
        <v>43</v>
      </c>
      <c r="K11" s="18">
        <v>30</v>
      </c>
      <c r="L11" s="23">
        <v>0</v>
      </c>
      <c r="M11" s="19">
        <v>0</v>
      </c>
      <c r="N11" s="13">
        <f t="shared" si="0"/>
        <v>1547.3389999999997</v>
      </c>
    </row>
    <row r="12" spans="1:14">
      <c r="A12" s="6" t="s">
        <v>18</v>
      </c>
      <c r="B12" s="1" t="s">
        <v>19</v>
      </c>
      <c r="C12" s="27">
        <v>327</v>
      </c>
      <c r="D12" s="28">
        <v>33</v>
      </c>
      <c r="E12" s="19">
        <v>2</v>
      </c>
      <c r="F12" s="19">
        <v>25.2</v>
      </c>
      <c r="G12" s="39">
        <v>35.020000000000003</v>
      </c>
      <c r="H12" s="19">
        <v>2370.5449999999837</v>
      </c>
      <c r="I12" s="19">
        <v>312.44499999999999</v>
      </c>
      <c r="J12" s="19">
        <v>171</v>
      </c>
      <c r="K12" s="18">
        <v>152</v>
      </c>
      <c r="L12" s="23">
        <v>758.35</v>
      </c>
      <c r="M12" s="19">
        <v>0</v>
      </c>
      <c r="N12" s="13">
        <f t="shared" si="0"/>
        <v>4186.559999999984</v>
      </c>
    </row>
    <row r="13" spans="1:14">
      <c r="A13" s="6" t="s">
        <v>20</v>
      </c>
      <c r="B13" s="1" t="s">
        <v>21</v>
      </c>
      <c r="C13" s="27">
        <v>2249</v>
      </c>
      <c r="D13" s="19">
        <f>D14+D15</f>
        <v>634</v>
      </c>
      <c r="E13" s="19">
        <v>1051</v>
      </c>
      <c r="F13" s="19">
        <v>0</v>
      </c>
      <c r="G13" s="39">
        <v>1665.71</v>
      </c>
      <c r="H13" s="19">
        <v>5737.6790000000037</v>
      </c>
      <c r="I13" s="19">
        <f>I14+I15</f>
        <v>4167.1639999999998</v>
      </c>
      <c r="J13" s="19">
        <f t="shared" ref="J13" si="3">SUM(J14:J15)</f>
        <v>832</v>
      </c>
      <c r="K13" s="18">
        <v>156</v>
      </c>
      <c r="L13" s="23">
        <f>SUM(L14:L15)</f>
        <v>72.97</v>
      </c>
      <c r="M13" s="19">
        <f>M14+M15</f>
        <v>18</v>
      </c>
      <c r="N13" s="13">
        <f t="shared" si="0"/>
        <v>16583.523000000005</v>
      </c>
    </row>
    <row r="14" spans="1:14">
      <c r="A14" s="6" t="s">
        <v>16</v>
      </c>
      <c r="B14" s="1" t="s">
        <v>22</v>
      </c>
      <c r="C14" s="27">
        <v>349</v>
      </c>
      <c r="D14" s="19">
        <v>41</v>
      </c>
      <c r="E14" s="19">
        <v>28</v>
      </c>
      <c r="F14" s="19">
        <v>0</v>
      </c>
      <c r="G14" s="39">
        <v>614.66</v>
      </c>
      <c r="H14" s="19">
        <v>4041.1469999999963</v>
      </c>
      <c r="I14" s="19">
        <v>3067.0650000000001</v>
      </c>
      <c r="J14" s="19">
        <v>595</v>
      </c>
      <c r="K14" s="18">
        <v>0</v>
      </c>
      <c r="L14" s="23">
        <v>12.02</v>
      </c>
      <c r="M14" s="19">
        <v>0</v>
      </c>
      <c r="N14" s="13">
        <f t="shared" si="0"/>
        <v>8747.8919999999962</v>
      </c>
    </row>
    <row r="15" spans="1:14">
      <c r="A15" s="6" t="s">
        <v>18</v>
      </c>
      <c r="B15" s="1" t="s">
        <v>23</v>
      </c>
      <c r="C15" s="27">
        <v>1901</v>
      </c>
      <c r="D15" s="19">
        <v>593</v>
      </c>
      <c r="E15" s="19">
        <v>1023</v>
      </c>
      <c r="F15" s="19">
        <v>0</v>
      </c>
      <c r="G15" s="39">
        <v>1051.05</v>
      </c>
      <c r="H15" s="19">
        <v>1696.5320000000029</v>
      </c>
      <c r="I15" s="19">
        <v>1100.0989999999999</v>
      </c>
      <c r="J15" s="19">
        <v>237</v>
      </c>
      <c r="K15" s="18">
        <v>156</v>
      </c>
      <c r="L15" s="23">
        <v>60.95</v>
      </c>
      <c r="M15" s="19">
        <v>18</v>
      </c>
      <c r="N15" s="13">
        <f t="shared" si="0"/>
        <v>7836.631000000003</v>
      </c>
    </row>
    <row r="16" spans="1:14">
      <c r="A16" s="6" t="s">
        <v>24</v>
      </c>
      <c r="B16" s="1" t="s">
        <v>25</v>
      </c>
      <c r="C16" s="27">
        <v>2576</v>
      </c>
      <c r="D16" s="19">
        <f t="shared" ref="D16:D18" si="4">D10+D13</f>
        <v>1345</v>
      </c>
      <c r="E16" s="19">
        <v>1053</v>
      </c>
      <c r="F16" s="19">
        <v>25.2</v>
      </c>
      <c r="G16" s="39">
        <v>1795.84</v>
      </c>
      <c r="H16" s="19">
        <v>8276.8920000000217</v>
      </c>
      <c r="I16" s="19">
        <f t="shared" ref="I16" si="5">I17+I18</f>
        <v>5012.16</v>
      </c>
      <c r="J16" s="19">
        <f t="shared" ref="J16" si="6">SUM(J17:J18)</f>
        <v>1046</v>
      </c>
      <c r="K16" s="18">
        <v>338</v>
      </c>
      <c r="L16" s="23">
        <f>SUM(L17:L18)</f>
        <v>831.32</v>
      </c>
      <c r="M16" s="19">
        <f>M17+M18</f>
        <v>18</v>
      </c>
      <c r="N16" s="13">
        <f t="shared" si="0"/>
        <v>22317.412000000022</v>
      </c>
    </row>
    <row r="17" spans="1:14">
      <c r="A17" s="6" t="s">
        <v>16</v>
      </c>
      <c r="B17" s="1" t="s">
        <v>26</v>
      </c>
      <c r="C17" s="27">
        <v>349</v>
      </c>
      <c r="D17" s="28">
        <f t="shared" si="4"/>
        <v>719</v>
      </c>
      <c r="E17" s="19">
        <v>28</v>
      </c>
      <c r="F17" s="19">
        <v>0</v>
      </c>
      <c r="G17" s="39">
        <v>709.78</v>
      </c>
      <c r="H17" s="19">
        <v>4209.8149999999969</v>
      </c>
      <c r="I17" s="19">
        <f t="shared" ref="I17:J18" si="7">I11+I14</f>
        <v>3599.616</v>
      </c>
      <c r="J17" s="19">
        <f t="shared" si="7"/>
        <v>638</v>
      </c>
      <c r="K17" s="18">
        <v>30</v>
      </c>
      <c r="L17" s="23">
        <f>L11+L14</f>
        <v>12.02</v>
      </c>
      <c r="M17" s="19">
        <v>0</v>
      </c>
      <c r="N17" s="13">
        <f t="shared" si="0"/>
        <v>10295.230999999996</v>
      </c>
    </row>
    <row r="18" spans="1:14">
      <c r="A18" s="6" t="s">
        <v>18</v>
      </c>
      <c r="B18" s="1" t="s">
        <v>27</v>
      </c>
      <c r="C18" s="27">
        <v>2228</v>
      </c>
      <c r="D18" s="28">
        <f t="shared" si="4"/>
        <v>626</v>
      </c>
      <c r="E18" s="19">
        <v>1025</v>
      </c>
      <c r="F18" s="19">
        <v>25.2</v>
      </c>
      <c r="G18" s="39">
        <v>1086.07</v>
      </c>
      <c r="H18" s="19">
        <v>4067.0769999999902</v>
      </c>
      <c r="I18" s="19">
        <f t="shared" si="7"/>
        <v>1412.5439999999999</v>
      </c>
      <c r="J18" s="19">
        <f t="shared" si="7"/>
        <v>408</v>
      </c>
      <c r="K18" s="18">
        <v>308</v>
      </c>
      <c r="L18" s="23">
        <f>L12+L15</f>
        <v>819.30000000000007</v>
      </c>
      <c r="M18" s="19">
        <f>M15+M12</f>
        <v>18</v>
      </c>
      <c r="N18" s="13">
        <f t="shared" si="0"/>
        <v>12023.19099999999</v>
      </c>
    </row>
    <row r="19" spans="1:14">
      <c r="A19" s="6" t="s">
        <v>28</v>
      </c>
      <c r="B19" s="1" t="s">
        <v>29</v>
      </c>
      <c r="C19" s="27">
        <f t="shared" ref="C19" si="8">C20+C24</f>
        <v>13061</v>
      </c>
      <c r="D19" s="19">
        <f>D20+D24+D25</f>
        <v>9310</v>
      </c>
      <c r="E19" s="19">
        <v>6383</v>
      </c>
      <c r="F19" s="19">
        <v>13963.451950000011</v>
      </c>
      <c r="G19" s="39">
        <v>23194.55</v>
      </c>
      <c r="H19" s="22">
        <f>H20+H24+H25</f>
        <v>20260.285419999986</v>
      </c>
      <c r="I19" s="19">
        <f t="shared" ref="I19" si="9">I20+I24+I25</f>
        <v>21595.426960000001</v>
      </c>
      <c r="J19" s="19">
        <f t="shared" ref="J19" si="10">SUM(J20,J24:J25)</f>
        <v>31500</v>
      </c>
      <c r="K19" s="18">
        <v>11819</v>
      </c>
      <c r="L19" s="23">
        <f>L20+L24+L25</f>
        <v>10075.880000000001</v>
      </c>
      <c r="M19" s="19">
        <f>M20+M25</f>
        <v>1794.98</v>
      </c>
      <c r="N19" s="13">
        <f t="shared" si="0"/>
        <v>162957.57433</v>
      </c>
    </row>
    <row r="20" spans="1:14">
      <c r="A20" s="6" t="s">
        <v>30</v>
      </c>
      <c r="B20" s="1" t="s">
        <v>31</v>
      </c>
      <c r="C20" s="27">
        <f t="shared" ref="C20" si="11">C21+C22+C23</f>
        <v>13061</v>
      </c>
      <c r="D20" s="19">
        <f>SUM(D21:D23)</f>
        <v>9310</v>
      </c>
      <c r="E20" s="19">
        <v>6383</v>
      </c>
      <c r="F20" s="19">
        <v>13963.451950000011</v>
      </c>
      <c r="G20" s="39">
        <v>22531.34</v>
      </c>
      <c r="H20" s="22">
        <f>H21+H22+H23</f>
        <v>19906.846419999987</v>
      </c>
      <c r="I20" s="19">
        <f t="shared" ref="I20" si="12">I21+I22+I23</f>
        <v>20279.440570000002</v>
      </c>
      <c r="J20" s="19">
        <f t="shared" ref="J20" si="13">SUM(J21:J23)</f>
        <v>31281</v>
      </c>
      <c r="K20" s="18">
        <v>11819</v>
      </c>
      <c r="L20" s="23">
        <f>SUM(L21:L23)</f>
        <v>9818.0600000000013</v>
      </c>
      <c r="M20" s="19">
        <f>M21+M22+M23+M24</f>
        <v>1794.98</v>
      </c>
      <c r="N20" s="13">
        <f t="shared" si="0"/>
        <v>160148.11894000001</v>
      </c>
    </row>
    <row r="21" spans="1:14">
      <c r="A21" s="6" t="s">
        <v>32</v>
      </c>
      <c r="B21" s="1" t="s">
        <v>33</v>
      </c>
      <c r="C21" s="27">
        <v>11418</v>
      </c>
      <c r="D21" s="19">
        <v>7981</v>
      </c>
      <c r="E21" s="19">
        <v>5710</v>
      </c>
      <c r="F21" s="19">
        <v>11874.207</v>
      </c>
      <c r="G21" s="39">
        <v>19389.45</v>
      </c>
      <c r="H21" s="19">
        <v>15411.842349999988</v>
      </c>
      <c r="I21" s="19">
        <v>16880.332480000001</v>
      </c>
      <c r="J21" s="19">
        <v>24583</v>
      </c>
      <c r="K21" s="18">
        <v>10589</v>
      </c>
      <c r="L21" s="23">
        <v>8626.5300000000007</v>
      </c>
      <c r="M21" s="19">
        <v>1719.93</v>
      </c>
      <c r="N21" s="13">
        <f t="shared" si="0"/>
        <v>134183.29183</v>
      </c>
    </row>
    <row r="22" spans="1:14">
      <c r="A22" s="6" t="s">
        <v>34</v>
      </c>
      <c r="B22" s="1" t="s">
        <v>35</v>
      </c>
      <c r="C22" s="27">
        <v>1643</v>
      </c>
      <c r="D22" s="19">
        <v>1329</v>
      </c>
      <c r="E22" s="19">
        <v>673</v>
      </c>
      <c r="F22" s="19">
        <v>2089.2449500000107</v>
      </c>
      <c r="G22" s="39">
        <v>3049.08</v>
      </c>
      <c r="H22" s="19">
        <v>4495.0040699999981</v>
      </c>
      <c r="I22" s="19">
        <v>3399.1080900000002</v>
      </c>
      <c r="J22" s="19">
        <v>6698</v>
      </c>
      <c r="K22" s="18">
        <v>1230</v>
      </c>
      <c r="L22" s="23">
        <v>1191.53</v>
      </c>
      <c r="M22" s="19">
        <v>75.05</v>
      </c>
      <c r="N22" s="13">
        <f t="shared" si="0"/>
        <v>25872.017110000008</v>
      </c>
    </row>
    <row r="23" spans="1:14">
      <c r="A23" s="6" t="s">
        <v>36</v>
      </c>
      <c r="B23" s="1" t="s">
        <v>37</v>
      </c>
      <c r="C23" s="27"/>
      <c r="D23" s="19">
        <v>0</v>
      </c>
      <c r="E23" s="19">
        <v>0</v>
      </c>
      <c r="F23" s="19">
        <v>0</v>
      </c>
      <c r="G23" s="39">
        <v>92.81</v>
      </c>
      <c r="H23" s="19">
        <v>0</v>
      </c>
      <c r="I23" s="19">
        <v>0</v>
      </c>
      <c r="J23" s="19">
        <v>0</v>
      </c>
      <c r="K23" s="18">
        <v>0</v>
      </c>
      <c r="L23" s="23">
        <v>0</v>
      </c>
      <c r="M23" s="19">
        <v>0</v>
      </c>
      <c r="N23" s="13">
        <f t="shared" si="0"/>
        <v>92.81</v>
      </c>
    </row>
    <row r="24" spans="1:14">
      <c r="A24" s="6" t="s">
        <v>38</v>
      </c>
      <c r="B24" s="1" t="s">
        <v>39</v>
      </c>
      <c r="C24" s="27"/>
      <c r="D24" s="19">
        <v>0</v>
      </c>
      <c r="E24" s="19">
        <v>0</v>
      </c>
      <c r="F24" s="19">
        <v>0</v>
      </c>
      <c r="G24" s="39">
        <v>663.21</v>
      </c>
      <c r="H24" s="19">
        <v>353.43900000000031</v>
      </c>
      <c r="I24" s="19">
        <v>1315.9863899999998</v>
      </c>
      <c r="J24" s="19">
        <v>219</v>
      </c>
      <c r="K24" s="18">
        <v>0</v>
      </c>
      <c r="L24" s="23">
        <v>257.82</v>
      </c>
      <c r="M24" s="19">
        <v>0</v>
      </c>
      <c r="N24" s="13">
        <f t="shared" si="0"/>
        <v>2809.4553900000005</v>
      </c>
    </row>
    <row r="25" spans="1:14">
      <c r="A25" s="6" t="s">
        <v>40</v>
      </c>
      <c r="B25" s="1" t="s">
        <v>41</v>
      </c>
      <c r="C25" s="27">
        <v>0</v>
      </c>
      <c r="D25" s="19">
        <v>0</v>
      </c>
      <c r="E25" s="19">
        <v>0</v>
      </c>
      <c r="F25" s="19">
        <v>0</v>
      </c>
      <c r="G25" s="3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27"/>
      <c r="D26" s="19">
        <v>0</v>
      </c>
      <c r="E26" s="19">
        <v>0</v>
      </c>
      <c r="F26" s="19">
        <v>0</v>
      </c>
      <c r="G26" s="39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19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27"/>
      <c r="D27" s="19">
        <v>0</v>
      </c>
      <c r="E27" s="19">
        <v>0</v>
      </c>
      <c r="F27" s="19">
        <v>0</v>
      </c>
      <c r="G27" s="39">
        <v>0</v>
      </c>
      <c r="H27" s="19">
        <v>0</v>
      </c>
      <c r="I27" s="19">
        <v>0</v>
      </c>
      <c r="J27" s="19">
        <v>0</v>
      </c>
      <c r="K27" s="18">
        <v>0</v>
      </c>
      <c r="L27" s="23">
        <v>0</v>
      </c>
      <c r="M27" s="19">
        <v>0</v>
      </c>
      <c r="N27" s="13">
        <f t="shared" si="0"/>
        <v>0</v>
      </c>
    </row>
    <row r="28" spans="1:14">
      <c r="A28" s="6" t="s">
        <v>46</v>
      </c>
      <c r="B28" s="1" t="s">
        <v>47</v>
      </c>
      <c r="C28" s="27">
        <v>48</v>
      </c>
      <c r="D28" s="19">
        <v>92</v>
      </c>
      <c r="E28" s="19">
        <v>77</v>
      </c>
      <c r="F28" s="19">
        <v>0</v>
      </c>
      <c r="G28" s="39">
        <v>467.36</v>
      </c>
      <c r="H28" s="19">
        <v>11.579999999999927</v>
      </c>
      <c r="I28" s="19">
        <v>39.776000000000003</v>
      </c>
      <c r="J28" s="19">
        <v>167</v>
      </c>
      <c r="K28" s="18">
        <v>25</v>
      </c>
      <c r="L28" s="23">
        <v>15.63</v>
      </c>
      <c r="M28" s="19">
        <v>0</v>
      </c>
      <c r="N28" s="13">
        <f t="shared" si="0"/>
        <v>943.34599999999989</v>
      </c>
    </row>
    <row r="29" spans="1:14">
      <c r="A29" s="6" t="s">
        <v>48</v>
      </c>
      <c r="B29" s="1" t="s">
        <v>49</v>
      </c>
      <c r="C29" s="27"/>
      <c r="D29" s="19">
        <v>0</v>
      </c>
      <c r="E29" s="19">
        <v>0</v>
      </c>
      <c r="F29" s="19">
        <v>0</v>
      </c>
      <c r="G29" s="39">
        <v>7.18</v>
      </c>
      <c r="H29" s="19">
        <v>0</v>
      </c>
      <c r="I29" s="19">
        <v>21.484999999999999</v>
      </c>
      <c r="J29" s="19">
        <v>0</v>
      </c>
      <c r="K29" s="18">
        <v>0</v>
      </c>
      <c r="L29" s="23">
        <v>0</v>
      </c>
      <c r="M29" s="19">
        <v>0</v>
      </c>
      <c r="N29" s="13">
        <f t="shared" si="0"/>
        <v>28.664999999999999</v>
      </c>
    </row>
    <row r="30" spans="1:14">
      <c r="A30" s="6" t="s">
        <v>50</v>
      </c>
      <c r="B30" s="1" t="s">
        <v>51</v>
      </c>
      <c r="C30" s="27"/>
      <c r="D30" s="19">
        <v>0</v>
      </c>
      <c r="E30" s="19">
        <v>0</v>
      </c>
      <c r="F30" s="19">
        <v>0</v>
      </c>
      <c r="G30" s="39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27">
        <v>0</v>
      </c>
      <c r="D31" s="19">
        <v>0</v>
      </c>
      <c r="E31" s="19">
        <v>0</v>
      </c>
      <c r="F31" s="19">
        <v>0</v>
      </c>
      <c r="G31" s="39">
        <v>0.94</v>
      </c>
      <c r="H31" s="19">
        <v>0</v>
      </c>
      <c r="I31" s="19">
        <v>0</v>
      </c>
      <c r="J31" s="19">
        <v>71</v>
      </c>
      <c r="K31" s="18">
        <v>0</v>
      </c>
      <c r="L31" s="23">
        <v>0</v>
      </c>
      <c r="M31" s="19">
        <v>0</v>
      </c>
      <c r="N31" s="13">
        <f t="shared" si="0"/>
        <v>71.94</v>
      </c>
    </row>
    <row r="32" spans="1:14">
      <c r="A32" s="6" t="s">
        <v>54</v>
      </c>
      <c r="B32" s="1" t="s">
        <v>55</v>
      </c>
      <c r="C32" s="27"/>
      <c r="D32" s="19">
        <v>0</v>
      </c>
      <c r="E32" s="19">
        <v>0</v>
      </c>
      <c r="F32" s="19">
        <v>0</v>
      </c>
      <c r="G32" s="39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27">
        <v>841</v>
      </c>
      <c r="D33" s="19">
        <v>3185</v>
      </c>
      <c r="E33" s="19">
        <v>229</v>
      </c>
      <c r="F33" s="19">
        <v>184.97179000000003</v>
      </c>
      <c r="G33" s="39">
        <v>1324.22</v>
      </c>
      <c r="H33" s="19">
        <v>3133.5012599999968</v>
      </c>
      <c r="I33" s="19">
        <v>1641.9305300000003</v>
      </c>
      <c r="J33" s="19">
        <v>998</v>
      </c>
      <c r="K33" s="18">
        <v>491</v>
      </c>
      <c r="L33" s="23">
        <v>246.33</v>
      </c>
      <c r="M33" s="19">
        <v>0</v>
      </c>
      <c r="N33" s="13">
        <f t="shared" si="0"/>
        <v>12274.953579999996</v>
      </c>
    </row>
    <row r="34" spans="1:14">
      <c r="A34" s="7" t="s">
        <v>58</v>
      </c>
      <c r="B34" s="8" t="s">
        <v>59</v>
      </c>
      <c r="C34" s="27">
        <v>36439</v>
      </c>
      <c r="D34" s="20">
        <f>D3+D4+D5+D6+D7+D8+D9+D16+D19+D26+D27+D28+D29+D30+D31+D32+D33</f>
        <v>30500</v>
      </c>
      <c r="E34" s="19">
        <v>14261</v>
      </c>
      <c r="F34" s="19">
        <v>15854.675740000012</v>
      </c>
      <c r="G34" s="39">
        <v>49983.01</v>
      </c>
      <c r="H34" s="19">
        <v>56318.015679999895</v>
      </c>
      <c r="I34" s="19">
        <f>I3+I5+I4+I6+I7+I8+I9+I16+I19+I26+I27+I28+I29+I30+I32+I31+I33</f>
        <v>56429.611489999996</v>
      </c>
      <c r="J34" s="21">
        <f t="shared" ref="J34" si="14">SUM(J3:J10,J13,J19,J26:J33)</f>
        <v>47983</v>
      </c>
      <c r="K34" s="18">
        <v>19277</v>
      </c>
      <c r="L34" s="24">
        <f>SUM(L3:L9)+L16+L19+SUM(L26:L33)</f>
        <v>24964.77</v>
      </c>
      <c r="M34" s="21">
        <f>M3+M5+M10+M13+M19+M28+M33</f>
        <v>1878.5160000000001</v>
      </c>
      <c r="N34" s="9">
        <f t="shared" si="0"/>
        <v>353888.59890999994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80" zoomScaleNormal="80" workbookViewId="0">
      <selection activeCell="H3" sqref="H3:H34"/>
    </sheetView>
  </sheetViews>
  <sheetFormatPr defaultRowHeight="14.4"/>
  <cols>
    <col min="1" max="1" width="32.109375" customWidth="1"/>
    <col min="2" max="2" width="6.109375" customWidth="1"/>
    <col min="3" max="14" width="15.109375" style="2" customWidth="1"/>
  </cols>
  <sheetData>
    <row r="1" spans="1:14">
      <c r="A1" s="10" t="s">
        <v>78</v>
      </c>
    </row>
    <row r="2" spans="1:14" s="3" customFormat="1" ht="28.8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73</v>
      </c>
      <c r="N2" s="12" t="s">
        <v>70</v>
      </c>
    </row>
    <row r="3" spans="1:14">
      <c r="A3" s="6" t="s">
        <v>0</v>
      </c>
      <c r="B3" s="1" t="s">
        <v>1</v>
      </c>
      <c r="C3" s="27">
        <v>10902</v>
      </c>
      <c r="D3" s="28">
        <v>5297</v>
      </c>
      <c r="E3" s="19">
        <v>2397</v>
      </c>
      <c r="F3" s="44">
        <v>6462</v>
      </c>
      <c r="G3" s="30">
        <v>8393</v>
      </c>
      <c r="H3" s="44">
        <v>16128</v>
      </c>
      <c r="I3" s="19">
        <v>15539</v>
      </c>
      <c r="J3" s="19">
        <v>9139</v>
      </c>
      <c r="K3" s="18">
        <v>6300</v>
      </c>
      <c r="L3" s="25">
        <v>10643</v>
      </c>
      <c r="M3" s="35">
        <v>1200</v>
      </c>
      <c r="N3" s="13">
        <f>SUM(C3:M3)</f>
        <v>92400</v>
      </c>
    </row>
    <row r="4" spans="1:14">
      <c r="A4" s="6" t="s">
        <v>2</v>
      </c>
      <c r="B4" s="1" t="s">
        <v>3</v>
      </c>
      <c r="C4" s="27">
        <v>84</v>
      </c>
      <c r="D4" s="28">
        <v>89</v>
      </c>
      <c r="E4" s="19">
        <v>6</v>
      </c>
      <c r="F4" s="45">
        <v>0</v>
      </c>
      <c r="G4" s="30">
        <v>87</v>
      </c>
      <c r="H4" s="45">
        <v>479</v>
      </c>
      <c r="I4" s="19">
        <v>1606</v>
      </c>
      <c r="J4" s="19">
        <v>67</v>
      </c>
      <c r="K4" s="18">
        <v>0</v>
      </c>
      <c r="L4" s="25">
        <v>939</v>
      </c>
      <c r="M4" s="31">
        <v>0</v>
      </c>
      <c r="N4" s="13">
        <f t="shared" ref="N4:N34" si="0">SUM(C4:M4)</f>
        <v>3357</v>
      </c>
    </row>
    <row r="5" spans="1:14">
      <c r="A5" s="6" t="s">
        <v>4</v>
      </c>
      <c r="B5" s="1" t="s">
        <v>5</v>
      </c>
      <c r="C5" s="27">
        <v>394</v>
      </c>
      <c r="D5" s="28">
        <v>472</v>
      </c>
      <c r="E5" s="19">
        <v>975</v>
      </c>
      <c r="F5" s="45">
        <v>143</v>
      </c>
      <c r="G5" s="30">
        <v>628</v>
      </c>
      <c r="H5" s="45">
        <v>663</v>
      </c>
      <c r="I5" s="19">
        <v>611</v>
      </c>
      <c r="J5" s="19">
        <v>264</v>
      </c>
      <c r="K5" s="18">
        <v>523</v>
      </c>
      <c r="L5" s="25">
        <v>463</v>
      </c>
      <c r="M5" s="35">
        <v>40</v>
      </c>
      <c r="N5" s="13">
        <f t="shared" si="0"/>
        <v>5176</v>
      </c>
    </row>
    <row r="6" spans="1:14">
      <c r="A6" s="6" t="s">
        <v>6</v>
      </c>
      <c r="B6" s="1" t="s">
        <v>7</v>
      </c>
      <c r="C6" s="27"/>
      <c r="D6" s="19">
        <v>0</v>
      </c>
      <c r="E6" s="19"/>
      <c r="F6" s="45">
        <v>0</v>
      </c>
      <c r="G6" s="30">
        <v>0</v>
      </c>
      <c r="H6" s="45">
        <v>0</v>
      </c>
      <c r="I6" s="19">
        <v>0</v>
      </c>
      <c r="J6" s="19">
        <v>0</v>
      </c>
      <c r="K6" s="18">
        <v>0</v>
      </c>
      <c r="L6" s="25">
        <v>0</v>
      </c>
      <c r="M6" s="31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27"/>
      <c r="D7" s="19">
        <v>0</v>
      </c>
      <c r="E7" s="19"/>
      <c r="F7" s="45">
        <v>0</v>
      </c>
      <c r="G7" s="30">
        <v>0</v>
      </c>
      <c r="H7" s="45">
        <v>0</v>
      </c>
      <c r="I7" s="19">
        <v>0</v>
      </c>
      <c r="J7" s="19">
        <v>0</v>
      </c>
      <c r="K7" s="18">
        <v>0</v>
      </c>
      <c r="L7" s="25">
        <v>0</v>
      </c>
      <c r="M7" s="31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27"/>
      <c r="D8" s="19">
        <v>0</v>
      </c>
      <c r="E8" s="19"/>
      <c r="F8" s="45">
        <v>0</v>
      </c>
      <c r="G8" s="30">
        <v>1</v>
      </c>
      <c r="H8" s="45">
        <v>0</v>
      </c>
      <c r="I8" s="19">
        <v>1</v>
      </c>
      <c r="J8" s="19">
        <v>0</v>
      </c>
      <c r="K8" s="18">
        <v>0</v>
      </c>
      <c r="L8" s="25">
        <v>0</v>
      </c>
      <c r="M8" s="31">
        <v>0</v>
      </c>
      <c r="N8" s="13">
        <f t="shared" si="0"/>
        <v>2</v>
      </c>
    </row>
    <row r="9" spans="1:14">
      <c r="A9" s="6" t="s">
        <v>12</v>
      </c>
      <c r="B9" s="1" t="s">
        <v>13</v>
      </c>
      <c r="C9" s="27"/>
      <c r="D9" s="19">
        <v>33</v>
      </c>
      <c r="E9" s="19">
        <v>26</v>
      </c>
      <c r="F9" s="45">
        <v>0</v>
      </c>
      <c r="G9" s="30">
        <v>13</v>
      </c>
      <c r="H9" s="45">
        <v>5</v>
      </c>
      <c r="I9" s="19">
        <v>68</v>
      </c>
      <c r="J9" s="19">
        <v>2</v>
      </c>
      <c r="K9" s="18">
        <v>8</v>
      </c>
      <c r="L9" s="25">
        <v>27</v>
      </c>
      <c r="M9" s="31">
        <v>0</v>
      </c>
      <c r="N9" s="13">
        <f t="shared" si="0"/>
        <v>182</v>
      </c>
    </row>
    <row r="10" spans="1:14">
      <c r="A10" s="6" t="s">
        <v>14</v>
      </c>
      <c r="B10" s="1" t="s">
        <v>15</v>
      </c>
      <c r="C10" s="27">
        <v>2176</v>
      </c>
      <c r="D10" s="19">
        <f>D11+D12</f>
        <v>1186</v>
      </c>
      <c r="E10" s="19">
        <v>577</v>
      </c>
      <c r="F10" s="45">
        <v>149</v>
      </c>
      <c r="G10" s="30">
        <v>1524</v>
      </c>
      <c r="H10" s="44">
        <v>2396</v>
      </c>
      <c r="I10" s="19">
        <f>I11+I12</f>
        <v>1802</v>
      </c>
      <c r="J10" s="19">
        <f>SUM(J11:J12)</f>
        <v>249</v>
      </c>
      <c r="K10" s="18">
        <v>746</v>
      </c>
      <c r="L10" s="25">
        <f>SUM(L11:L12)</f>
        <v>1384</v>
      </c>
      <c r="M10" s="35">
        <f>M11+M12</f>
        <v>45</v>
      </c>
      <c r="N10" s="13">
        <f t="shared" si="0"/>
        <v>12234</v>
      </c>
    </row>
    <row r="11" spans="1:14">
      <c r="A11" s="6" t="s">
        <v>16</v>
      </c>
      <c r="B11" s="1" t="s">
        <v>17</v>
      </c>
      <c r="C11" s="27">
        <v>2059</v>
      </c>
      <c r="D11" s="28">
        <v>988</v>
      </c>
      <c r="E11" s="19">
        <v>431</v>
      </c>
      <c r="F11" s="45">
        <v>140</v>
      </c>
      <c r="G11" s="30">
        <v>1271</v>
      </c>
      <c r="H11" s="44">
        <v>1975</v>
      </c>
      <c r="I11" s="19">
        <v>1668</v>
      </c>
      <c r="J11" s="19">
        <v>198</v>
      </c>
      <c r="K11" s="18">
        <v>570</v>
      </c>
      <c r="L11" s="25">
        <v>498</v>
      </c>
      <c r="M11" s="35">
        <v>38</v>
      </c>
      <c r="N11" s="13">
        <f t="shared" si="0"/>
        <v>9836</v>
      </c>
    </row>
    <row r="12" spans="1:14">
      <c r="A12" s="6" t="s">
        <v>18</v>
      </c>
      <c r="B12" s="1" t="s">
        <v>19</v>
      </c>
      <c r="C12" s="27">
        <v>117</v>
      </c>
      <c r="D12" s="28">
        <v>198</v>
      </c>
      <c r="E12" s="19">
        <v>146</v>
      </c>
      <c r="F12" s="45">
        <v>9</v>
      </c>
      <c r="G12" s="30">
        <v>253</v>
      </c>
      <c r="H12" s="45">
        <v>421</v>
      </c>
      <c r="I12" s="19">
        <v>134</v>
      </c>
      <c r="J12" s="19">
        <v>51</v>
      </c>
      <c r="K12" s="18">
        <v>176</v>
      </c>
      <c r="L12" s="25">
        <v>886</v>
      </c>
      <c r="M12" s="35">
        <v>7</v>
      </c>
      <c r="N12" s="13">
        <f t="shared" si="0"/>
        <v>2398</v>
      </c>
    </row>
    <row r="13" spans="1:14">
      <c r="A13" s="6" t="s">
        <v>20</v>
      </c>
      <c r="B13" s="1" t="s">
        <v>21</v>
      </c>
      <c r="C13" s="27">
        <v>2047</v>
      </c>
      <c r="D13" s="19">
        <f>D14+D15</f>
        <v>1043</v>
      </c>
      <c r="E13" s="19">
        <v>189</v>
      </c>
      <c r="F13" s="45">
        <v>23</v>
      </c>
      <c r="G13" s="30">
        <v>1808</v>
      </c>
      <c r="H13" s="44">
        <v>4144</v>
      </c>
      <c r="I13" s="19">
        <f>I14+I15</f>
        <v>2037</v>
      </c>
      <c r="J13" s="19">
        <f>SUM(J14:J15)</f>
        <v>141</v>
      </c>
      <c r="K13" s="18">
        <v>347</v>
      </c>
      <c r="L13" s="25">
        <f>SUM(L14:L15)</f>
        <v>1392</v>
      </c>
      <c r="M13" s="35">
        <f>M14+M15</f>
        <v>11</v>
      </c>
      <c r="N13" s="13">
        <f t="shared" si="0"/>
        <v>13182</v>
      </c>
    </row>
    <row r="14" spans="1:14">
      <c r="A14" s="6" t="s">
        <v>16</v>
      </c>
      <c r="B14" s="1" t="s">
        <v>22</v>
      </c>
      <c r="C14" s="27">
        <v>1959</v>
      </c>
      <c r="D14" s="19">
        <v>922</v>
      </c>
      <c r="E14" s="19">
        <v>127</v>
      </c>
      <c r="F14" s="45">
        <v>20</v>
      </c>
      <c r="G14" s="30">
        <v>1433</v>
      </c>
      <c r="H14" s="44">
        <v>3711</v>
      </c>
      <c r="I14" s="19">
        <v>1746</v>
      </c>
      <c r="J14" s="19">
        <v>116</v>
      </c>
      <c r="K14" s="18">
        <v>273</v>
      </c>
      <c r="L14" s="25">
        <v>501</v>
      </c>
      <c r="M14" s="35">
        <v>11</v>
      </c>
      <c r="N14" s="13">
        <f t="shared" si="0"/>
        <v>10819</v>
      </c>
    </row>
    <row r="15" spans="1:14">
      <c r="A15" s="6" t="s">
        <v>18</v>
      </c>
      <c r="B15" s="1" t="s">
        <v>23</v>
      </c>
      <c r="C15" s="27">
        <v>88</v>
      </c>
      <c r="D15" s="19">
        <v>121</v>
      </c>
      <c r="E15" s="19">
        <v>62</v>
      </c>
      <c r="F15" s="45">
        <v>3</v>
      </c>
      <c r="G15" s="30">
        <v>375</v>
      </c>
      <c r="H15" s="45">
        <v>433</v>
      </c>
      <c r="I15" s="19">
        <v>291</v>
      </c>
      <c r="J15" s="19">
        <v>25</v>
      </c>
      <c r="K15" s="18">
        <v>74</v>
      </c>
      <c r="L15" s="25">
        <v>891</v>
      </c>
      <c r="M15" s="35">
        <v>0</v>
      </c>
      <c r="N15" s="13">
        <f t="shared" si="0"/>
        <v>2363</v>
      </c>
    </row>
    <row r="16" spans="1:14">
      <c r="A16" s="6" t="s">
        <v>24</v>
      </c>
      <c r="B16" s="1" t="s">
        <v>25</v>
      </c>
      <c r="C16" s="27">
        <v>2271</v>
      </c>
      <c r="D16" s="19">
        <f>D17+D18</f>
        <v>2229</v>
      </c>
      <c r="E16" s="19">
        <v>637</v>
      </c>
      <c r="F16" s="45">
        <v>172</v>
      </c>
      <c r="G16" s="30">
        <v>1817</v>
      </c>
      <c r="H16" s="44">
        <v>4165</v>
      </c>
      <c r="I16" s="19">
        <f>I17+I18</f>
        <v>2037</v>
      </c>
      <c r="J16" s="19">
        <f>SUM(J17:J18)</f>
        <v>283</v>
      </c>
      <c r="K16" s="18">
        <v>806</v>
      </c>
      <c r="L16" s="25">
        <f>SUM(L17:L18)</f>
        <v>1408</v>
      </c>
      <c r="M16" s="35">
        <f>M17+M18</f>
        <v>56</v>
      </c>
      <c r="N16" s="13">
        <f t="shared" si="0"/>
        <v>15881</v>
      </c>
    </row>
    <row r="17" spans="1:14">
      <c r="A17" s="6" t="s">
        <v>16</v>
      </c>
      <c r="B17" s="1" t="s">
        <v>26</v>
      </c>
      <c r="C17" s="27">
        <v>2071</v>
      </c>
      <c r="D17" s="28">
        <f>D11+D14</f>
        <v>1910</v>
      </c>
      <c r="E17" s="19">
        <v>432</v>
      </c>
      <c r="F17" s="45">
        <v>160</v>
      </c>
      <c r="G17" s="30">
        <v>1432</v>
      </c>
      <c r="H17" s="44">
        <v>3709</v>
      </c>
      <c r="I17" s="19">
        <f>I14</f>
        <v>1746</v>
      </c>
      <c r="J17" s="19">
        <v>206</v>
      </c>
      <c r="K17" s="18">
        <v>574</v>
      </c>
      <c r="L17" s="25">
        <v>504</v>
      </c>
      <c r="M17" s="35">
        <f>M11+M14</f>
        <v>49</v>
      </c>
      <c r="N17" s="13">
        <f t="shared" si="0"/>
        <v>12793</v>
      </c>
    </row>
    <row r="18" spans="1:14">
      <c r="A18" s="6" t="s">
        <v>18</v>
      </c>
      <c r="B18" s="1" t="s">
        <v>27</v>
      </c>
      <c r="C18" s="27">
        <v>200</v>
      </c>
      <c r="D18" s="28">
        <f>D12+D15</f>
        <v>319</v>
      </c>
      <c r="E18" s="19">
        <v>205</v>
      </c>
      <c r="F18" s="45">
        <v>12</v>
      </c>
      <c r="G18" s="30">
        <v>385</v>
      </c>
      <c r="H18" s="45">
        <v>456</v>
      </c>
      <c r="I18" s="19">
        <f>I15</f>
        <v>291</v>
      </c>
      <c r="J18" s="19">
        <v>77</v>
      </c>
      <c r="K18" s="18">
        <v>232</v>
      </c>
      <c r="L18" s="25">
        <v>904</v>
      </c>
      <c r="M18" s="35">
        <f>M12+M15</f>
        <v>7</v>
      </c>
      <c r="N18" s="13">
        <f t="shared" si="0"/>
        <v>3088</v>
      </c>
    </row>
    <row r="19" spans="1:14">
      <c r="A19" s="6" t="s">
        <v>28</v>
      </c>
      <c r="B19" s="1" t="s">
        <v>29</v>
      </c>
      <c r="C19" s="27">
        <v>10914</v>
      </c>
      <c r="D19" s="19">
        <f>D20+D24+D25</f>
        <v>7868</v>
      </c>
      <c r="E19" s="19">
        <v>5327</v>
      </c>
      <c r="F19" s="44">
        <v>12690</v>
      </c>
      <c r="G19" s="30">
        <v>12143</v>
      </c>
      <c r="H19" s="42">
        <v>8227</v>
      </c>
      <c r="I19" s="19">
        <f>I20+I24+I25</f>
        <v>7361</v>
      </c>
      <c r="J19" s="19">
        <f>SUM(J20,J24:J25)</f>
        <v>15402</v>
      </c>
      <c r="K19" s="18">
        <v>9258</v>
      </c>
      <c r="L19" s="25">
        <f>L20+L24+L25</f>
        <v>5978</v>
      </c>
      <c r="M19" s="36">
        <f>M20+M25</f>
        <v>1765</v>
      </c>
      <c r="N19" s="13">
        <f t="shared" si="0"/>
        <v>96933</v>
      </c>
    </row>
    <row r="20" spans="1:14">
      <c r="A20" s="6" t="s">
        <v>30</v>
      </c>
      <c r="B20" s="1" t="s">
        <v>31</v>
      </c>
      <c r="C20" s="27">
        <v>10883</v>
      </c>
      <c r="D20" s="19">
        <f>SUM(D21:D23)</f>
        <v>7838</v>
      </c>
      <c r="E20" s="19">
        <v>5303</v>
      </c>
      <c r="F20" s="44">
        <v>12690</v>
      </c>
      <c r="G20" s="30">
        <v>12092</v>
      </c>
      <c r="H20" s="42">
        <v>8156</v>
      </c>
      <c r="I20" s="19">
        <f>I21+I22+I23</f>
        <v>7295</v>
      </c>
      <c r="J20" s="19">
        <f>SUM(J21:J23)</f>
        <v>15377</v>
      </c>
      <c r="K20" s="18">
        <v>9222</v>
      </c>
      <c r="L20" s="25">
        <f>SUM(L21:L23)</f>
        <v>5929</v>
      </c>
      <c r="M20" s="37">
        <f>M21+M22+M23+M24</f>
        <v>1765</v>
      </c>
      <c r="N20" s="13">
        <f t="shared" si="0"/>
        <v>96550</v>
      </c>
    </row>
    <row r="21" spans="1:14">
      <c r="A21" s="6" t="s">
        <v>32</v>
      </c>
      <c r="B21" s="1" t="s">
        <v>33</v>
      </c>
      <c r="C21" s="27">
        <v>8139</v>
      </c>
      <c r="D21" s="19">
        <v>5645</v>
      </c>
      <c r="E21" s="19">
        <v>2962</v>
      </c>
      <c r="F21" s="44">
        <v>7479</v>
      </c>
      <c r="G21" s="30">
        <v>9120</v>
      </c>
      <c r="H21" s="44">
        <v>5785</v>
      </c>
      <c r="I21" s="19">
        <v>5191</v>
      </c>
      <c r="J21" s="19">
        <v>11259</v>
      </c>
      <c r="K21" s="18">
        <v>6897</v>
      </c>
      <c r="L21" s="25">
        <v>3919</v>
      </c>
      <c r="M21" s="36">
        <v>1537</v>
      </c>
      <c r="N21" s="13">
        <f t="shared" si="0"/>
        <v>67933</v>
      </c>
    </row>
    <row r="22" spans="1:14">
      <c r="A22" s="6" t="s">
        <v>34</v>
      </c>
      <c r="B22" s="1" t="s">
        <v>35</v>
      </c>
      <c r="C22" s="27">
        <v>2731</v>
      </c>
      <c r="D22" s="19">
        <v>2132</v>
      </c>
      <c r="E22" s="19">
        <v>1083</v>
      </c>
      <c r="F22" s="44">
        <v>2637</v>
      </c>
      <c r="G22" s="30">
        <v>2940</v>
      </c>
      <c r="H22" s="44">
        <v>2340</v>
      </c>
      <c r="I22" s="19">
        <v>2094</v>
      </c>
      <c r="J22" s="19">
        <v>4070</v>
      </c>
      <c r="K22" s="18">
        <v>2310</v>
      </c>
      <c r="L22" s="25">
        <v>1544</v>
      </c>
      <c r="M22" s="36">
        <v>227</v>
      </c>
      <c r="N22" s="13">
        <f t="shared" si="0"/>
        <v>24108</v>
      </c>
    </row>
    <row r="23" spans="1:14">
      <c r="A23" s="6" t="s">
        <v>36</v>
      </c>
      <c r="B23" s="1" t="s">
        <v>37</v>
      </c>
      <c r="C23" s="27">
        <v>13</v>
      </c>
      <c r="D23" s="19">
        <v>61</v>
      </c>
      <c r="E23" s="19">
        <v>1258</v>
      </c>
      <c r="F23" s="44">
        <v>2567</v>
      </c>
      <c r="G23" s="30">
        <v>32</v>
      </c>
      <c r="H23" s="45">
        <v>31</v>
      </c>
      <c r="I23" s="19">
        <v>10</v>
      </c>
      <c r="J23" s="19">
        <v>48</v>
      </c>
      <c r="K23" s="18">
        <v>15</v>
      </c>
      <c r="L23" s="25">
        <v>466</v>
      </c>
      <c r="M23" s="36">
        <v>1</v>
      </c>
      <c r="N23" s="13">
        <f t="shared" si="0"/>
        <v>4502</v>
      </c>
    </row>
    <row r="24" spans="1:14">
      <c r="A24" s="6" t="s">
        <v>38</v>
      </c>
      <c r="B24" s="1" t="s">
        <v>39</v>
      </c>
      <c r="C24" s="27">
        <v>31</v>
      </c>
      <c r="D24" s="19">
        <v>30</v>
      </c>
      <c r="E24" s="19">
        <v>24</v>
      </c>
      <c r="F24" s="45">
        <v>7</v>
      </c>
      <c r="G24" s="30">
        <v>51</v>
      </c>
      <c r="H24" s="45">
        <v>71</v>
      </c>
      <c r="I24" s="19">
        <v>66</v>
      </c>
      <c r="J24" s="19">
        <v>25</v>
      </c>
      <c r="K24" s="18">
        <v>36</v>
      </c>
      <c r="L24" s="25">
        <v>49</v>
      </c>
      <c r="M24" s="36">
        <v>0</v>
      </c>
      <c r="N24" s="13">
        <f t="shared" si="0"/>
        <v>390</v>
      </c>
    </row>
    <row r="25" spans="1:14">
      <c r="A25" s="6" t="s">
        <v>40</v>
      </c>
      <c r="B25" s="1" t="s">
        <v>41</v>
      </c>
      <c r="C25" s="27"/>
      <c r="D25" s="19">
        <v>0</v>
      </c>
      <c r="E25" s="19"/>
      <c r="F25" s="45">
        <v>0</v>
      </c>
      <c r="G25" s="30">
        <v>0</v>
      </c>
      <c r="H25" s="45">
        <v>0</v>
      </c>
      <c r="I25" s="19">
        <v>0</v>
      </c>
      <c r="J25" s="19">
        <v>0</v>
      </c>
      <c r="K25" s="18">
        <v>0</v>
      </c>
      <c r="L25" s="25">
        <v>0</v>
      </c>
      <c r="M25" s="35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27"/>
      <c r="D26" s="19">
        <v>1</v>
      </c>
      <c r="E26" s="19"/>
      <c r="F26" s="45">
        <v>0</v>
      </c>
      <c r="G26" s="30">
        <v>0</v>
      </c>
      <c r="H26" s="45">
        <v>0</v>
      </c>
      <c r="I26" s="19">
        <v>14</v>
      </c>
      <c r="J26" s="19">
        <v>0</v>
      </c>
      <c r="K26" s="18">
        <v>3</v>
      </c>
      <c r="L26" s="25">
        <v>0</v>
      </c>
      <c r="M26" s="35">
        <v>0</v>
      </c>
      <c r="N26" s="13">
        <f t="shared" si="0"/>
        <v>18</v>
      </c>
    </row>
    <row r="27" spans="1:14">
      <c r="A27" s="6" t="s">
        <v>44</v>
      </c>
      <c r="B27" s="1" t="s">
        <v>45</v>
      </c>
      <c r="C27" s="27">
        <v>4</v>
      </c>
      <c r="D27" s="19">
        <v>7</v>
      </c>
      <c r="E27" s="19">
        <v>1</v>
      </c>
      <c r="F27" s="45">
        <v>0</v>
      </c>
      <c r="G27" s="30">
        <v>6</v>
      </c>
      <c r="H27" s="45">
        <v>13</v>
      </c>
      <c r="I27" s="19">
        <v>2</v>
      </c>
      <c r="J27" s="19">
        <v>7</v>
      </c>
      <c r="K27" s="18">
        <v>8</v>
      </c>
      <c r="L27" s="25">
        <v>3</v>
      </c>
      <c r="M27" s="35">
        <v>0</v>
      </c>
      <c r="N27" s="13">
        <f t="shared" si="0"/>
        <v>51</v>
      </c>
    </row>
    <row r="28" spans="1:14">
      <c r="A28" s="6" t="s">
        <v>46</v>
      </c>
      <c r="B28" s="1" t="s">
        <v>47</v>
      </c>
      <c r="C28" s="27">
        <v>2020</v>
      </c>
      <c r="D28" s="19">
        <v>1149</v>
      </c>
      <c r="E28" s="19">
        <v>119</v>
      </c>
      <c r="F28" s="45">
        <v>41</v>
      </c>
      <c r="G28" s="30">
        <v>629</v>
      </c>
      <c r="H28" s="44">
        <v>1548</v>
      </c>
      <c r="I28" s="19">
        <v>847</v>
      </c>
      <c r="J28" s="19">
        <v>123</v>
      </c>
      <c r="K28" s="18">
        <v>427</v>
      </c>
      <c r="L28" s="25">
        <v>513</v>
      </c>
      <c r="M28" s="35">
        <v>0</v>
      </c>
      <c r="N28" s="13">
        <f t="shared" si="0"/>
        <v>7416</v>
      </c>
    </row>
    <row r="29" spans="1:14">
      <c r="A29" s="6" t="s">
        <v>48</v>
      </c>
      <c r="B29" s="1" t="s">
        <v>49</v>
      </c>
      <c r="C29" s="27">
        <v>208</v>
      </c>
      <c r="D29" s="19">
        <v>0</v>
      </c>
      <c r="E29" s="19">
        <v>2</v>
      </c>
      <c r="F29" s="45">
        <v>0</v>
      </c>
      <c r="G29" s="30">
        <v>118</v>
      </c>
      <c r="H29" s="45">
        <v>60</v>
      </c>
      <c r="I29" s="19">
        <v>189</v>
      </c>
      <c r="J29" s="19">
        <v>0</v>
      </c>
      <c r="K29" s="18">
        <v>0</v>
      </c>
      <c r="L29" s="25">
        <v>384</v>
      </c>
      <c r="M29" s="35">
        <v>0</v>
      </c>
      <c r="N29" s="13">
        <f t="shared" si="0"/>
        <v>961</v>
      </c>
    </row>
    <row r="30" spans="1:14">
      <c r="A30" s="6" t="s">
        <v>50</v>
      </c>
      <c r="B30" s="1" t="s">
        <v>51</v>
      </c>
      <c r="C30" s="27"/>
      <c r="D30" s="19">
        <v>9</v>
      </c>
      <c r="E30" s="19"/>
      <c r="F30" s="45">
        <v>0</v>
      </c>
      <c r="G30" s="30">
        <v>0</v>
      </c>
      <c r="H30" s="45">
        <v>0</v>
      </c>
      <c r="I30" s="19">
        <v>0</v>
      </c>
      <c r="J30" s="19">
        <v>0</v>
      </c>
      <c r="K30" s="18">
        <v>0</v>
      </c>
      <c r="L30" s="25">
        <v>0</v>
      </c>
      <c r="M30" s="35">
        <v>0</v>
      </c>
      <c r="N30" s="13">
        <f t="shared" si="0"/>
        <v>9</v>
      </c>
    </row>
    <row r="31" spans="1:14">
      <c r="A31" s="6" t="s">
        <v>52</v>
      </c>
      <c r="B31" s="1" t="s">
        <v>53</v>
      </c>
      <c r="C31" s="27">
        <v>2</v>
      </c>
      <c r="D31" s="19">
        <v>70</v>
      </c>
      <c r="E31" s="19">
        <v>2</v>
      </c>
      <c r="F31" s="45">
        <v>0</v>
      </c>
      <c r="G31" s="30">
        <v>3</v>
      </c>
      <c r="H31" s="45">
        <v>9</v>
      </c>
      <c r="I31" s="19">
        <v>2</v>
      </c>
      <c r="J31" s="19">
        <v>0</v>
      </c>
      <c r="K31" s="18">
        <v>0</v>
      </c>
      <c r="L31" s="25">
        <v>2</v>
      </c>
      <c r="M31" s="35">
        <v>0</v>
      </c>
      <c r="N31" s="13">
        <f t="shared" si="0"/>
        <v>90</v>
      </c>
    </row>
    <row r="32" spans="1:14">
      <c r="A32" s="6" t="s">
        <v>54</v>
      </c>
      <c r="B32" s="1" t="s">
        <v>55</v>
      </c>
      <c r="C32" s="27"/>
      <c r="D32" s="19">
        <v>0</v>
      </c>
      <c r="E32" s="19"/>
      <c r="F32" s="45">
        <v>0</v>
      </c>
      <c r="G32" s="30">
        <v>0</v>
      </c>
      <c r="H32" s="45">
        <v>0</v>
      </c>
      <c r="I32" s="19">
        <v>0</v>
      </c>
      <c r="J32" s="19">
        <v>0</v>
      </c>
      <c r="K32" s="18">
        <v>0</v>
      </c>
      <c r="L32" s="25">
        <v>0</v>
      </c>
      <c r="M32" s="35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27">
        <v>4071</v>
      </c>
      <c r="D33" s="19">
        <v>11959</v>
      </c>
      <c r="E33" s="19">
        <v>2179</v>
      </c>
      <c r="F33" s="44">
        <v>1340</v>
      </c>
      <c r="G33" s="30">
        <v>3169</v>
      </c>
      <c r="H33" s="44">
        <v>11505</v>
      </c>
      <c r="I33" s="19">
        <v>11243</v>
      </c>
      <c r="J33" s="19">
        <v>4889</v>
      </c>
      <c r="K33" s="18">
        <v>3357</v>
      </c>
      <c r="L33" s="25">
        <v>5231</v>
      </c>
      <c r="M33" s="35">
        <v>0</v>
      </c>
      <c r="N33" s="13">
        <f t="shared" si="0"/>
        <v>58943</v>
      </c>
    </row>
    <row r="34" spans="1:14">
      <c r="A34" s="7" t="s">
        <v>58</v>
      </c>
      <c r="B34" s="8" t="s">
        <v>59</v>
      </c>
      <c r="C34" s="27">
        <v>21899</v>
      </c>
      <c r="D34" s="20">
        <v>23080</v>
      </c>
      <c r="E34" s="19">
        <v>8329</v>
      </c>
      <c r="F34" s="44">
        <v>14222</v>
      </c>
      <c r="G34" s="30">
        <v>18362</v>
      </c>
      <c r="H34" s="44">
        <v>25870</v>
      </c>
      <c r="I34" s="19">
        <v>23073</v>
      </c>
      <c r="J34" s="21">
        <v>20819</v>
      </c>
      <c r="K34" s="18">
        <v>14282</v>
      </c>
      <c r="L34" s="26">
        <v>21319</v>
      </c>
      <c r="M34" s="38">
        <v>1858</v>
      </c>
      <c r="N34" s="9">
        <f t="shared" si="0"/>
        <v>193113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zoomScale="80" zoomScaleNormal="80" workbookViewId="0">
      <selection activeCell="H3" sqref="H3"/>
    </sheetView>
  </sheetViews>
  <sheetFormatPr defaultRowHeight="14.4"/>
  <cols>
    <col min="1" max="1" width="32.109375" customWidth="1"/>
    <col min="2" max="2" width="6.109375" customWidth="1"/>
    <col min="3" max="14" width="15.109375" style="2" customWidth="1"/>
  </cols>
  <sheetData>
    <row r="1" spans="1:14">
      <c r="A1" s="10" t="s">
        <v>79</v>
      </c>
    </row>
    <row r="2" spans="1:14" s="3" customFormat="1" ht="28.8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7">
        <v>10585</v>
      </c>
      <c r="D3" s="28">
        <v>5373</v>
      </c>
      <c r="E3" s="19">
        <v>2466</v>
      </c>
      <c r="F3" s="19">
        <v>6110</v>
      </c>
      <c r="G3" s="30">
        <v>8290</v>
      </c>
      <c r="H3" s="19">
        <v>15429</v>
      </c>
      <c r="I3" s="19">
        <v>4369</v>
      </c>
      <c r="J3" s="19">
        <v>6924</v>
      </c>
      <c r="K3" s="18">
        <v>6071</v>
      </c>
      <c r="L3" s="25">
        <v>5097</v>
      </c>
      <c r="M3" s="19">
        <v>140</v>
      </c>
      <c r="N3" s="13">
        <f>SUM(C3:M3)</f>
        <v>70854</v>
      </c>
    </row>
    <row r="4" spans="1:14">
      <c r="A4" s="6" t="s">
        <v>2</v>
      </c>
      <c r="B4" s="1" t="s">
        <v>3</v>
      </c>
      <c r="C4" s="27">
        <v>74</v>
      </c>
      <c r="D4" s="28">
        <v>66</v>
      </c>
      <c r="E4" s="19">
        <v>1</v>
      </c>
      <c r="F4" s="19">
        <v>0</v>
      </c>
      <c r="G4" s="30">
        <v>61</v>
      </c>
      <c r="H4" s="19">
        <v>390</v>
      </c>
      <c r="I4" s="19">
        <v>1650</v>
      </c>
      <c r="J4" s="19">
        <v>41</v>
      </c>
      <c r="K4" s="18">
        <v>0</v>
      </c>
      <c r="L4" s="25">
        <v>1105</v>
      </c>
      <c r="M4" s="19">
        <v>0</v>
      </c>
      <c r="N4" s="13">
        <f t="shared" ref="N4:N34" si="0">SUM(C4:M4)</f>
        <v>3388</v>
      </c>
    </row>
    <row r="5" spans="1:14">
      <c r="A5" s="6" t="s">
        <v>4</v>
      </c>
      <c r="B5" s="1" t="s">
        <v>5</v>
      </c>
      <c r="C5" s="27">
        <v>325</v>
      </c>
      <c r="D5" s="28">
        <v>403</v>
      </c>
      <c r="E5" s="19">
        <v>955</v>
      </c>
      <c r="F5" s="19">
        <v>97</v>
      </c>
      <c r="G5" s="30">
        <v>572</v>
      </c>
      <c r="H5" s="19">
        <v>631</v>
      </c>
      <c r="I5" s="19">
        <v>677</v>
      </c>
      <c r="J5" s="19">
        <v>217</v>
      </c>
      <c r="K5" s="18">
        <v>549</v>
      </c>
      <c r="L5" s="25">
        <v>360</v>
      </c>
      <c r="M5" s="19">
        <v>3</v>
      </c>
      <c r="N5" s="13">
        <f t="shared" si="0"/>
        <v>4789</v>
      </c>
    </row>
    <row r="6" spans="1:14">
      <c r="A6" s="6" t="s">
        <v>6</v>
      </c>
      <c r="B6" s="1" t="s">
        <v>7</v>
      </c>
      <c r="C6" s="27">
        <v>0</v>
      </c>
      <c r="D6" s="19">
        <v>0</v>
      </c>
      <c r="E6" s="19">
        <v>0</v>
      </c>
      <c r="F6" s="19">
        <v>0</v>
      </c>
      <c r="G6" s="30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27">
        <v>0</v>
      </c>
      <c r="D7" s="19">
        <v>0</v>
      </c>
      <c r="E7" s="19">
        <v>0</v>
      </c>
      <c r="F7" s="19">
        <v>0</v>
      </c>
      <c r="G7" s="30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27">
        <v>0</v>
      </c>
      <c r="D8" s="19">
        <v>0</v>
      </c>
      <c r="E8" s="19">
        <v>0</v>
      </c>
      <c r="F8" s="19">
        <v>0</v>
      </c>
      <c r="G8" s="30">
        <v>1</v>
      </c>
      <c r="H8" s="19">
        <v>1</v>
      </c>
      <c r="I8" s="19">
        <v>1</v>
      </c>
      <c r="J8" s="19">
        <v>0</v>
      </c>
      <c r="K8" s="18">
        <v>1</v>
      </c>
      <c r="L8" s="25">
        <v>0</v>
      </c>
      <c r="M8" s="19">
        <v>0</v>
      </c>
      <c r="N8" s="13">
        <f t="shared" si="0"/>
        <v>4</v>
      </c>
    </row>
    <row r="9" spans="1:14">
      <c r="A9" s="6" t="s">
        <v>12</v>
      </c>
      <c r="B9" s="1" t="s">
        <v>13</v>
      </c>
      <c r="C9" s="27">
        <v>4</v>
      </c>
      <c r="D9" s="19">
        <v>30</v>
      </c>
      <c r="E9" s="19">
        <v>37</v>
      </c>
      <c r="F9" s="19">
        <v>0</v>
      </c>
      <c r="G9" s="30">
        <v>19</v>
      </c>
      <c r="H9" s="19">
        <v>24</v>
      </c>
      <c r="I9" s="19">
        <v>94</v>
      </c>
      <c r="J9" s="19">
        <v>10</v>
      </c>
      <c r="K9" s="18">
        <v>19</v>
      </c>
      <c r="L9" s="25">
        <v>23</v>
      </c>
      <c r="M9" s="19">
        <v>0</v>
      </c>
      <c r="N9" s="13">
        <f t="shared" si="0"/>
        <v>260</v>
      </c>
    </row>
    <row r="10" spans="1:14">
      <c r="A10" s="6" t="s">
        <v>14</v>
      </c>
      <c r="B10" s="1" t="s">
        <v>15</v>
      </c>
      <c r="C10" s="27">
        <v>1015</v>
      </c>
      <c r="D10" s="19">
        <f>D11+D12</f>
        <v>1293</v>
      </c>
      <c r="E10" s="19">
        <v>670</v>
      </c>
      <c r="F10" s="19">
        <v>136</v>
      </c>
      <c r="G10" s="30">
        <v>1516</v>
      </c>
      <c r="H10" s="19">
        <v>2147</v>
      </c>
      <c r="I10" s="19">
        <f>I11+I12</f>
        <v>1679</v>
      </c>
      <c r="J10" s="19">
        <f t="shared" ref="J10" si="1">SUM(J11:J12)</f>
        <v>278</v>
      </c>
      <c r="K10" s="18">
        <v>698</v>
      </c>
      <c r="L10" s="25">
        <f>SUM(L11:L12)</f>
        <v>1066</v>
      </c>
      <c r="M10" s="19">
        <f>M11+M12</f>
        <v>4</v>
      </c>
      <c r="N10" s="13">
        <f t="shared" si="0"/>
        <v>10502</v>
      </c>
    </row>
    <row r="11" spans="1:14">
      <c r="A11" s="6" t="s">
        <v>16</v>
      </c>
      <c r="B11" s="1" t="s">
        <v>17</v>
      </c>
      <c r="C11" s="27">
        <v>882</v>
      </c>
      <c r="D11" s="28">
        <v>1077</v>
      </c>
      <c r="E11" s="19">
        <v>436</v>
      </c>
      <c r="F11" s="19">
        <v>129</v>
      </c>
      <c r="G11" s="30">
        <v>1219</v>
      </c>
      <c r="H11" s="19">
        <v>1767</v>
      </c>
      <c r="I11" s="19">
        <v>1550</v>
      </c>
      <c r="J11" s="19">
        <v>201</v>
      </c>
      <c r="K11" s="18">
        <v>552</v>
      </c>
      <c r="L11" s="25">
        <v>418</v>
      </c>
      <c r="M11" s="19">
        <v>4</v>
      </c>
      <c r="N11" s="13">
        <f t="shared" si="0"/>
        <v>8235</v>
      </c>
    </row>
    <row r="12" spans="1:14">
      <c r="A12" s="6" t="s">
        <v>18</v>
      </c>
      <c r="B12" s="1" t="s">
        <v>19</v>
      </c>
      <c r="C12" s="27">
        <v>133</v>
      </c>
      <c r="D12" s="28">
        <v>216</v>
      </c>
      <c r="E12" s="19">
        <v>234</v>
      </c>
      <c r="F12" s="19">
        <v>7</v>
      </c>
      <c r="G12" s="30">
        <v>297</v>
      </c>
      <c r="H12" s="19">
        <v>380</v>
      </c>
      <c r="I12" s="19">
        <v>129</v>
      </c>
      <c r="J12" s="19">
        <v>77</v>
      </c>
      <c r="K12" s="18">
        <v>146</v>
      </c>
      <c r="L12" s="25">
        <v>648</v>
      </c>
      <c r="M12" s="19">
        <v>0</v>
      </c>
      <c r="N12" s="13">
        <f t="shared" si="0"/>
        <v>2267</v>
      </c>
    </row>
    <row r="13" spans="1:14">
      <c r="A13" s="6" t="s">
        <v>20</v>
      </c>
      <c r="B13" s="1" t="s">
        <v>21</v>
      </c>
      <c r="C13" s="27">
        <v>1830</v>
      </c>
      <c r="D13" s="19">
        <f>D14+D15</f>
        <v>1150</v>
      </c>
      <c r="E13" s="19">
        <v>194</v>
      </c>
      <c r="F13" s="19">
        <v>25</v>
      </c>
      <c r="G13" s="30">
        <v>1651</v>
      </c>
      <c r="H13" s="19">
        <v>3653</v>
      </c>
      <c r="I13" s="19">
        <f>I14+I15</f>
        <v>1938</v>
      </c>
      <c r="J13" s="19">
        <f t="shared" ref="J13" si="2">SUM(J14:J15)</f>
        <v>151</v>
      </c>
      <c r="K13" s="18">
        <v>319</v>
      </c>
      <c r="L13" s="25">
        <f>SUM(L14:L15)</f>
        <v>1068</v>
      </c>
      <c r="M13" s="19">
        <f>M14+M15</f>
        <v>4</v>
      </c>
      <c r="N13" s="13">
        <f t="shared" si="0"/>
        <v>11983</v>
      </c>
    </row>
    <row r="14" spans="1:14">
      <c r="A14" s="6" t="s">
        <v>16</v>
      </c>
      <c r="B14" s="1" t="s">
        <v>22</v>
      </c>
      <c r="C14" s="27">
        <v>1730</v>
      </c>
      <c r="D14" s="19">
        <v>1008</v>
      </c>
      <c r="E14" s="19">
        <v>126</v>
      </c>
      <c r="F14" s="19">
        <v>23</v>
      </c>
      <c r="G14" s="30">
        <v>1229</v>
      </c>
      <c r="H14" s="19">
        <v>3257</v>
      </c>
      <c r="I14" s="19">
        <v>1633</v>
      </c>
      <c r="J14" s="19">
        <v>117</v>
      </c>
      <c r="K14" s="18">
        <v>252</v>
      </c>
      <c r="L14" s="25">
        <v>413</v>
      </c>
      <c r="M14" s="19">
        <v>4</v>
      </c>
      <c r="N14" s="13">
        <f t="shared" si="0"/>
        <v>9792</v>
      </c>
    </row>
    <row r="15" spans="1:14">
      <c r="A15" s="6" t="s">
        <v>18</v>
      </c>
      <c r="B15" s="1" t="s">
        <v>23</v>
      </c>
      <c r="C15" s="27">
        <v>100</v>
      </c>
      <c r="D15" s="19">
        <v>142</v>
      </c>
      <c r="E15" s="19">
        <v>68</v>
      </c>
      <c r="F15" s="19">
        <v>2</v>
      </c>
      <c r="G15" s="30">
        <v>422</v>
      </c>
      <c r="H15" s="19">
        <v>396</v>
      </c>
      <c r="I15" s="19">
        <v>305</v>
      </c>
      <c r="J15" s="19">
        <v>34</v>
      </c>
      <c r="K15" s="18">
        <v>67</v>
      </c>
      <c r="L15" s="25">
        <v>655</v>
      </c>
      <c r="M15" s="19">
        <v>0</v>
      </c>
      <c r="N15" s="13">
        <f t="shared" si="0"/>
        <v>2191</v>
      </c>
    </row>
    <row r="16" spans="1:14">
      <c r="A16" s="6" t="s">
        <v>24</v>
      </c>
      <c r="B16" s="1" t="s">
        <v>25</v>
      </c>
      <c r="C16" s="27">
        <v>2090</v>
      </c>
      <c r="D16" s="19">
        <f>D17+D18</f>
        <v>2443</v>
      </c>
      <c r="E16" s="19">
        <v>738</v>
      </c>
      <c r="F16" s="19">
        <v>161</v>
      </c>
      <c r="G16" s="30">
        <v>1651</v>
      </c>
      <c r="H16" s="19">
        <v>3681</v>
      </c>
      <c r="I16" s="19">
        <f>I17+I18</f>
        <v>1938</v>
      </c>
      <c r="J16" s="19">
        <f t="shared" ref="J16" si="3">SUM(J17:J18)</f>
        <v>309</v>
      </c>
      <c r="K16" s="18">
        <v>752</v>
      </c>
      <c r="L16" s="25">
        <f>SUM(L17:L18)</f>
        <v>1084</v>
      </c>
      <c r="M16" s="19">
        <f>M17+M18</f>
        <v>4</v>
      </c>
      <c r="N16" s="13">
        <f t="shared" si="0"/>
        <v>14851</v>
      </c>
    </row>
    <row r="17" spans="1:14">
      <c r="A17" s="6" t="s">
        <v>16</v>
      </c>
      <c r="B17" s="1" t="s">
        <v>26</v>
      </c>
      <c r="C17" s="27">
        <v>1862</v>
      </c>
      <c r="D17" s="28">
        <f>D11+D14</f>
        <v>2085</v>
      </c>
      <c r="E17" s="19">
        <v>436</v>
      </c>
      <c r="F17" s="19">
        <v>152</v>
      </c>
      <c r="G17" s="30">
        <v>1229</v>
      </c>
      <c r="H17" s="19">
        <v>3269</v>
      </c>
      <c r="I17" s="19">
        <f>I14</f>
        <v>1633</v>
      </c>
      <c r="J17" s="19">
        <v>211</v>
      </c>
      <c r="K17" s="18">
        <v>555</v>
      </c>
      <c r="L17" s="25">
        <v>418</v>
      </c>
      <c r="M17" s="19">
        <v>4</v>
      </c>
      <c r="N17" s="13">
        <f t="shared" si="0"/>
        <v>11854</v>
      </c>
    </row>
    <row r="18" spans="1:14">
      <c r="A18" s="6" t="s">
        <v>18</v>
      </c>
      <c r="B18" s="1" t="s">
        <v>27</v>
      </c>
      <c r="C18" s="27">
        <v>228</v>
      </c>
      <c r="D18" s="28">
        <f>D12+D15</f>
        <v>358</v>
      </c>
      <c r="E18" s="19">
        <v>302</v>
      </c>
      <c r="F18" s="19">
        <v>9</v>
      </c>
      <c r="G18" s="30">
        <v>422</v>
      </c>
      <c r="H18" s="19">
        <v>412</v>
      </c>
      <c r="I18" s="19">
        <f>I15</f>
        <v>305</v>
      </c>
      <c r="J18" s="19">
        <v>98</v>
      </c>
      <c r="K18" s="18">
        <v>197</v>
      </c>
      <c r="L18" s="25">
        <v>666</v>
      </c>
      <c r="M18" s="19">
        <f>M12+M15</f>
        <v>0</v>
      </c>
      <c r="N18" s="13">
        <f t="shared" si="0"/>
        <v>2997</v>
      </c>
    </row>
    <row r="19" spans="1:14">
      <c r="A19" s="6" t="s">
        <v>28</v>
      </c>
      <c r="B19" s="1" t="s">
        <v>29</v>
      </c>
      <c r="C19" s="27">
        <f>C20+C24</f>
        <v>10287</v>
      </c>
      <c r="D19" s="19">
        <f>D20+D24+D25</f>
        <v>8013</v>
      </c>
      <c r="E19" s="19">
        <v>8067</v>
      </c>
      <c r="F19" s="19">
        <v>10837</v>
      </c>
      <c r="G19" s="30">
        <v>12226</v>
      </c>
      <c r="H19" s="22">
        <f>H20+H24+H25</f>
        <v>7772</v>
      </c>
      <c r="I19" s="19">
        <f>I20+I24+I25</f>
        <v>7446</v>
      </c>
      <c r="J19" s="19">
        <f t="shared" ref="J19" si="4">SUM(J20,J24:J25)</f>
        <v>12187</v>
      </c>
      <c r="K19" s="18">
        <v>9475</v>
      </c>
      <c r="L19" s="25">
        <f>L20+L24+L25</f>
        <v>5630</v>
      </c>
      <c r="M19" s="40">
        <f>M20+M25</f>
        <v>393</v>
      </c>
      <c r="N19" s="13">
        <f t="shared" si="0"/>
        <v>92333</v>
      </c>
    </row>
    <row r="20" spans="1:14">
      <c r="A20" s="6" t="s">
        <v>30</v>
      </c>
      <c r="B20" s="1" t="s">
        <v>31</v>
      </c>
      <c r="C20" s="27">
        <f>C21+C22+C23</f>
        <v>10260</v>
      </c>
      <c r="D20" s="19">
        <f>SUM(D21:D23)</f>
        <v>7995</v>
      </c>
      <c r="E20" s="19">
        <v>8044</v>
      </c>
      <c r="F20" s="19">
        <v>10837</v>
      </c>
      <c r="G20" s="30">
        <v>12176</v>
      </c>
      <c r="H20" s="22">
        <f>H21+H22+H23</f>
        <v>7685</v>
      </c>
      <c r="I20" s="19">
        <f>I21+I22+I23</f>
        <v>7349</v>
      </c>
      <c r="J20" s="19">
        <f t="shared" ref="J20" si="5">SUM(J21:J23)</f>
        <v>12167</v>
      </c>
      <c r="K20" s="18">
        <v>9436</v>
      </c>
      <c r="L20" s="25">
        <f>SUM(L21:L23)</f>
        <v>5586</v>
      </c>
      <c r="M20" s="41">
        <f>M21+M22+M23+M24</f>
        <v>393</v>
      </c>
      <c r="N20" s="13">
        <f t="shared" si="0"/>
        <v>91928</v>
      </c>
    </row>
    <row r="21" spans="1:14">
      <c r="A21" s="6" t="s">
        <v>32</v>
      </c>
      <c r="B21" s="1" t="s">
        <v>33</v>
      </c>
      <c r="C21" s="27">
        <v>7550</v>
      </c>
      <c r="D21" s="19">
        <v>5801</v>
      </c>
      <c r="E21" s="19">
        <v>3065</v>
      </c>
      <c r="F21" s="19">
        <v>7017</v>
      </c>
      <c r="G21" s="30">
        <v>9142</v>
      </c>
      <c r="H21" s="19">
        <v>5334</v>
      </c>
      <c r="I21" s="19">
        <v>5010</v>
      </c>
      <c r="J21" s="19">
        <v>8704</v>
      </c>
      <c r="K21" s="18">
        <v>6752</v>
      </c>
      <c r="L21" s="25">
        <v>3591</v>
      </c>
      <c r="M21" s="40">
        <v>188</v>
      </c>
      <c r="N21" s="13">
        <f t="shared" si="0"/>
        <v>62154</v>
      </c>
    </row>
    <row r="22" spans="1:14">
      <c r="A22" s="6" t="s">
        <v>34</v>
      </c>
      <c r="B22" s="1" t="s">
        <v>35</v>
      </c>
      <c r="C22" s="27">
        <v>2704</v>
      </c>
      <c r="D22" s="19">
        <v>2172</v>
      </c>
      <c r="E22" s="19">
        <v>1129</v>
      </c>
      <c r="F22" s="19">
        <v>2617</v>
      </c>
      <c r="G22" s="30">
        <v>3007</v>
      </c>
      <c r="H22" s="19">
        <v>2322</v>
      </c>
      <c r="I22" s="19">
        <v>2325</v>
      </c>
      <c r="J22" s="19">
        <v>3428</v>
      </c>
      <c r="K22" s="18">
        <v>2666</v>
      </c>
      <c r="L22" s="25">
        <v>1421</v>
      </c>
      <c r="M22" s="40">
        <v>88</v>
      </c>
      <c r="N22" s="13">
        <f t="shared" si="0"/>
        <v>23879</v>
      </c>
    </row>
    <row r="23" spans="1:14">
      <c r="A23" s="6" t="s">
        <v>36</v>
      </c>
      <c r="B23" s="1" t="s">
        <v>37</v>
      </c>
      <c r="C23" s="27">
        <v>6</v>
      </c>
      <c r="D23" s="19">
        <v>22</v>
      </c>
      <c r="E23" s="19">
        <v>3850</v>
      </c>
      <c r="F23" s="19">
        <v>1203</v>
      </c>
      <c r="G23" s="30">
        <v>27</v>
      </c>
      <c r="H23" s="19">
        <v>29</v>
      </c>
      <c r="I23" s="19">
        <v>14</v>
      </c>
      <c r="J23" s="19">
        <v>35</v>
      </c>
      <c r="K23" s="18">
        <v>18</v>
      </c>
      <c r="L23" s="25">
        <v>574</v>
      </c>
      <c r="M23" s="40">
        <v>117</v>
      </c>
      <c r="N23" s="13">
        <f t="shared" si="0"/>
        <v>5895</v>
      </c>
    </row>
    <row r="24" spans="1:14">
      <c r="A24" s="6" t="s">
        <v>38</v>
      </c>
      <c r="B24" s="1" t="s">
        <v>39</v>
      </c>
      <c r="C24" s="27">
        <v>27</v>
      </c>
      <c r="D24" s="19">
        <v>18</v>
      </c>
      <c r="E24" s="19">
        <v>23</v>
      </c>
      <c r="F24" s="19">
        <v>0</v>
      </c>
      <c r="G24" s="30">
        <v>50</v>
      </c>
      <c r="H24" s="19">
        <v>87</v>
      </c>
      <c r="I24" s="19">
        <v>97</v>
      </c>
      <c r="J24" s="19">
        <v>20</v>
      </c>
      <c r="K24" s="18">
        <v>39</v>
      </c>
      <c r="L24" s="25">
        <v>44</v>
      </c>
      <c r="M24" s="40">
        <v>0</v>
      </c>
      <c r="N24" s="13">
        <f t="shared" si="0"/>
        <v>405</v>
      </c>
    </row>
    <row r="25" spans="1:14">
      <c r="A25" s="6" t="s">
        <v>40</v>
      </c>
      <c r="B25" s="1" t="s">
        <v>41</v>
      </c>
      <c r="C25" s="27"/>
      <c r="D25" s="19">
        <v>0</v>
      </c>
      <c r="E25" s="19">
        <v>0</v>
      </c>
      <c r="F25" s="19">
        <v>0</v>
      </c>
      <c r="G25" s="30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27"/>
      <c r="D26" s="19">
        <v>0</v>
      </c>
      <c r="E26" s="19">
        <v>0</v>
      </c>
      <c r="F26" s="19">
        <v>0</v>
      </c>
      <c r="G26" s="30">
        <v>0</v>
      </c>
      <c r="H26" s="19">
        <v>0</v>
      </c>
      <c r="I26" s="19">
        <v>9</v>
      </c>
      <c r="J26" s="19">
        <v>0</v>
      </c>
      <c r="K26" s="18">
        <v>3</v>
      </c>
      <c r="L26" s="25">
        <v>0</v>
      </c>
      <c r="M26" s="19">
        <v>0</v>
      </c>
      <c r="N26" s="13">
        <f t="shared" si="0"/>
        <v>12</v>
      </c>
    </row>
    <row r="27" spans="1:14">
      <c r="A27" s="6" t="s">
        <v>44</v>
      </c>
      <c r="B27" s="1" t="s">
        <v>45</v>
      </c>
      <c r="C27" s="27">
        <v>2</v>
      </c>
      <c r="D27" s="19">
        <v>10</v>
      </c>
      <c r="E27" s="19">
        <v>5</v>
      </c>
      <c r="F27" s="19">
        <v>0</v>
      </c>
      <c r="G27" s="30">
        <v>6</v>
      </c>
      <c r="H27" s="19">
        <v>15</v>
      </c>
      <c r="I27" s="19">
        <v>2</v>
      </c>
      <c r="J27" s="19">
        <v>6</v>
      </c>
      <c r="K27" s="18">
        <v>8</v>
      </c>
      <c r="L27" s="25">
        <v>0</v>
      </c>
      <c r="M27" s="19">
        <v>0</v>
      </c>
      <c r="N27" s="13">
        <f t="shared" si="0"/>
        <v>54</v>
      </c>
    </row>
    <row r="28" spans="1:14">
      <c r="A28" s="6" t="s">
        <v>46</v>
      </c>
      <c r="B28" s="1" t="s">
        <v>47</v>
      </c>
      <c r="C28" s="27">
        <v>1772</v>
      </c>
      <c r="D28" s="19">
        <v>1284</v>
      </c>
      <c r="E28" s="19">
        <v>118</v>
      </c>
      <c r="F28" s="19">
        <v>39</v>
      </c>
      <c r="G28" s="30">
        <v>630</v>
      </c>
      <c r="H28" s="19">
        <v>1354</v>
      </c>
      <c r="I28" s="19">
        <v>761</v>
      </c>
      <c r="J28" s="19">
        <v>135</v>
      </c>
      <c r="K28" s="18">
        <v>396</v>
      </c>
      <c r="L28" s="25">
        <v>430</v>
      </c>
      <c r="M28" s="19">
        <v>4</v>
      </c>
      <c r="N28" s="13">
        <f t="shared" si="0"/>
        <v>6923</v>
      </c>
    </row>
    <row r="29" spans="1:14">
      <c r="A29" s="6" t="s">
        <v>48</v>
      </c>
      <c r="B29" s="1" t="s">
        <v>49</v>
      </c>
      <c r="C29" s="27">
        <v>72</v>
      </c>
      <c r="D29" s="19">
        <v>0</v>
      </c>
      <c r="E29" s="19">
        <v>2</v>
      </c>
      <c r="F29" s="19">
        <v>0</v>
      </c>
      <c r="G29" s="30">
        <v>128</v>
      </c>
      <c r="H29" s="19">
        <v>3</v>
      </c>
      <c r="I29" s="19">
        <v>693</v>
      </c>
      <c r="J29" s="19">
        <v>0</v>
      </c>
      <c r="K29" s="18">
        <v>0</v>
      </c>
      <c r="L29" s="25">
        <v>480</v>
      </c>
      <c r="M29" s="19">
        <v>0</v>
      </c>
      <c r="N29" s="13">
        <f t="shared" si="0"/>
        <v>1378</v>
      </c>
    </row>
    <row r="30" spans="1:14">
      <c r="A30" s="6" t="s">
        <v>50</v>
      </c>
      <c r="B30" s="1" t="s">
        <v>51</v>
      </c>
      <c r="C30" s="27"/>
      <c r="D30" s="19">
        <v>10</v>
      </c>
      <c r="E30" s="19">
        <v>0</v>
      </c>
      <c r="F30" s="19">
        <v>0</v>
      </c>
      <c r="G30" s="30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3">
        <f t="shared" si="0"/>
        <v>10</v>
      </c>
    </row>
    <row r="31" spans="1:14">
      <c r="A31" s="6" t="s">
        <v>52</v>
      </c>
      <c r="B31" s="1" t="s">
        <v>53</v>
      </c>
      <c r="C31" s="27">
        <v>3</v>
      </c>
      <c r="D31" s="19">
        <v>94</v>
      </c>
      <c r="E31" s="19">
        <v>0</v>
      </c>
      <c r="F31" s="19">
        <v>0</v>
      </c>
      <c r="G31" s="30">
        <v>3</v>
      </c>
      <c r="H31" s="19">
        <v>10</v>
      </c>
      <c r="I31" s="19">
        <v>26</v>
      </c>
      <c r="J31" s="19">
        <v>0</v>
      </c>
      <c r="K31" s="18">
        <v>0</v>
      </c>
      <c r="L31" s="25">
        <v>2</v>
      </c>
      <c r="M31" s="19">
        <v>0</v>
      </c>
      <c r="N31" s="13">
        <f t="shared" si="0"/>
        <v>138</v>
      </c>
    </row>
    <row r="32" spans="1:14">
      <c r="A32" s="6" t="s">
        <v>54</v>
      </c>
      <c r="B32" s="1" t="s">
        <v>55</v>
      </c>
      <c r="C32" s="27"/>
      <c r="D32" s="19">
        <v>0</v>
      </c>
      <c r="E32" s="19">
        <v>0</v>
      </c>
      <c r="F32" s="19">
        <v>0</v>
      </c>
      <c r="G32" s="30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27">
        <v>4119</v>
      </c>
      <c r="D33" s="19">
        <v>12169</v>
      </c>
      <c r="E33" s="19">
        <v>1980</v>
      </c>
      <c r="F33" s="19">
        <v>1213</v>
      </c>
      <c r="G33" s="30">
        <v>3768</v>
      </c>
      <c r="H33" s="19">
        <v>10727</v>
      </c>
      <c r="I33" s="19">
        <v>15005</v>
      </c>
      <c r="J33" s="19">
        <v>4778</v>
      </c>
      <c r="K33" s="18">
        <v>3474</v>
      </c>
      <c r="L33" s="25">
        <v>2043</v>
      </c>
      <c r="M33" s="19">
        <v>25</v>
      </c>
      <c r="N33" s="13">
        <f t="shared" si="0"/>
        <v>59301</v>
      </c>
    </row>
    <row r="34" spans="1:14">
      <c r="A34" s="7" t="s">
        <v>58</v>
      </c>
      <c r="B34" s="8" t="s">
        <v>59</v>
      </c>
      <c r="C34" s="27">
        <v>21042</v>
      </c>
      <c r="D34" s="20">
        <v>23199</v>
      </c>
      <c r="E34" s="19">
        <v>11848</v>
      </c>
      <c r="F34" s="19">
        <v>12210</v>
      </c>
      <c r="G34" s="30">
        <v>18862</v>
      </c>
      <c r="H34" s="19">
        <v>24122</v>
      </c>
      <c r="I34" s="19">
        <v>27450</v>
      </c>
      <c r="J34" s="21">
        <v>17482</v>
      </c>
      <c r="K34" s="18">
        <v>14474</v>
      </c>
      <c r="L34" s="26">
        <v>12385</v>
      </c>
      <c r="M34" s="21">
        <v>427</v>
      </c>
      <c r="N34" s="9">
        <f t="shared" si="0"/>
        <v>183501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zoomScale="80" zoomScaleNormal="80" workbookViewId="0">
      <selection activeCell="H3" sqref="H3:H34"/>
    </sheetView>
  </sheetViews>
  <sheetFormatPr defaultRowHeight="14.4"/>
  <cols>
    <col min="1" max="1" width="32.109375" customWidth="1"/>
    <col min="2" max="2" width="6.109375" customWidth="1"/>
    <col min="3" max="14" width="15.109375" style="2" customWidth="1"/>
  </cols>
  <sheetData>
    <row r="1" spans="1:14">
      <c r="A1" s="10" t="s">
        <v>80</v>
      </c>
    </row>
    <row r="2" spans="1:14" s="3" customFormat="1" ht="28.8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73</v>
      </c>
      <c r="N2" s="12" t="s">
        <v>70</v>
      </c>
    </row>
    <row r="3" spans="1:14">
      <c r="A3" s="6" t="s">
        <v>0</v>
      </c>
      <c r="B3" s="1" t="s">
        <v>1</v>
      </c>
      <c r="C3" s="27">
        <v>38</v>
      </c>
      <c r="D3" s="28">
        <v>130</v>
      </c>
      <c r="E3" s="19">
        <v>33</v>
      </c>
      <c r="F3" s="45">
        <v>25</v>
      </c>
      <c r="G3" s="30">
        <v>98</v>
      </c>
      <c r="H3" s="45">
        <v>119</v>
      </c>
      <c r="I3" s="19">
        <v>43</v>
      </c>
      <c r="J3" s="19">
        <v>61</v>
      </c>
      <c r="K3" s="18">
        <v>15</v>
      </c>
      <c r="L3" s="25">
        <v>85</v>
      </c>
      <c r="M3" s="31">
        <v>0</v>
      </c>
      <c r="N3" s="14">
        <f>SUM(C3:M3)</f>
        <v>647</v>
      </c>
    </row>
    <row r="4" spans="1:14">
      <c r="A4" s="6" t="s">
        <v>2</v>
      </c>
      <c r="B4" s="1" t="s">
        <v>3</v>
      </c>
      <c r="C4" s="27">
        <v>1650</v>
      </c>
      <c r="D4" s="28">
        <v>704</v>
      </c>
      <c r="E4" s="19">
        <v>97</v>
      </c>
      <c r="F4" s="45">
        <v>0</v>
      </c>
      <c r="G4" s="30">
        <v>1293</v>
      </c>
      <c r="H4" s="45">
        <v>504</v>
      </c>
      <c r="I4" s="19">
        <v>1036</v>
      </c>
      <c r="J4" s="19">
        <v>831</v>
      </c>
      <c r="K4" s="18">
        <v>0</v>
      </c>
      <c r="L4" s="25">
        <v>648</v>
      </c>
      <c r="M4" s="31">
        <v>0</v>
      </c>
      <c r="N4" s="14">
        <f t="shared" ref="N4:N34" si="0">SUM(C4:M4)</f>
        <v>6763</v>
      </c>
    </row>
    <row r="5" spans="1:14">
      <c r="A5" s="6" t="s">
        <v>4</v>
      </c>
      <c r="B5" s="1" t="s">
        <v>5</v>
      </c>
      <c r="C5" s="27">
        <v>59</v>
      </c>
      <c r="D5" s="28">
        <v>42</v>
      </c>
      <c r="E5" s="19">
        <v>60</v>
      </c>
      <c r="F5" s="45">
        <v>20</v>
      </c>
      <c r="G5" s="30">
        <v>59</v>
      </c>
      <c r="H5" s="45">
        <v>121</v>
      </c>
      <c r="I5" s="19">
        <v>85</v>
      </c>
      <c r="J5" s="19">
        <v>65</v>
      </c>
      <c r="K5" s="18">
        <v>56</v>
      </c>
      <c r="L5" s="25">
        <v>61</v>
      </c>
      <c r="M5" s="31">
        <v>0</v>
      </c>
      <c r="N5" s="14">
        <f t="shared" si="0"/>
        <v>628</v>
      </c>
    </row>
    <row r="6" spans="1:14">
      <c r="A6" s="6" t="s">
        <v>6</v>
      </c>
      <c r="B6" s="1" t="s">
        <v>7</v>
      </c>
      <c r="C6" s="27"/>
      <c r="D6" s="19">
        <v>0</v>
      </c>
      <c r="E6" s="19"/>
      <c r="F6" s="45">
        <v>0</v>
      </c>
      <c r="G6" s="30">
        <v>0</v>
      </c>
      <c r="H6" s="45">
        <v>0</v>
      </c>
      <c r="I6" s="19">
        <v>0</v>
      </c>
      <c r="J6" s="19">
        <v>0</v>
      </c>
      <c r="K6" s="18">
        <v>0</v>
      </c>
      <c r="L6" s="25">
        <v>0</v>
      </c>
      <c r="M6" s="31">
        <v>0</v>
      </c>
      <c r="N6" s="14">
        <f t="shared" si="0"/>
        <v>0</v>
      </c>
    </row>
    <row r="7" spans="1:14">
      <c r="A7" s="6" t="s">
        <v>8</v>
      </c>
      <c r="B7" s="1" t="s">
        <v>9</v>
      </c>
      <c r="C7" s="27"/>
      <c r="D7" s="19">
        <v>0</v>
      </c>
      <c r="E7" s="19"/>
      <c r="F7" s="45">
        <v>0</v>
      </c>
      <c r="G7" s="30">
        <v>0</v>
      </c>
      <c r="H7" s="45">
        <v>0</v>
      </c>
      <c r="I7" s="19">
        <v>0</v>
      </c>
      <c r="J7" s="19">
        <v>0</v>
      </c>
      <c r="K7" s="18">
        <v>0</v>
      </c>
      <c r="L7" s="25">
        <v>0</v>
      </c>
      <c r="M7" s="31">
        <v>0</v>
      </c>
      <c r="N7" s="14">
        <f t="shared" si="0"/>
        <v>0</v>
      </c>
    </row>
    <row r="8" spans="1:14">
      <c r="A8" s="6" t="s">
        <v>10</v>
      </c>
      <c r="B8" s="1" t="s">
        <v>11</v>
      </c>
      <c r="C8" s="27"/>
      <c r="D8" s="19">
        <v>0</v>
      </c>
      <c r="E8" s="19"/>
      <c r="F8" s="45">
        <v>0</v>
      </c>
      <c r="G8" s="30">
        <v>0</v>
      </c>
      <c r="H8" s="45">
        <v>0</v>
      </c>
      <c r="I8" s="19">
        <v>0</v>
      </c>
      <c r="J8" s="19">
        <v>0</v>
      </c>
      <c r="K8" s="18">
        <v>0</v>
      </c>
      <c r="L8" s="25">
        <v>0</v>
      </c>
      <c r="M8" s="31">
        <v>0</v>
      </c>
      <c r="N8" s="14">
        <f t="shared" si="0"/>
        <v>0</v>
      </c>
    </row>
    <row r="9" spans="1:14">
      <c r="A9" s="6" t="s">
        <v>12</v>
      </c>
      <c r="B9" s="1" t="s">
        <v>13</v>
      </c>
      <c r="C9" s="27"/>
      <c r="D9" s="19">
        <v>4</v>
      </c>
      <c r="E9" s="19"/>
      <c r="F9" s="45">
        <v>0</v>
      </c>
      <c r="G9" s="30">
        <v>0</v>
      </c>
      <c r="H9" s="45">
        <v>0</v>
      </c>
      <c r="I9" s="19">
        <v>0</v>
      </c>
      <c r="J9" s="19">
        <v>0</v>
      </c>
      <c r="K9" s="18">
        <v>0</v>
      </c>
      <c r="L9" s="25">
        <v>0</v>
      </c>
      <c r="M9" s="31">
        <v>0</v>
      </c>
      <c r="N9" s="14">
        <f t="shared" si="0"/>
        <v>4</v>
      </c>
    </row>
    <row r="10" spans="1:14">
      <c r="A10" s="6" t="s">
        <v>14</v>
      </c>
      <c r="B10" s="1" t="s">
        <v>15</v>
      </c>
      <c r="C10" s="27">
        <v>4</v>
      </c>
      <c r="D10" s="19">
        <f>D11+D12</f>
        <v>57</v>
      </c>
      <c r="E10" s="19">
        <v>6</v>
      </c>
      <c r="F10" s="45">
        <v>3</v>
      </c>
      <c r="G10" s="30">
        <v>33</v>
      </c>
      <c r="H10" s="45">
        <v>26</v>
      </c>
      <c r="I10" s="19">
        <f>I11+I12</f>
        <v>30</v>
      </c>
      <c r="J10" s="19">
        <f t="shared" ref="J10" si="1">SUM(J11:J12)</f>
        <v>7</v>
      </c>
      <c r="K10" s="18">
        <v>9</v>
      </c>
      <c r="L10" s="25">
        <f>SUM(L11:L12)</f>
        <v>11</v>
      </c>
      <c r="M10" s="31">
        <v>0</v>
      </c>
      <c r="N10" s="14">
        <f t="shared" si="0"/>
        <v>186</v>
      </c>
    </row>
    <row r="11" spans="1:14">
      <c r="A11" s="6" t="s">
        <v>16</v>
      </c>
      <c r="B11" s="1" t="s">
        <v>17</v>
      </c>
      <c r="C11" s="27"/>
      <c r="D11" s="28">
        <v>46</v>
      </c>
      <c r="E11" s="19">
        <v>6</v>
      </c>
      <c r="F11" s="45">
        <v>1</v>
      </c>
      <c r="G11" s="30">
        <v>12</v>
      </c>
      <c r="H11" s="45">
        <v>11</v>
      </c>
      <c r="I11" s="19">
        <v>27</v>
      </c>
      <c r="J11" s="19">
        <v>1</v>
      </c>
      <c r="K11" s="18">
        <v>7</v>
      </c>
      <c r="L11" s="25">
        <v>0</v>
      </c>
      <c r="M11" s="31">
        <v>0</v>
      </c>
      <c r="N11" s="14">
        <f t="shared" si="0"/>
        <v>111</v>
      </c>
    </row>
    <row r="12" spans="1:14">
      <c r="A12" s="6" t="s">
        <v>18</v>
      </c>
      <c r="B12" s="1" t="s">
        <v>19</v>
      </c>
      <c r="C12" s="27">
        <v>4</v>
      </c>
      <c r="D12" s="28">
        <v>11</v>
      </c>
      <c r="E12" s="19">
        <v>0</v>
      </c>
      <c r="F12" s="45">
        <v>2</v>
      </c>
      <c r="G12" s="30">
        <v>21</v>
      </c>
      <c r="H12" s="45">
        <v>15</v>
      </c>
      <c r="I12" s="19">
        <v>3</v>
      </c>
      <c r="J12" s="19">
        <v>6</v>
      </c>
      <c r="K12" s="18">
        <v>2</v>
      </c>
      <c r="L12" s="25">
        <v>11</v>
      </c>
      <c r="M12" s="31">
        <v>0</v>
      </c>
      <c r="N12" s="14">
        <f t="shared" si="0"/>
        <v>75</v>
      </c>
    </row>
    <row r="13" spans="1:14">
      <c r="A13" s="6" t="s">
        <v>20</v>
      </c>
      <c r="B13" s="1" t="s">
        <v>21</v>
      </c>
      <c r="C13" s="27">
        <v>31</v>
      </c>
      <c r="D13" s="19">
        <f>D14+D15</f>
        <v>5</v>
      </c>
      <c r="E13" s="19">
        <v>20</v>
      </c>
      <c r="F13" s="45">
        <v>1</v>
      </c>
      <c r="G13" s="30">
        <v>40</v>
      </c>
      <c r="H13" s="45">
        <v>62</v>
      </c>
      <c r="I13" s="19">
        <f>I14+I15</f>
        <v>72</v>
      </c>
      <c r="J13" s="19">
        <f t="shared" ref="J13" si="2">SUM(J14:J15)</f>
        <v>11</v>
      </c>
      <c r="K13" s="18">
        <v>3</v>
      </c>
      <c r="L13" s="25">
        <f>SUM(L14:L15)</f>
        <v>21</v>
      </c>
      <c r="M13" s="31">
        <v>0</v>
      </c>
      <c r="N13" s="14">
        <f t="shared" si="0"/>
        <v>266</v>
      </c>
    </row>
    <row r="14" spans="1:14">
      <c r="A14" s="6" t="s">
        <v>16</v>
      </c>
      <c r="B14" s="1" t="s">
        <v>22</v>
      </c>
      <c r="C14" s="27">
        <v>28</v>
      </c>
      <c r="D14" s="19">
        <v>1</v>
      </c>
      <c r="E14" s="19">
        <v>6</v>
      </c>
      <c r="F14" s="45">
        <v>0</v>
      </c>
      <c r="G14" s="30">
        <v>13</v>
      </c>
      <c r="H14" s="45">
        <v>44</v>
      </c>
      <c r="I14" s="19">
        <v>29</v>
      </c>
      <c r="J14" s="19">
        <v>7</v>
      </c>
      <c r="K14" s="18">
        <v>0</v>
      </c>
      <c r="L14" s="25">
        <v>12</v>
      </c>
      <c r="M14" s="31">
        <v>0</v>
      </c>
      <c r="N14" s="14">
        <f t="shared" si="0"/>
        <v>140</v>
      </c>
    </row>
    <row r="15" spans="1:14">
      <c r="A15" s="6" t="s">
        <v>18</v>
      </c>
      <c r="B15" s="1" t="s">
        <v>23</v>
      </c>
      <c r="C15" s="27">
        <v>3</v>
      </c>
      <c r="D15" s="19">
        <v>4</v>
      </c>
      <c r="E15" s="19">
        <v>14</v>
      </c>
      <c r="F15" s="45">
        <v>1</v>
      </c>
      <c r="G15" s="30">
        <v>27</v>
      </c>
      <c r="H15" s="45">
        <v>18</v>
      </c>
      <c r="I15" s="19">
        <v>43</v>
      </c>
      <c r="J15" s="19">
        <v>4</v>
      </c>
      <c r="K15" s="18">
        <v>3</v>
      </c>
      <c r="L15" s="25">
        <v>9</v>
      </c>
      <c r="M15" s="31">
        <v>0</v>
      </c>
      <c r="N15" s="14">
        <f t="shared" si="0"/>
        <v>126</v>
      </c>
    </row>
    <row r="16" spans="1:14">
      <c r="A16" s="6" t="s">
        <v>24</v>
      </c>
      <c r="B16" s="1" t="s">
        <v>25</v>
      </c>
      <c r="C16" s="27">
        <v>35</v>
      </c>
      <c r="D16" s="19">
        <f t="shared" ref="D16:D18" si="3">D10+D13</f>
        <v>62</v>
      </c>
      <c r="E16" s="19">
        <v>26</v>
      </c>
      <c r="F16" s="45">
        <v>4</v>
      </c>
      <c r="G16" s="30">
        <v>73</v>
      </c>
      <c r="H16" s="45">
        <v>88</v>
      </c>
      <c r="I16" s="19">
        <f>I17+I18</f>
        <v>102</v>
      </c>
      <c r="J16" s="19">
        <f t="shared" ref="J16" si="4">SUM(J17:J18)</f>
        <v>18</v>
      </c>
      <c r="K16" s="18">
        <v>12</v>
      </c>
      <c r="L16" s="25">
        <f>SUM(L17:L18)</f>
        <v>32</v>
      </c>
      <c r="M16" s="31">
        <v>0</v>
      </c>
      <c r="N16" s="14">
        <f t="shared" si="0"/>
        <v>452</v>
      </c>
    </row>
    <row r="17" spans="1:14">
      <c r="A17" s="6" t="s">
        <v>16</v>
      </c>
      <c r="B17" s="1" t="s">
        <v>26</v>
      </c>
      <c r="C17" s="27">
        <v>28</v>
      </c>
      <c r="D17" s="28">
        <f t="shared" si="3"/>
        <v>47</v>
      </c>
      <c r="E17" s="19">
        <v>12</v>
      </c>
      <c r="F17" s="45">
        <v>1</v>
      </c>
      <c r="G17" s="30">
        <v>25</v>
      </c>
      <c r="H17" s="45">
        <v>55</v>
      </c>
      <c r="I17" s="19">
        <f t="shared" ref="I17:J18" si="5">I11+I14</f>
        <v>56</v>
      </c>
      <c r="J17" s="19">
        <f t="shared" si="5"/>
        <v>8</v>
      </c>
      <c r="K17" s="18">
        <v>7</v>
      </c>
      <c r="L17" s="25">
        <f t="shared" ref="L17:L18" si="6">L11+L14</f>
        <v>12</v>
      </c>
      <c r="M17" s="31">
        <v>0</v>
      </c>
      <c r="N17" s="14">
        <f t="shared" si="0"/>
        <v>251</v>
      </c>
    </row>
    <row r="18" spans="1:14">
      <c r="A18" s="6" t="s">
        <v>18</v>
      </c>
      <c r="B18" s="1" t="s">
        <v>27</v>
      </c>
      <c r="C18" s="27">
        <v>7</v>
      </c>
      <c r="D18" s="28">
        <f t="shared" si="3"/>
        <v>15</v>
      </c>
      <c r="E18" s="19">
        <v>14</v>
      </c>
      <c r="F18" s="45">
        <v>3</v>
      </c>
      <c r="G18" s="30">
        <v>48</v>
      </c>
      <c r="H18" s="45">
        <v>33</v>
      </c>
      <c r="I18" s="19">
        <f t="shared" si="5"/>
        <v>46</v>
      </c>
      <c r="J18" s="19">
        <f t="shared" si="5"/>
        <v>10</v>
      </c>
      <c r="K18" s="18">
        <v>5</v>
      </c>
      <c r="L18" s="25">
        <f t="shared" si="6"/>
        <v>20</v>
      </c>
      <c r="M18" s="31">
        <v>0</v>
      </c>
      <c r="N18" s="14">
        <f t="shared" si="0"/>
        <v>201</v>
      </c>
    </row>
    <row r="19" spans="1:14">
      <c r="A19" s="6" t="s">
        <v>28</v>
      </c>
      <c r="B19" s="1" t="s">
        <v>29</v>
      </c>
      <c r="C19" s="27">
        <v>286</v>
      </c>
      <c r="D19" s="19">
        <f>D20+D24+D25</f>
        <v>196</v>
      </c>
      <c r="E19" s="19">
        <v>142</v>
      </c>
      <c r="F19" s="45">
        <v>313</v>
      </c>
      <c r="G19" s="30">
        <v>314</v>
      </c>
      <c r="H19" s="43">
        <v>234</v>
      </c>
      <c r="I19" s="19">
        <f>I20+I24+I25</f>
        <v>193</v>
      </c>
      <c r="J19" s="19">
        <f t="shared" ref="J19" si="7">SUM(J20,J24:J25)</f>
        <v>561</v>
      </c>
      <c r="K19" s="18">
        <v>216</v>
      </c>
      <c r="L19" s="25">
        <f>L20+L24+L25</f>
        <v>149</v>
      </c>
      <c r="M19" s="36">
        <f t="shared" ref="M19" si="8">M20+M24</f>
        <v>19</v>
      </c>
      <c r="N19" s="14">
        <f t="shared" si="0"/>
        <v>2623</v>
      </c>
    </row>
    <row r="20" spans="1:14">
      <c r="A20" s="6" t="s">
        <v>30</v>
      </c>
      <c r="B20" s="1" t="s">
        <v>31</v>
      </c>
      <c r="C20" s="27">
        <v>286</v>
      </c>
      <c r="D20" s="19">
        <f>SUM(D21:D23)</f>
        <v>196</v>
      </c>
      <c r="E20" s="19">
        <v>142</v>
      </c>
      <c r="F20" s="45">
        <v>313</v>
      </c>
      <c r="G20" s="30">
        <v>311</v>
      </c>
      <c r="H20" s="43">
        <v>228</v>
      </c>
      <c r="I20" s="19">
        <f>I21+I22+I23</f>
        <v>192</v>
      </c>
      <c r="J20" s="19">
        <f t="shared" ref="J20" si="9">SUM(J21:J23)</f>
        <v>560</v>
      </c>
      <c r="K20" s="18">
        <v>216</v>
      </c>
      <c r="L20" s="25">
        <f>SUM(L21:L23)</f>
        <v>149</v>
      </c>
      <c r="M20" s="37">
        <f t="shared" ref="M20" si="10">M21+M22+M23</f>
        <v>19</v>
      </c>
      <c r="N20" s="14">
        <f t="shared" si="0"/>
        <v>2612</v>
      </c>
    </row>
    <row r="21" spans="1:14">
      <c r="A21" s="6" t="s">
        <v>32</v>
      </c>
      <c r="B21" s="1" t="s">
        <v>33</v>
      </c>
      <c r="C21" s="27">
        <v>275</v>
      </c>
      <c r="D21" s="19">
        <v>189</v>
      </c>
      <c r="E21" s="19">
        <v>134</v>
      </c>
      <c r="F21" s="45">
        <v>300</v>
      </c>
      <c r="G21" s="30">
        <v>292</v>
      </c>
      <c r="H21" s="45">
        <v>200</v>
      </c>
      <c r="I21" s="19">
        <v>181</v>
      </c>
      <c r="J21" s="19">
        <v>542</v>
      </c>
      <c r="K21" s="18">
        <v>209</v>
      </c>
      <c r="L21" s="25">
        <v>139</v>
      </c>
      <c r="M21" s="35">
        <v>18</v>
      </c>
      <c r="N21" s="14">
        <f t="shared" si="0"/>
        <v>2479</v>
      </c>
    </row>
    <row r="22" spans="1:14">
      <c r="A22" s="6" t="s">
        <v>34</v>
      </c>
      <c r="B22" s="1" t="s">
        <v>35</v>
      </c>
      <c r="C22" s="27">
        <v>11</v>
      </c>
      <c r="D22" s="19">
        <v>7</v>
      </c>
      <c r="E22" s="19">
        <v>7</v>
      </c>
      <c r="F22" s="45">
        <v>12</v>
      </c>
      <c r="G22" s="30">
        <v>19</v>
      </c>
      <c r="H22" s="45">
        <v>28</v>
      </c>
      <c r="I22" s="19">
        <v>11</v>
      </c>
      <c r="J22" s="19">
        <v>18</v>
      </c>
      <c r="K22" s="18">
        <v>7</v>
      </c>
      <c r="L22" s="25">
        <v>10</v>
      </c>
      <c r="M22" s="35">
        <v>1</v>
      </c>
      <c r="N22" s="14">
        <f t="shared" si="0"/>
        <v>131</v>
      </c>
    </row>
    <row r="23" spans="1:14">
      <c r="A23" s="6" t="s">
        <v>36</v>
      </c>
      <c r="B23" s="1" t="s">
        <v>37</v>
      </c>
      <c r="C23" s="27"/>
      <c r="D23" s="19">
        <v>0</v>
      </c>
      <c r="E23" s="19">
        <v>1</v>
      </c>
      <c r="F23" s="45">
        <v>0</v>
      </c>
      <c r="G23" s="30">
        <v>0</v>
      </c>
      <c r="H23" s="45">
        <v>0</v>
      </c>
      <c r="I23" s="19">
        <v>0</v>
      </c>
      <c r="J23" s="19">
        <v>0</v>
      </c>
      <c r="K23" s="18">
        <v>0</v>
      </c>
      <c r="L23" s="25">
        <v>0</v>
      </c>
      <c r="M23" s="36">
        <v>0</v>
      </c>
      <c r="N23" s="14">
        <f t="shared" si="0"/>
        <v>1</v>
      </c>
    </row>
    <row r="24" spans="1:14">
      <c r="A24" s="6" t="s">
        <v>38</v>
      </c>
      <c r="B24" s="1" t="s">
        <v>39</v>
      </c>
      <c r="C24" s="27"/>
      <c r="D24" s="19">
        <v>0</v>
      </c>
      <c r="E24" s="19"/>
      <c r="F24" s="45">
        <v>1</v>
      </c>
      <c r="G24" s="30">
        <v>3</v>
      </c>
      <c r="H24" s="45">
        <v>6</v>
      </c>
      <c r="I24" s="19">
        <v>1</v>
      </c>
      <c r="J24" s="19">
        <v>1</v>
      </c>
      <c r="K24" s="18">
        <v>0</v>
      </c>
      <c r="L24" s="25">
        <v>0</v>
      </c>
      <c r="M24" s="36">
        <v>0</v>
      </c>
      <c r="N24" s="14">
        <f t="shared" si="0"/>
        <v>12</v>
      </c>
    </row>
    <row r="25" spans="1:14">
      <c r="A25" s="6" t="s">
        <v>40</v>
      </c>
      <c r="B25" s="1" t="s">
        <v>41</v>
      </c>
      <c r="C25" s="27"/>
      <c r="D25" s="19">
        <v>0</v>
      </c>
      <c r="E25" s="19"/>
      <c r="F25" s="45">
        <v>0</v>
      </c>
      <c r="G25" s="30">
        <v>0</v>
      </c>
      <c r="H25" s="45">
        <v>0</v>
      </c>
      <c r="I25" s="19">
        <v>0</v>
      </c>
      <c r="J25" s="19">
        <v>0</v>
      </c>
      <c r="K25" s="18">
        <v>0</v>
      </c>
      <c r="L25" s="25">
        <v>0</v>
      </c>
      <c r="M25" s="35">
        <v>0</v>
      </c>
      <c r="N25" s="14">
        <f t="shared" si="0"/>
        <v>0</v>
      </c>
    </row>
    <row r="26" spans="1:14">
      <c r="A26" s="6" t="s">
        <v>42</v>
      </c>
      <c r="B26" s="1" t="s">
        <v>43</v>
      </c>
      <c r="C26" s="27"/>
      <c r="D26" s="19">
        <v>0</v>
      </c>
      <c r="E26" s="19"/>
      <c r="F26" s="45">
        <v>0</v>
      </c>
      <c r="G26" s="30">
        <v>0</v>
      </c>
      <c r="H26" s="45">
        <v>0</v>
      </c>
      <c r="I26" s="19">
        <v>0</v>
      </c>
      <c r="J26" s="19">
        <v>0</v>
      </c>
      <c r="K26" s="18">
        <v>0</v>
      </c>
      <c r="L26" s="25">
        <v>0</v>
      </c>
      <c r="M26" s="35">
        <v>0</v>
      </c>
      <c r="N26" s="14">
        <f t="shared" si="0"/>
        <v>0</v>
      </c>
    </row>
    <row r="27" spans="1:14">
      <c r="A27" s="6" t="s">
        <v>44</v>
      </c>
      <c r="B27" s="1" t="s">
        <v>45</v>
      </c>
      <c r="C27" s="27"/>
      <c r="D27" s="19">
        <v>0</v>
      </c>
      <c r="E27" s="19"/>
      <c r="F27" s="45">
        <v>0</v>
      </c>
      <c r="G27" s="30">
        <v>0</v>
      </c>
      <c r="H27" s="45">
        <v>0</v>
      </c>
      <c r="I27" s="19">
        <v>0</v>
      </c>
      <c r="J27" s="19">
        <v>0</v>
      </c>
      <c r="K27" s="18">
        <v>0</v>
      </c>
      <c r="L27" s="25">
        <v>0</v>
      </c>
      <c r="M27" s="35">
        <v>0</v>
      </c>
      <c r="N27" s="14">
        <f t="shared" si="0"/>
        <v>0</v>
      </c>
    </row>
    <row r="28" spans="1:14">
      <c r="A28" s="6" t="s">
        <v>46</v>
      </c>
      <c r="B28" s="1" t="s">
        <v>47</v>
      </c>
      <c r="C28" s="27"/>
      <c r="D28" s="19">
        <v>1</v>
      </c>
      <c r="E28" s="19"/>
      <c r="F28" s="45">
        <v>1</v>
      </c>
      <c r="G28" s="30">
        <v>5</v>
      </c>
      <c r="H28" s="45">
        <v>4</v>
      </c>
      <c r="I28" s="19">
        <v>2</v>
      </c>
      <c r="J28" s="19">
        <v>0</v>
      </c>
      <c r="K28" s="18">
        <v>5</v>
      </c>
      <c r="L28" s="25">
        <v>1</v>
      </c>
      <c r="M28" s="35">
        <v>0</v>
      </c>
      <c r="N28" s="14">
        <f t="shared" si="0"/>
        <v>19</v>
      </c>
    </row>
    <row r="29" spans="1:14">
      <c r="A29" s="6" t="s">
        <v>48</v>
      </c>
      <c r="B29" s="1" t="s">
        <v>49</v>
      </c>
      <c r="C29" s="27">
        <v>1</v>
      </c>
      <c r="D29" s="19">
        <v>0</v>
      </c>
      <c r="E29" s="19"/>
      <c r="F29" s="45">
        <v>0</v>
      </c>
      <c r="G29" s="30">
        <v>0</v>
      </c>
      <c r="H29" s="45">
        <v>1</v>
      </c>
      <c r="I29" s="19">
        <v>1</v>
      </c>
      <c r="J29" s="19">
        <v>0</v>
      </c>
      <c r="K29" s="18">
        <v>0</v>
      </c>
      <c r="L29" s="25">
        <v>4</v>
      </c>
      <c r="M29" s="35">
        <v>0</v>
      </c>
      <c r="N29" s="14">
        <f t="shared" si="0"/>
        <v>7</v>
      </c>
    </row>
    <row r="30" spans="1:14">
      <c r="A30" s="6" t="s">
        <v>50</v>
      </c>
      <c r="B30" s="1" t="s">
        <v>51</v>
      </c>
      <c r="C30" s="27"/>
      <c r="D30" s="19"/>
      <c r="E30" s="19"/>
      <c r="F30" s="45">
        <v>0</v>
      </c>
      <c r="G30" s="30">
        <v>0</v>
      </c>
      <c r="H30" s="45">
        <v>0</v>
      </c>
      <c r="I30" s="19">
        <v>0</v>
      </c>
      <c r="J30" s="19">
        <v>0</v>
      </c>
      <c r="K30" s="18">
        <v>0</v>
      </c>
      <c r="L30" s="25">
        <v>0</v>
      </c>
      <c r="M30" s="35">
        <v>0</v>
      </c>
      <c r="N30" s="14">
        <f t="shared" si="0"/>
        <v>0</v>
      </c>
    </row>
    <row r="31" spans="1:14">
      <c r="A31" s="6" t="s">
        <v>52</v>
      </c>
      <c r="B31" s="1" t="s">
        <v>53</v>
      </c>
      <c r="C31" s="27"/>
      <c r="D31" s="19"/>
      <c r="E31" s="19"/>
      <c r="F31" s="45">
        <v>0</v>
      </c>
      <c r="G31" s="30">
        <v>6</v>
      </c>
      <c r="H31" s="45">
        <v>0</v>
      </c>
      <c r="I31" s="19">
        <v>0</v>
      </c>
      <c r="J31" s="19">
        <v>0</v>
      </c>
      <c r="K31" s="18">
        <v>0</v>
      </c>
      <c r="L31" s="25">
        <v>0</v>
      </c>
      <c r="M31" s="35">
        <v>0</v>
      </c>
      <c r="N31" s="14">
        <f t="shared" si="0"/>
        <v>6</v>
      </c>
    </row>
    <row r="32" spans="1:14">
      <c r="A32" s="6" t="s">
        <v>54</v>
      </c>
      <c r="B32" s="1" t="s">
        <v>55</v>
      </c>
      <c r="C32" s="27"/>
      <c r="D32" s="19"/>
      <c r="E32" s="19"/>
      <c r="F32" s="45">
        <v>0</v>
      </c>
      <c r="G32" s="30">
        <v>0</v>
      </c>
      <c r="H32" s="45">
        <v>0</v>
      </c>
      <c r="I32" s="19">
        <v>0</v>
      </c>
      <c r="J32" s="19">
        <v>0</v>
      </c>
      <c r="K32" s="18">
        <v>0</v>
      </c>
      <c r="L32" s="25">
        <v>0</v>
      </c>
      <c r="M32" s="35">
        <v>0</v>
      </c>
      <c r="N32" s="14">
        <f t="shared" si="0"/>
        <v>0</v>
      </c>
    </row>
    <row r="33" spans="1:14">
      <c r="A33" s="6" t="s">
        <v>56</v>
      </c>
      <c r="B33" s="1" t="s">
        <v>57</v>
      </c>
      <c r="C33" s="27">
        <v>48</v>
      </c>
      <c r="D33" s="19">
        <v>114</v>
      </c>
      <c r="E33" s="19">
        <v>41</v>
      </c>
      <c r="F33" s="45">
        <v>23</v>
      </c>
      <c r="G33" s="30">
        <v>41</v>
      </c>
      <c r="H33" s="45">
        <v>285</v>
      </c>
      <c r="I33" s="19">
        <v>127</v>
      </c>
      <c r="J33" s="19">
        <v>105</v>
      </c>
      <c r="K33" s="18">
        <v>35</v>
      </c>
      <c r="L33" s="25">
        <v>35</v>
      </c>
      <c r="M33" s="35">
        <v>0</v>
      </c>
      <c r="N33" s="14">
        <f t="shared" si="0"/>
        <v>854</v>
      </c>
    </row>
    <row r="34" spans="1:14">
      <c r="A34" s="7" t="s">
        <v>58</v>
      </c>
      <c r="B34" s="8" t="s">
        <v>59</v>
      </c>
      <c r="C34" s="27">
        <v>2117</v>
      </c>
      <c r="D34" s="20">
        <f>D3+D4+D5+D6+D7+D8+D9+D16+D19+D26+D27+D28+D29+D30+D31+D32+D33</f>
        <v>1253</v>
      </c>
      <c r="E34" s="19">
        <v>399</v>
      </c>
      <c r="F34" s="45">
        <v>386</v>
      </c>
      <c r="G34" s="30">
        <v>1889</v>
      </c>
      <c r="H34" s="44">
        <v>1356</v>
      </c>
      <c r="I34" s="19">
        <f>I3+I5+I4+I6+I7+I8+I9+I16+I19+I26+I27+I28+I29+I30+I32+I31+I33</f>
        <v>1589</v>
      </c>
      <c r="J34" s="21">
        <f t="shared" ref="J34" si="11">SUM(J3:J10,J13,J19,J26:J33)</f>
        <v>1641</v>
      </c>
      <c r="K34" s="18">
        <v>339</v>
      </c>
      <c r="L34" s="26">
        <f>SUM(L3:L9)+L16+L19+SUM(L26:L33)</f>
        <v>1015</v>
      </c>
      <c r="M34" s="34">
        <v>19</v>
      </c>
      <c r="N34" s="17">
        <f t="shared" si="0"/>
        <v>12003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tabSelected="1" zoomScale="90" zoomScaleNormal="90" workbookViewId="0">
      <selection activeCell="K3" sqref="K3:M34"/>
    </sheetView>
  </sheetViews>
  <sheetFormatPr defaultRowHeight="14.4"/>
  <cols>
    <col min="1" max="1" width="32.109375" customWidth="1"/>
    <col min="2" max="2" width="6.109375" customWidth="1"/>
    <col min="3" max="14" width="15.109375" style="2" customWidth="1"/>
  </cols>
  <sheetData>
    <row r="1" spans="1:14">
      <c r="A1" s="10" t="s">
        <v>81</v>
      </c>
    </row>
    <row r="2" spans="1:14" s="3" customFormat="1" ht="28.8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7">
        <v>27</v>
      </c>
      <c r="D3" s="28">
        <v>131</v>
      </c>
      <c r="E3" s="19">
        <v>25</v>
      </c>
      <c r="F3" s="19">
        <v>28</v>
      </c>
      <c r="G3" s="30">
        <v>71</v>
      </c>
      <c r="H3" s="19">
        <v>59</v>
      </c>
      <c r="I3" s="19">
        <v>53</v>
      </c>
      <c r="J3" s="19">
        <v>75</v>
      </c>
      <c r="K3" s="18">
        <v>36</v>
      </c>
      <c r="L3" s="25">
        <v>68</v>
      </c>
      <c r="M3" s="19">
        <v>0</v>
      </c>
      <c r="N3" s="13">
        <f t="shared" ref="N3:N34" si="0">SUM(C3:M3)</f>
        <v>573</v>
      </c>
    </row>
    <row r="4" spans="1:14">
      <c r="A4" s="6" t="s">
        <v>2</v>
      </c>
      <c r="B4" s="1" t="s">
        <v>3</v>
      </c>
      <c r="C4" s="27">
        <v>1472</v>
      </c>
      <c r="D4" s="28">
        <v>967</v>
      </c>
      <c r="E4" s="19">
        <v>67</v>
      </c>
      <c r="F4" s="19">
        <v>0</v>
      </c>
      <c r="G4" s="30">
        <v>1248</v>
      </c>
      <c r="H4" s="19">
        <v>522</v>
      </c>
      <c r="I4" s="19">
        <v>885</v>
      </c>
      <c r="J4" s="19">
        <v>579</v>
      </c>
      <c r="K4" s="18">
        <v>0</v>
      </c>
      <c r="L4" s="25">
        <v>548</v>
      </c>
      <c r="M4" s="19">
        <v>0</v>
      </c>
      <c r="N4" s="13">
        <f t="shared" si="0"/>
        <v>6288</v>
      </c>
    </row>
    <row r="5" spans="1:14">
      <c r="A5" s="6" t="s">
        <v>4</v>
      </c>
      <c r="B5" s="1" t="s">
        <v>5</v>
      </c>
      <c r="C5" s="27">
        <v>51</v>
      </c>
      <c r="D5" s="28">
        <v>46</v>
      </c>
      <c r="E5" s="19">
        <v>53</v>
      </c>
      <c r="F5" s="19">
        <v>14</v>
      </c>
      <c r="G5" s="30">
        <v>67</v>
      </c>
      <c r="H5" s="19">
        <v>99</v>
      </c>
      <c r="I5" s="19">
        <v>77</v>
      </c>
      <c r="J5" s="19">
        <v>51</v>
      </c>
      <c r="K5" s="18">
        <v>65</v>
      </c>
      <c r="L5" s="25">
        <v>47</v>
      </c>
      <c r="M5" s="19">
        <v>2</v>
      </c>
      <c r="N5" s="13">
        <f t="shared" si="0"/>
        <v>572</v>
      </c>
    </row>
    <row r="6" spans="1:14">
      <c r="A6" s="6" t="s">
        <v>6</v>
      </c>
      <c r="B6" s="1" t="s">
        <v>7</v>
      </c>
      <c r="C6" s="27">
        <v>0</v>
      </c>
      <c r="D6" s="19">
        <v>0</v>
      </c>
      <c r="E6" s="19">
        <v>0</v>
      </c>
      <c r="F6" s="19">
        <v>0</v>
      </c>
      <c r="G6" s="30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27">
        <v>0</v>
      </c>
      <c r="D7" s="19">
        <v>0</v>
      </c>
      <c r="E7" s="19">
        <v>0</v>
      </c>
      <c r="F7" s="19">
        <v>0</v>
      </c>
      <c r="G7" s="30">
        <v>0</v>
      </c>
      <c r="H7" s="19">
        <v>0</v>
      </c>
      <c r="I7" s="19">
        <v>1</v>
      </c>
      <c r="J7" s="19">
        <v>0</v>
      </c>
      <c r="K7" s="18">
        <v>0</v>
      </c>
      <c r="L7" s="25">
        <v>0</v>
      </c>
      <c r="M7" s="19">
        <v>0</v>
      </c>
      <c r="N7" s="13">
        <f t="shared" si="0"/>
        <v>1</v>
      </c>
    </row>
    <row r="8" spans="1:14">
      <c r="A8" s="6" t="s">
        <v>10</v>
      </c>
      <c r="B8" s="1" t="s">
        <v>11</v>
      </c>
      <c r="C8" s="27">
        <v>0</v>
      </c>
      <c r="D8" s="19">
        <v>0</v>
      </c>
      <c r="E8" s="19">
        <v>0</v>
      </c>
      <c r="F8" s="19">
        <v>0</v>
      </c>
      <c r="G8" s="30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19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27"/>
      <c r="D9" s="19">
        <v>0</v>
      </c>
      <c r="E9" s="19">
        <v>0</v>
      </c>
      <c r="F9" s="19">
        <v>0</v>
      </c>
      <c r="G9" s="30">
        <v>0</v>
      </c>
      <c r="H9" s="19">
        <v>2</v>
      </c>
      <c r="I9" s="19">
        <v>0</v>
      </c>
      <c r="J9" s="19">
        <v>1</v>
      </c>
      <c r="K9" s="18">
        <v>0</v>
      </c>
      <c r="L9" s="25">
        <v>0</v>
      </c>
      <c r="M9" s="19">
        <v>0</v>
      </c>
      <c r="N9" s="13">
        <f t="shared" si="0"/>
        <v>3</v>
      </c>
    </row>
    <row r="10" spans="1:14">
      <c r="A10" s="6" t="s">
        <v>14</v>
      </c>
      <c r="B10" s="1" t="s">
        <v>15</v>
      </c>
      <c r="C10" s="27">
        <v>1</v>
      </c>
      <c r="D10" s="19">
        <f>D11+D12</f>
        <v>17</v>
      </c>
      <c r="E10" s="19">
        <v>0</v>
      </c>
      <c r="F10" s="19">
        <v>1</v>
      </c>
      <c r="G10" s="30">
        <v>7</v>
      </c>
      <c r="H10" s="19">
        <v>10</v>
      </c>
      <c r="I10" s="19">
        <f t="shared" ref="I10" si="1">I11+I12</f>
        <v>10</v>
      </c>
      <c r="J10" s="19">
        <f t="shared" ref="J10" si="2">SUM(J11:J12)</f>
        <v>3</v>
      </c>
      <c r="K10" s="18">
        <v>5</v>
      </c>
      <c r="L10" s="25">
        <f>SUM(L11:L12)</f>
        <v>6</v>
      </c>
      <c r="M10" s="19">
        <v>0</v>
      </c>
      <c r="N10" s="13">
        <f t="shared" si="0"/>
        <v>60</v>
      </c>
    </row>
    <row r="11" spans="1:14">
      <c r="A11" s="6" t="s">
        <v>16</v>
      </c>
      <c r="B11" s="1" t="s">
        <v>17</v>
      </c>
      <c r="C11" s="27"/>
      <c r="D11" s="28">
        <v>16</v>
      </c>
      <c r="E11" s="19">
        <v>0</v>
      </c>
      <c r="F11" s="19">
        <v>0</v>
      </c>
      <c r="G11" s="30">
        <v>6</v>
      </c>
      <c r="H11" s="19">
        <v>5</v>
      </c>
      <c r="I11" s="19">
        <v>9</v>
      </c>
      <c r="J11" s="19">
        <v>2</v>
      </c>
      <c r="K11" s="18">
        <v>3</v>
      </c>
      <c r="L11" s="25">
        <v>0</v>
      </c>
      <c r="M11" s="19">
        <v>0</v>
      </c>
      <c r="N11" s="13">
        <f t="shared" si="0"/>
        <v>41</v>
      </c>
    </row>
    <row r="12" spans="1:14">
      <c r="A12" s="6" t="s">
        <v>18</v>
      </c>
      <c r="B12" s="1" t="s">
        <v>19</v>
      </c>
      <c r="C12" s="27">
        <v>1</v>
      </c>
      <c r="D12" s="28">
        <v>1</v>
      </c>
      <c r="E12" s="19">
        <v>0</v>
      </c>
      <c r="F12" s="19">
        <v>1</v>
      </c>
      <c r="G12" s="30">
        <v>1</v>
      </c>
      <c r="H12" s="19">
        <v>5</v>
      </c>
      <c r="I12" s="19">
        <v>1</v>
      </c>
      <c r="J12" s="19">
        <v>1</v>
      </c>
      <c r="K12" s="18">
        <v>2</v>
      </c>
      <c r="L12" s="25">
        <v>6</v>
      </c>
      <c r="M12" s="19">
        <v>0</v>
      </c>
      <c r="N12" s="13">
        <f t="shared" si="0"/>
        <v>19</v>
      </c>
    </row>
    <row r="13" spans="1:14">
      <c r="A13" s="6" t="s">
        <v>20</v>
      </c>
      <c r="B13" s="1" t="s">
        <v>21</v>
      </c>
      <c r="C13" s="27">
        <v>22</v>
      </c>
      <c r="D13" s="19">
        <f>D14+D15</f>
        <v>13</v>
      </c>
      <c r="E13" s="19">
        <v>27</v>
      </c>
      <c r="F13" s="19">
        <v>0</v>
      </c>
      <c r="G13" s="30">
        <v>35</v>
      </c>
      <c r="H13" s="19">
        <v>111</v>
      </c>
      <c r="I13" s="19">
        <f t="shared" ref="I13" si="3">I14+I15</f>
        <v>69</v>
      </c>
      <c r="J13" s="19">
        <f t="shared" ref="J13" si="4">SUM(J14:J15)</f>
        <v>11</v>
      </c>
      <c r="K13" s="18">
        <v>12</v>
      </c>
      <c r="L13" s="25">
        <f>SUM(L14:L15)</f>
        <v>6</v>
      </c>
      <c r="M13" s="19">
        <f>M14+M15</f>
        <v>1</v>
      </c>
      <c r="N13" s="13">
        <f t="shared" si="0"/>
        <v>307</v>
      </c>
    </row>
    <row r="14" spans="1:14">
      <c r="A14" s="6" t="s">
        <v>16</v>
      </c>
      <c r="B14" s="1" t="s">
        <v>22</v>
      </c>
      <c r="C14" s="27">
        <v>19</v>
      </c>
      <c r="D14" s="19">
        <v>1</v>
      </c>
      <c r="E14" s="19">
        <v>3</v>
      </c>
      <c r="F14" s="19">
        <v>0</v>
      </c>
      <c r="G14" s="30">
        <v>11</v>
      </c>
      <c r="H14" s="19">
        <v>99</v>
      </c>
      <c r="I14" s="19">
        <v>48</v>
      </c>
      <c r="J14" s="19">
        <v>5</v>
      </c>
      <c r="K14" s="18">
        <v>0</v>
      </c>
      <c r="L14" s="25">
        <v>1</v>
      </c>
      <c r="M14" s="19">
        <v>0</v>
      </c>
      <c r="N14" s="13">
        <f t="shared" si="0"/>
        <v>187</v>
      </c>
    </row>
    <row r="15" spans="1:14">
      <c r="A15" s="6" t="s">
        <v>18</v>
      </c>
      <c r="B15" s="1" t="s">
        <v>23</v>
      </c>
      <c r="C15" s="27">
        <v>3</v>
      </c>
      <c r="D15" s="19">
        <v>12</v>
      </c>
      <c r="E15" s="19">
        <v>24</v>
      </c>
      <c r="F15" s="19">
        <v>0</v>
      </c>
      <c r="G15" s="30">
        <v>24</v>
      </c>
      <c r="H15" s="19">
        <v>12</v>
      </c>
      <c r="I15" s="19">
        <v>21</v>
      </c>
      <c r="J15" s="19">
        <v>6</v>
      </c>
      <c r="K15" s="18">
        <v>12</v>
      </c>
      <c r="L15" s="25">
        <v>5</v>
      </c>
      <c r="M15" s="19">
        <v>1</v>
      </c>
      <c r="N15" s="13">
        <f t="shared" si="0"/>
        <v>120</v>
      </c>
    </row>
    <row r="16" spans="1:14">
      <c r="A16" s="6" t="s">
        <v>24</v>
      </c>
      <c r="B16" s="1" t="s">
        <v>25</v>
      </c>
      <c r="C16" s="27">
        <v>23</v>
      </c>
      <c r="D16" s="19">
        <f t="shared" ref="D16:D18" si="5">D10+D13</f>
        <v>30</v>
      </c>
      <c r="E16" s="19">
        <v>27</v>
      </c>
      <c r="F16" s="19">
        <v>1</v>
      </c>
      <c r="G16" s="30">
        <v>42</v>
      </c>
      <c r="H16" s="19">
        <v>121</v>
      </c>
      <c r="I16" s="19">
        <f t="shared" ref="I16" si="6">I17+I18</f>
        <v>79</v>
      </c>
      <c r="J16" s="19">
        <f t="shared" ref="J16" si="7">SUM(J17:J18)</f>
        <v>14</v>
      </c>
      <c r="K16" s="18">
        <v>17</v>
      </c>
      <c r="L16" s="25">
        <f>SUM(L17:L18)</f>
        <v>12</v>
      </c>
      <c r="M16" s="19">
        <f>M17+M18</f>
        <v>1</v>
      </c>
      <c r="N16" s="13">
        <f t="shared" si="0"/>
        <v>367</v>
      </c>
    </row>
    <row r="17" spans="1:14">
      <c r="A17" s="6" t="s">
        <v>16</v>
      </c>
      <c r="B17" s="1" t="s">
        <v>26</v>
      </c>
      <c r="C17" s="27">
        <v>19</v>
      </c>
      <c r="D17" s="28">
        <f t="shared" si="5"/>
        <v>17</v>
      </c>
      <c r="E17" s="19">
        <v>3</v>
      </c>
      <c r="F17" s="19">
        <v>0</v>
      </c>
      <c r="G17" s="30">
        <v>17</v>
      </c>
      <c r="H17" s="19">
        <v>104</v>
      </c>
      <c r="I17" s="19">
        <f t="shared" ref="I17:J18" si="8">I11+I14</f>
        <v>57</v>
      </c>
      <c r="J17" s="19">
        <f t="shared" si="8"/>
        <v>7</v>
      </c>
      <c r="K17" s="18">
        <v>3</v>
      </c>
      <c r="L17" s="25">
        <f t="shared" ref="L17:L18" si="9">L11+L14</f>
        <v>1</v>
      </c>
      <c r="M17" s="19">
        <v>0</v>
      </c>
      <c r="N17" s="13">
        <f t="shared" si="0"/>
        <v>228</v>
      </c>
    </row>
    <row r="18" spans="1:14">
      <c r="A18" s="6" t="s">
        <v>18</v>
      </c>
      <c r="B18" s="1" t="s">
        <v>27</v>
      </c>
      <c r="C18" s="27">
        <v>4</v>
      </c>
      <c r="D18" s="28">
        <f t="shared" si="5"/>
        <v>13</v>
      </c>
      <c r="E18" s="19">
        <v>24</v>
      </c>
      <c r="F18" s="19">
        <v>1</v>
      </c>
      <c r="G18" s="30">
        <v>25</v>
      </c>
      <c r="H18" s="19">
        <v>17</v>
      </c>
      <c r="I18" s="19">
        <f t="shared" si="8"/>
        <v>22</v>
      </c>
      <c r="J18" s="19">
        <f t="shared" si="8"/>
        <v>7</v>
      </c>
      <c r="K18" s="18">
        <v>14</v>
      </c>
      <c r="L18" s="25">
        <f t="shared" si="9"/>
        <v>11</v>
      </c>
      <c r="M18" s="19">
        <f>M15+M12</f>
        <v>1</v>
      </c>
      <c r="N18" s="13">
        <f t="shared" si="0"/>
        <v>139</v>
      </c>
    </row>
    <row r="19" spans="1:14">
      <c r="A19" s="6" t="s">
        <v>28</v>
      </c>
      <c r="B19" s="1" t="s">
        <v>29</v>
      </c>
      <c r="C19" s="27">
        <f t="shared" ref="C19" si="10">C20+C24</f>
        <v>216</v>
      </c>
      <c r="D19" s="19">
        <f>D20+D24+D25</f>
        <v>131</v>
      </c>
      <c r="E19" s="19">
        <v>124</v>
      </c>
      <c r="F19" s="19">
        <v>281</v>
      </c>
      <c r="G19" s="30">
        <v>337</v>
      </c>
      <c r="H19" s="22">
        <f>H20+H24+H25</f>
        <v>193</v>
      </c>
      <c r="I19" s="19">
        <f t="shared" ref="I19" si="11">I20+I24+I25</f>
        <v>217</v>
      </c>
      <c r="J19" s="19">
        <f t="shared" ref="J19" si="12">SUM(J20,J24:J25)</f>
        <v>552</v>
      </c>
      <c r="K19" s="18">
        <v>218</v>
      </c>
      <c r="L19" s="25">
        <f>L20+L24+L25</f>
        <v>124</v>
      </c>
      <c r="M19" s="19">
        <f>M20+M25</f>
        <v>27</v>
      </c>
      <c r="N19" s="13">
        <f t="shared" si="0"/>
        <v>2420</v>
      </c>
    </row>
    <row r="20" spans="1:14">
      <c r="A20" s="6" t="s">
        <v>30</v>
      </c>
      <c r="B20" s="1" t="s">
        <v>31</v>
      </c>
      <c r="C20" s="27">
        <f t="shared" ref="C20" si="13">C21+C22+C23</f>
        <v>216</v>
      </c>
      <c r="D20" s="19">
        <f>SUM(D21:D23)</f>
        <v>131</v>
      </c>
      <c r="E20" s="19">
        <v>124</v>
      </c>
      <c r="F20" s="19">
        <v>281</v>
      </c>
      <c r="G20" s="30">
        <v>333</v>
      </c>
      <c r="H20" s="22">
        <f t="shared" ref="H20:I20" si="14">H21+H22+H23</f>
        <v>190</v>
      </c>
      <c r="I20" s="19">
        <f t="shared" si="14"/>
        <v>215</v>
      </c>
      <c r="J20" s="19">
        <f t="shared" ref="J20" si="15">SUM(J21:J23)</f>
        <v>551</v>
      </c>
      <c r="K20" s="18">
        <v>218</v>
      </c>
      <c r="L20" s="25">
        <f>SUM(L21:L23)</f>
        <v>123</v>
      </c>
      <c r="M20" s="19">
        <f>M21+M22+M23+M24</f>
        <v>27</v>
      </c>
      <c r="N20" s="13">
        <f t="shared" si="0"/>
        <v>2409</v>
      </c>
    </row>
    <row r="21" spans="1:14">
      <c r="A21" s="6" t="s">
        <v>32</v>
      </c>
      <c r="B21" s="1" t="s">
        <v>33</v>
      </c>
      <c r="C21" s="27">
        <v>204</v>
      </c>
      <c r="D21" s="19">
        <v>123</v>
      </c>
      <c r="E21" s="19">
        <v>117</v>
      </c>
      <c r="F21" s="19">
        <v>264</v>
      </c>
      <c r="G21" s="30">
        <v>316</v>
      </c>
      <c r="H21" s="19">
        <v>168</v>
      </c>
      <c r="I21" s="19">
        <v>205</v>
      </c>
      <c r="J21" s="19">
        <v>516</v>
      </c>
      <c r="K21" s="18">
        <v>209</v>
      </c>
      <c r="L21" s="25">
        <v>117</v>
      </c>
      <c r="M21" s="19">
        <v>26</v>
      </c>
      <c r="N21" s="13">
        <f t="shared" si="0"/>
        <v>2265</v>
      </c>
    </row>
    <row r="22" spans="1:14">
      <c r="A22" s="6" t="s">
        <v>34</v>
      </c>
      <c r="B22" s="1" t="s">
        <v>35</v>
      </c>
      <c r="C22" s="27">
        <v>12</v>
      </c>
      <c r="D22" s="19">
        <v>8</v>
      </c>
      <c r="E22" s="19">
        <v>7</v>
      </c>
      <c r="F22" s="19">
        <v>17</v>
      </c>
      <c r="G22" s="30">
        <v>16</v>
      </c>
      <c r="H22" s="19">
        <v>22</v>
      </c>
      <c r="I22" s="19">
        <v>10</v>
      </c>
      <c r="J22" s="19">
        <v>35</v>
      </c>
      <c r="K22" s="18">
        <v>9</v>
      </c>
      <c r="L22" s="25">
        <v>6</v>
      </c>
      <c r="M22" s="19">
        <v>1</v>
      </c>
      <c r="N22" s="13">
        <f t="shared" si="0"/>
        <v>143</v>
      </c>
    </row>
    <row r="23" spans="1:14">
      <c r="A23" s="6" t="s">
        <v>36</v>
      </c>
      <c r="B23" s="1" t="s">
        <v>37</v>
      </c>
      <c r="C23" s="27"/>
      <c r="D23" s="19">
        <v>0</v>
      </c>
      <c r="E23" s="19">
        <v>0</v>
      </c>
      <c r="F23" s="19">
        <v>0</v>
      </c>
      <c r="G23" s="30">
        <v>1</v>
      </c>
      <c r="H23" s="19">
        <v>0</v>
      </c>
      <c r="I23" s="19">
        <v>0</v>
      </c>
      <c r="J23" s="19">
        <v>0</v>
      </c>
      <c r="K23" s="18">
        <v>0</v>
      </c>
      <c r="L23" s="25">
        <v>0</v>
      </c>
      <c r="M23" s="19">
        <v>0</v>
      </c>
      <c r="N23" s="13">
        <f t="shared" si="0"/>
        <v>1</v>
      </c>
    </row>
    <row r="24" spans="1:14">
      <c r="A24" s="6" t="s">
        <v>38</v>
      </c>
      <c r="B24" s="1" t="s">
        <v>39</v>
      </c>
      <c r="C24" s="27"/>
      <c r="D24" s="19">
        <v>0</v>
      </c>
      <c r="E24" s="19">
        <v>0</v>
      </c>
      <c r="F24" s="19">
        <v>0</v>
      </c>
      <c r="G24" s="30">
        <v>4</v>
      </c>
      <c r="H24" s="19">
        <v>3</v>
      </c>
      <c r="I24" s="19">
        <v>2</v>
      </c>
      <c r="J24" s="19">
        <v>1</v>
      </c>
      <c r="K24" s="18">
        <v>0</v>
      </c>
      <c r="L24" s="25">
        <v>1</v>
      </c>
      <c r="M24" s="19">
        <v>0</v>
      </c>
      <c r="N24" s="13">
        <f t="shared" si="0"/>
        <v>11</v>
      </c>
    </row>
    <row r="25" spans="1:14">
      <c r="A25" s="6" t="s">
        <v>40</v>
      </c>
      <c r="B25" s="1" t="s">
        <v>41</v>
      </c>
      <c r="C25" s="27"/>
      <c r="D25" s="19">
        <v>0</v>
      </c>
      <c r="E25" s="19">
        <v>0</v>
      </c>
      <c r="F25" s="19">
        <v>0</v>
      </c>
      <c r="G25" s="30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27"/>
      <c r="D26" s="19">
        <v>0</v>
      </c>
      <c r="E26" s="19">
        <v>0</v>
      </c>
      <c r="F26" s="19">
        <v>0</v>
      </c>
      <c r="G26" s="30">
        <v>0</v>
      </c>
      <c r="H26" s="19">
        <v>0</v>
      </c>
      <c r="I26" s="19">
        <v>0</v>
      </c>
      <c r="J26" s="19">
        <v>0</v>
      </c>
      <c r="K26" s="18">
        <v>0</v>
      </c>
      <c r="L26" s="25">
        <v>0</v>
      </c>
      <c r="M26" s="19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27"/>
      <c r="D27" s="19">
        <v>0</v>
      </c>
      <c r="E27" s="19">
        <v>0</v>
      </c>
      <c r="F27" s="19">
        <v>0</v>
      </c>
      <c r="G27" s="30">
        <v>0</v>
      </c>
      <c r="H27" s="19">
        <v>0</v>
      </c>
      <c r="I27" s="19">
        <v>0</v>
      </c>
      <c r="J27" s="19">
        <v>0</v>
      </c>
      <c r="K27" s="18">
        <v>0</v>
      </c>
      <c r="L27" s="25">
        <v>0</v>
      </c>
      <c r="M27" s="19">
        <v>0</v>
      </c>
      <c r="N27" s="13">
        <f t="shared" si="0"/>
        <v>0</v>
      </c>
    </row>
    <row r="28" spans="1:14">
      <c r="A28" s="6" t="s">
        <v>46</v>
      </c>
      <c r="B28" s="1" t="s">
        <v>47</v>
      </c>
      <c r="C28" s="27">
        <v>2</v>
      </c>
      <c r="D28" s="19">
        <v>3</v>
      </c>
      <c r="E28" s="19">
        <v>4</v>
      </c>
      <c r="F28" s="19">
        <v>0</v>
      </c>
      <c r="G28" s="30">
        <v>11</v>
      </c>
      <c r="H28" s="19">
        <v>2</v>
      </c>
      <c r="I28" s="19">
        <v>3</v>
      </c>
      <c r="J28" s="19">
        <v>2</v>
      </c>
      <c r="K28" s="18">
        <v>3</v>
      </c>
      <c r="L28" s="25">
        <v>1</v>
      </c>
      <c r="M28" s="19">
        <v>0</v>
      </c>
      <c r="N28" s="13">
        <f t="shared" si="0"/>
        <v>31</v>
      </c>
    </row>
    <row r="29" spans="1:14">
      <c r="A29" s="6" t="s">
        <v>48</v>
      </c>
      <c r="B29" s="1" t="s">
        <v>49</v>
      </c>
      <c r="C29" s="27"/>
      <c r="D29" s="19">
        <v>0</v>
      </c>
      <c r="E29" s="19">
        <v>0</v>
      </c>
      <c r="F29" s="19">
        <v>0</v>
      </c>
      <c r="G29" s="30">
        <v>1</v>
      </c>
      <c r="H29" s="19">
        <v>0</v>
      </c>
      <c r="I29" s="19">
        <v>2</v>
      </c>
      <c r="J29" s="19">
        <v>0</v>
      </c>
      <c r="K29" s="18">
        <v>0</v>
      </c>
      <c r="L29" s="25">
        <v>0</v>
      </c>
      <c r="M29" s="19">
        <v>0</v>
      </c>
      <c r="N29" s="13">
        <f t="shared" si="0"/>
        <v>3</v>
      </c>
    </row>
    <row r="30" spans="1:14">
      <c r="A30" s="6" t="s">
        <v>50</v>
      </c>
      <c r="B30" s="1" t="s">
        <v>51</v>
      </c>
      <c r="C30" s="27"/>
      <c r="D30" s="19"/>
      <c r="E30" s="19">
        <v>0</v>
      </c>
      <c r="F30" s="19">
        <v>0</v>
      </c>
      <c r="G30" s="30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27"/>
      <c r="D31" s="19"/>
      <c r="E31" s="19">
        <v>0</v>
      </c>
      <c r="F31" s="19">
        <v>0</v>
      </c>
      <c r="G31" s="30">
        <v>2</v>
      </c>
      <c r="H31" s="19">
        <v>0</v>
      </c>
      <c r="I31" s="19">
        <v>0</v>
      </c>
      <c r="J31" s="19">
        <v>0</v>
      </c>
      <c r="K31" s="18">
        <v>0</v>
      </c>
      <c r="L31" s="25">
        <v>0</v>
      </c>
      <c r="M31" s="19">
        <v>0</v>
      </c>
      <c r="N31" s="13">
        <f t="shared" si="0"/>
        <v>2</v>
      </c>
    </row>
    <row r="32" spans="1:14">
      <c r="A32" s="6" t="s">
        <v>54</v>
      </c>
      <c r="B32" s="1" t="s">
        <v>55</v>
      </c>
      <c r="C32" s="27"/>
      <c r="D32" s="19"/>
      <c r="E32" s="19">
        <v>0</v>
      </c>
      <c r="F32" s="19">
        <v>0</v>
      </c>
      <c r="G32" s="30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27">
        <v>86</v>
      </c>
      <c r="D33" s="19">
        <v>83</v>
      </c>
      <c r="E33" s="19">
        <v>42</v>
      </c>
      <c r="F33" s="19">
        <v>21</v>
      </c>
      <c r="G33" s="30">
        <v>46</v>
      </c>
      <c r="H33" s="19">
        <v>221</v>
      </c>
      <c r="I33" s="19">
        <v>146</v>
      </c>
      <c r="J33" s="19">
        <v>83</v>
      </c>
      <c r="K33" s="18">
        <v>39</v>
      </c>
      <c r="L33" s="25">
        <v>27</v>
      </c>
      <c r="M33" s="19">
        <v>0</v>
      </c>
      <c r="N33" s="13">
        <f t="shared" si="0"/>
        <v>794</v>
      </c>
    </row>
    <row r="34" spans="1:14">
      <c r="A34" s="7" t="s">
        <v>58</v>
      </c>
      <c r="B34" s="8" t="s">
        <v>59</v>
      </c>
      <c r="C34" s="27">
        <v>1877</v>
      </c>
      <c r="D34" s="20">
        <f>D3+D4+D5+D6+D7+D8+D9+D16+D19+D26+D27+D28+D29+D30+D31+D32+D33</f>
        <v>1391</v>
      </c>
      <c r="E34" s="19">
        <v>342</v>
      </c>
      <c r="F34" s="19">
        <v>345</v>
      </c>
      <c r="G34" s="30">
        <v>1825</v>
      </c>
      <c r="H34" s="19">
        <v>1219</v>
      </c>
      <c r="I34" s="19">
        <f>I3+I5+I4+I6+I7+I8+I9+I16+I19+I26+I27+I28+I29+I30+I32+I31+I33</f>
        <v>1463</v>
      </c>
      <c r="J34" s="21">
        <f t="shared" ref="J34" si="16">SUM(J3:J10,J13,J19,J26:J33)</f>
        <v>1357</v>
      </c>
      <c r="K34" s="18">
        <v>378</v>
      </c>
      <c r="L34" s="26">
        <f>SUM(L3:L9)+L16+L19+SUM(L26:L33)</f>
        <v>827</v>
      </c>
      <c r="M34" s="21">
        <f>M3+M5+M10+M13+M19+M28+M33</f>
        <v>30</v>
      </c>
      <c r="N34" s="9">
        <f t="shared" si="0"/>
        <v>11054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2026-10-13T06:33:57Z</dcterms:modified>
</cp:coreProperties>
</file>