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Септември\живот\"/>
    </mc:Choice>
  </mc:AlternateContent>
  <xr:revisionPtr revIDLastSave="0" documentId="13_ncr:1_{1CE79483-EF17-43CE-BBAA-9AA250A81DE4}" xr6:coauthVersionLast="47" xr6:coauthVersionMax="47" xr10:uidLastSave="{00000000-0000-0000-0000-000000000000}"/>
  <bookViews>
    <workbookView xWindow="-108" yWindow="-108" windowWidth="23256" windowHeight="13896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11" l="1"/>
  <c r="M35" i="11"/>
  <c r="M29" i="11"/>
  <c r="M23" i="11"/>
  <c r="M22" i="11"/>
  <c r="M18" i="11"/>
  <c r="M12" i="11"/>
  <c r="M6" i="11"/>
  <c r="M5" i="11"/>
  <c r="M4" i="11" s="1"/>
  <c r="M35" i="5"/>
  <c r="M29" i="5"/>
  <c r="M23" i="5"/>
  <c r="M22" i="5"/>
  <c r="M18" i="5"/>
  <c r="M12" i="5"/>
  <c r="M6" i="5"/>
  <c r="M45" i="5" s="1"/>
  <c r="H34" i="3"/>
  <c r="H21" i="3" s="1"/>
  <c r="H3" i="3" s="1"/>
  <c r="H44" i="3" s="1"/>
  <c r="H22" i="3"/>
  <c r="H17" i="3"/>
  <c r="H5" i="3"/>
  <c r="H4" i="3"/>
  <c r="H44" i="1"/>
  <c r="H34" i="1"/>
  <c r="H28" i="1"/>
  <c r="H22" i="1"/>
  <c r="H21" i="1"/>
  <c r="H17" i="1"/>
  <c r="H11" i="1"/>
  <c r="H5" i="1"/>
  <c r="H4" i="1"/>
  <c r="H3" i="1" s="1"/>
  <c r="M5" i="5" l="1"/>
  <c r="M4" i="5" s="1"/>
  <c r="D45" i="11" l="1"/>
  <c r="D18" i="11"/>
  <c r="D5" i="11"/>
  <c r="D4" i="11"/>
  <c r="C29" i="11"/>
  <c r="C23" i="11"/>
  <c r="C22" i="11"/>
  <c r="C18" i="11"/>
  <c r="C12" i="11"/>
  <c r="C6" i="11"/>
  <c r="C5" i="11"/>
  <c r="C4" i="11"/>
  <c r="C45" i="11" s="1"/>
  <c r="D45" i="5"/>
  <c r="D18" i="5"/>
  <c r="D5" i="5" s="1"/>
  <c r="D4" i="5" s="1"/>
  <c r="C29" i="5"/>
  <c r="C23" i="5"/>
  <c r="C22" i="5" s="1"/>
  <c r="C4" i="5" s="1"/>
  <c r="C45" i="5" s="1"/>
  <c r="C18" i="5"/>
  <c r="C12" i="5"/>
  <c r="C6" i="5"/>
  <c r="C5" i="5"/>
  <c r="C28" i="1"/>
  <c r="C21" i="1" s="1"/>
  <c r="C3" i="1" s="1"/>
  <c r="C22" i="1"/>
  <c r="C11" i="1"/>
  <c r="C5" i="1"/>
  <c r="C4" i="1"/>
  <c r="C44" i="1" l="1"/>
  <c r="I45" i="11" l="1"/>
  <c r="I29" i="11"/>
  <c r="I23" i="11"/>
  <c r="I22" i="11"/>
  <c r="I12" i="11"/>
  <c r="I6" i="11"/>
  <c r="I5" i="11"/>
  <c r="I4" i="11"/>
  <c r="I29" i="5"/>
  <c r="I4" i="5" s="1"/>
  <c r="I45" i="5" s="1"/>
  <c r="I23" i="5"/>
  <c r="I22" i="5"/>
  <c r="I12" i="5"/>
  <c r="I6" i="5"/>
  <c r="I5" i="5"/>
  <c r="F28" i="3"/>
  <c r="F22" i="3"/>
  <c r="F21" i="3"/>
  <c r="F11" i="3"/>
  <c r="F5" i="3"/>
  <c r="F4" i="3" s="1"/>
  <c r="F3" i="3" s="1"/>
  <c r="F44" i="3" s="1"/>
  <c r="F28" i="1"/>
  <c r="F3" i="1" s="1"/>
  <c r="F44" i="1" s="1"/>
  <c r="F22" i="1"/>
  <c r="F21" i="1"/>
  <c r="F11" i="1"/>
  <c r="F5" i="1"/>
  <c r="F4" i="1"/>
  <c r="K35" i="11" l="1"/>
  <c r="K29" i="11"/>
  <c r="K23" i="11"/>
  <c r="K22" i="11"/>
  <c r="K12" i="11"/>
  <c r="K5" i="11" s="1"/>
  <c r="K4" i="11" s="1"/>
  <c r="K45" i="11" s="1"/>
  <c r="K6" i="11"/>
  <c r="G34" i="3"/>
  <c r="G28" i="3"/>
  <c r="G22" i="3"/>
  <c r="G21" i="3"/>
  <c r="G11" i="3"/>
  <c r="G5" i="3"/>
  <c r="G4" i="3"/>
  <c r="G3" i="3"/>
  <c r="G44" i="3" s="1"/>
  <c r="K35" i="5"/>
  <c r="K29" i="5"/>
  <c r="K23" i="5"/>
  <c r="K22" i="5"/>
  <c r="K12" i="5"/>
  <c r="K6" i="5"/>
  <c r="K5" i="5"/>
  <c r="K4" i="5"/>
  <c r="K45" i="5" s="1"/>
  <c r="G34" i="1"/>
  <c r="G28" i="1"/>
  <c r="G22" i="1"/>
  <c r="G21" i="1" s="1"/>
  <c r="G11" i="1"/>
  <c r="G5" i="1"/>
  <c r="G4" i="1" s="1"/>
  <c r="G3" i="1" s="1"/>
  <c r="G44" i="1" s="1"/>
  <c r="H45" i="11" l="1"/>
  <c r="G29" i="11"/>
  <c r="G5" i="11"/>
  <c r="G4" i="11"/>
  <c r="G45" i="11" s="1"/>
  <c r="H45" i="5"/>
  <c r="G29" i="5"/>
  <c r="G5" i="5"/>
  <c r="G4" i="5"/>
  <c r="G45" i="5" s="1"/>
  <c r="E34" i="3"/>
  <c r="E22" i="3"/>
  <c r="E21" i="3"/>
  <c r="E17" i="3"/>
  <c r="E4" i="3" s="1"/>
  <c r="E3" i="3" s="1"/>
  <c r="E44" i="3" s="1"/>
  <c r="E5" i="3"/>
  <c r="E34" i="1"/>
  <c r="E28" i="1"/>
  <c r="E22" i="1"/>
  <c r="E21" i="1"/>
  <c r="E17" i="1"/>
  <c r="E11" i="1"/>
  <c r="E5" i="1"/>
  <c r="E4" i="1"/>
  <c r="E3" i="1" s="1"/>
  <c r="E44" i="1" s="1"/>
  <c r="I29" i="10" l="1"/>
  <c r="K23" i="10"/>
  <c r="K22" i="10" s="1"/>
  <c r="I23" i="10"/>
  <c r="I22" i="10" s="1"/>
  <c r="K12" i="10"/>
  <c r="I12" i="10"/>
  <c r="K6" i="10"/>
  <c r="I6" i="10"/>
  <c r="K5" i="10"/>
  <c r="I5" i="10"/>
  <c r="H45" i="10"/>
  <c r="D45" i="10"/>
  <c r="E29" i="10"/>
  <c r="C29" i="10"/>
  <c r="F23" i="10"/>
  <c r="E23" i="10"/>
  <c r="C23" i="10"/>
  <c r="C22" i="10" s="1"/>
  <c r="F22" i="10"/>
  <c r="E22" i="10"/>
  <c r="F18" i="10"/>
  <c r="E18" i="10"/>
  <c r="D18" i="10"/>
  <c r="E12" i="10"/>
  <c r="C12" i="10"/>
  <c r="G6" i="10"/>
  <c r="G5" i="10" s="1"/>
  <c r="G4" i="10" s="1"/>
  <c r="G45" i="10" s="1"/>
  <c r="F6" i="10"/>
  <c r="F5" i="10" s="1"/>
  <c r="F4" i="10" s="1"/>
  <c r="F45" i="10" s="1"/>
  <c r="E6" i="10"/>
  <c r="C6" i="10"/>
  <c r="E5" i="10"/>
  <c r="E4" i="10" s="1"/>
  <c r="E45" i="10" s="1"/>
  <c r="D5" i="10"/>
  <c r="D4" i="10" s="1"/>
  <c r="C5" i="10"/>
  <c r="C4" i="10" s="1"/>
  <c r="C45" i="10" s="1"/>
  <c r="I29" i="9"/>
  <c r="K23" i="9"/>
  <c r="K22" i="9" s="1"/>
  <c r="I23" i="9"/>
  <c r="I22" i="9" s="1"/>
  <c r="K12" i="9"/>
  <c r="I12" i="9"/>
  <c r="K6" i="9"/>
  <c r="I6" i="9"/>
  <c r="K5" i="9"/>
  <c r="I5" i="9"/>
  <c r="H45" i="9"/>
  <c r="D45" i="9"/>
  <c r="E29" i="9"/>
  <c r="C29" i="9"/>
  <c r="F23" i="9"/>
  <c r="E23" i="9"/>
  <c r="E22" i="9" s="1"/>
  <c r="C23" i="9"/>
  <c r="C22" i="9" s="1"/>
  <c r="F22" i="9"/>
  <c r="F18" i="9"/>
  <c r="E18" i="9"/>
  <c r="D18" i="9"/>
  <c r="E12" i="9"/>
  <c r="C12" i="9"/>
  <c r="G6" i="9"/>
  <c r="G5" i="9" s="1"/>
  <c r="G4" i="9" s="1"/>
  <c r="G45" i="9" s="1"/>
  <c r="F6" i="9"/>
  <c r="F5" i="9" s="1"/>
  <c r="F4" i="9" s="1"/>
  <c r="F45" i="9" s="1"/>
  <c r="E6" i="9"/>
  <c r="E5" i="9" s="1"/>
  <c r="C6" i="9"/>
  <c r="C45" i="9" s="1"/>
  <c r="D5" i="9"/>
  <c r="C5" i="9"/>
  <c r="C4" i="9" s="1"/>
  <c r="D4" i="9"/>
  <c r="H34" i="4"/>
  <c r="F28" i="4"/>
  <c r="H22" i="4"/>
  <c r="H21" i="4" s="1"/>
  <c r="G22" i="4"/>
  <c r="F22" i="4"/>
  <c r="G21" i="4"/>
  <c r="F21" i="4"/>
  <c r="H17" i="4"/>
  <c r="G11" i="4"/>
  <c r="F11" i="4"/>
  <c r="H5" i="4"/>
  <c r="G5" i="4"/>
  <c r="F5" i="4"/>
  <c r="F4" i="4" s="1"/>
  <c r="F3" i="4" s="1"/>
  <c r="F44" i="4" s="1"/>
  <c r="H4" i="4"/>
  <c r="H3" i="4" s="1"/>
  <c r="H44" i="4" s="1"/>
  <c r="G4" i="4"/>
  <c r="G3" i="4" s="1"/>
  <c r="G44" i="4" s="1"/>
  <c r="E34" i="4"/>
  <c r="E21" i="4" s="1"/>
  <c r="E22" i="4"/>
  <c r="D22" i="4"/>
  <c r="C22" i="4"/>
  <c r="D21" i="4"/>
  <c r="C21" i="4"/>
  <c r="E17" i="4"/>
  <c r="E4" i="4" s="1"/>
  <c r="D17" i="4"/>
  <c r="D4" i="4" s="1"/>
  <c r="D3" i="4" s="1"/>
  <c r="D44" i="4" s="1"/>
  <c r="C17" i="4"/>
  <c r="D11" i="4"/>
  <c r="E5" i="4"/>
  <c r="D5" i="4"/>
  <c r="C5" i="4"/>
  <c r="C4" i="4"/>
  <c r="C3" i="4" s="1"/>
  <c r="C44" i="4" s="1"/>
  <c r="H34" i="2"/>
  <c r="H28" i="2"/>
  <c r="H21" i="2" s="1"/>
  <c r="G28" i="2"/>
  <c r="F28" i="2"/>
  <c r="H22" i="2"/>
  <c r="G22" i="2"/>
  <c r="F22" i="2"/>
  <c r="G21" i="2"/>
  <c r="F21" i="2"/>
  <c r="H17" i="2"/>
  <c r="H11" i="2"/>
  <c r="G11" i="2"/>
  <c r="F11" i="2"/>
  <c r="F4" i="2" s="1"/>
  <c r="F3" i="2" s="1"/>
  <c r="F44" i="2" s="1"/>
  <c r="H5" i="2"/>
  <c r="H44" i="2" s="1"/>
  <c r="G5" i="2"/>
  <c r="G4" i="2" s="1"/>
  <c r="G3" i="2" s="1"/>
  <c r="G44" i="2" s="1"/>
  <c r="F5" i="2"/>
  <c r="H4" i="2"/>
  <c r="C44" i="2"/>
  <c r="E34" i="2"/>
  <c r="E21" i="2" s="1"/>
  <c r="E28" i="2"/>
  <c r="D28" i="2"/>
  <c r="C28" i="2"/>
  <c r="E22" i="2"/>
  <c r="D22" i="2"/>
  <c r="C22" i="2"/>
  <c r="C21" i="2" s="1"/>
  <c r="D21" i="2"/>
  <c r="E17" i="2"/>
  <c r="D17" i="2"/>
  <c r="E11" i="2"/>
  <c r="D11" i="2"/>
  <c r="D4" i="2" s="1"/>
  <c r="D3" i="2" s="1"/>
  <c r="D44" i="2" s="1"/>
  <c r="C11" i="2"/>
  <c r="C4" i="2" s="1"/>
  <c r="E6" i="2"/>
  <c r="E5" i="2"/>
  <c r="E4" i="2" s="1"/>
  <c r="D5" i="2"/>
  <c r="C5" i="2"/>
  <c r="I4" i="10" l="1"/>
  <c r="I45" i="10" s="1"/>
  <c r="K4" i="10"/>
  <c r="K45" i="10" s="1"/>
  <c r="I4" i="9"/>
  <c r="I45" i="9" s="1"/>
  <c r="K4" i="9"/>
  <c r="K45" i="9" s="1"/>
  <c r="E4" i="9"/>
  <c r="E45" i="9" s="1"/>
  <c r="E3" i="4"/>
  <c r="E44" i="4" s="1"/>
  <c r="H3" i="2"/>
  <c r="E3" i="2"/>
  <c r="E44" i="2" s="1"/>
  <c r="C3" i="2"/>
  <c r="F23" i="11" l="1"/>
  <c r="F22" i="11"/>
  <c r="F18" i="11"/>
  <c r="F6" i="11"/>
  <c r="F5" i="11" s="1"/>
  <c r="F4" i="11" s="1"/>
  <c r="F45" i="11" s="1"/>
  <c r="E29" i="11"/>
  <c r="E23" i="11"/>
  <c r="E22" i="11"/>
  <c r="E4" i="11" s="1"/>
  <c r="E45" i="11" s="1"/>
  <c r="E18" i="11"/>
  <c r="E12" i="11"/>
  <c r="E6" i="11"/>
  <c r="E5" i="11"/>
  <c r="F23" i="5"/>
  <c r="F22" i="5" s="1"/>
  <c r="F18" i="5"/>
  <c r="F6" i="5"/>
  <c r="F5" i="5" s="1"/>
  <c r="F4" i="5" s="1"/>
  <c r="F45" i="5" s="1"/>
  <c r="E29" i="5"/>
  <c r="E23" i="5"/>
  <c r="E22" i="5"/>
  <c r="E18" i="5"/>
  <c r="E12" i="5"/>
  <c r="E5" i="5" s="1"/>
  <c r="E4" i="5" s="1"/>
  <c r="E45" i="5" s="1"/>
  <c r="E6" i="5"/>
  <c r="D22" i="3"/>
  <c r="D21" i="3"/>
  <c r="D17" i="3"/>
  <c r="D4" i="3" s="1"/>
  <c r="D3" i="3" s="1"/>
  <c r="D44" i="3" s="1"/>
  <c r="D11" i="3"/>
  <c r="D5" i="3"/>
  <c r="D28" i="1"/>
  <c r="D22" i="1"/>
  <c r="D21" i="1"/>
  <c r="D3" i="1" s="1"/>
  <c r="D44" i="1" s="1"/>
  <c r="D17" i="1"/>
  <c r="D11" i="1"/>
  <c r="D5" i="1"/>
  <c r="D4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<sst xmlns="http://schemas.openxmlformats.org/spreadsheetml/2006/main" count="916" uniqueCount="99">
  <si>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</si>
  <si>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</si>
  <si>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</si>
  <si>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</si>
  <si>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</si>
  <si>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</si>
  <si>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</si>
  <si>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</si>
  <si>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</si>
  <si>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</si>
  <si>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</si>
  <si>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</si>
  <si>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</si>
  <si>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</si>
  <si>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</si>
  <si>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</si>
  <si>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</si>
  <si>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</si>
  <si>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</si>
  <si>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</si>
  <si>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</si>
  <si>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</si>
  <si>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</si>
  <si>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</si>
  <si>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</si>
  <si>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</si>
  <si>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</si>
  <si>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</si>
  <si>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</si>
  <si>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</si>
  <si>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</si>
  <si>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</si>
  <si>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</si>
  <si>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</si>
  <si>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</si>
  <si>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</si>
  <si>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</si>
  <si>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</si>
  <si>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</si>
  <si>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</si>
  <si>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</si>
  <si>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</si>
  <si>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</si>
  <si>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</si>
  <si>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</si>
  <si>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</si>
  <si>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</si>
  <si>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</si>
  <si>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</si>
  <si>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</si>
  <si>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</si>
  <si>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</si>
  <si>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</si>
  <si>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</si>
  <si>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</si>
  <si>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</si>
  <si>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</si>
  <si>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</si>
  <si>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</si>
  <si>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</si>
  <si>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</si>
  <si>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</si>
  <si>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</si>
  <si>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</si>
  <si>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</si>
  <si>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</si>
  <si>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</si>
  <si>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</si>
  <si>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</si>
  <si>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</si>
  <si>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</si>
  <si>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</si>
  <si>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</si>
  <si>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</si>
  <si>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</si>
  <si>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</si>
  <si>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</si>
  <si>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</si>
  <si>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</si>
  <si>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</si>
  <si>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</si>
  <si>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</si>
  <si>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</si>
  <si>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</si>
  <si>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</si>
  <si>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</si>
  <si>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</si>
  <si>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</si>
  <si>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</si>
  <si>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</si>
  <si>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Сигал живот</t>
  </si>
  <si>
    <t>Бруто полисирана премија, во илјади денари, на друштвата за осигурување на живот, септември 2026 година</t>
  </si>
  <si>
    <t>Бруто полисирана премија, во илјади денари, на друштвата за осигурување на живот, септември 2025 година</t>
  </si>
  <si>
    <t>Број на склучени договори на друштвата за осигурување на живот, септември 2026 година</t>
  </si>
  <si>
    <t>Број на склучени договори на друштвата за осигурување на живот, септември 2025 година</t>
  </si>
  <si>
    <t>Бруто исплатени штети, во илјади денари, на друштвата за осигурување на живот, септември 2026 година</t>
  </si>
  <si>
    <t>Бруто исплатени штети, во илјади денари, на друштвата за осигурување на живот, септември 2025 година</t>
  </si>
  <si>
    <t>Број на исплатени штети на друштвата за осигурување на живот, септември 2026 година</t>
  </si>
  <si>
    <t>Број на исплатени штети на друштвата за осигурување на живот, септември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</si>
</sst>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5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4" fontId="14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3" fillId="5" borderId="1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topLeftCell="A2" zoomScale="90" zoomScaleNormal="90" workbookViewId="0">
      <selection activeCell="H3" sqref="H3:H44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3" width="15.44140625" style="3" customWidth="1"/>
    <col min="4" max="9" width="15.44140625" style="5" customWidth="1"/>
    <col min="10" max="16384" width="9.109375" style="5"/>
  </cols>
  <sheetData>
    <row r="1" spans="1:39" x14ac:dyDescent="0.3">
      <c r="A1" s="18" t="s">
        <v>91</v>
      </c>
    </row>
    <row r="2" spans="1:39" s="7" customFormat="1" x14ac:dyDescent="0.3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88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55132</v>
      </c>
      <c r="D3" s="29">
        <f>D4+D21</f>
        <v>2943</v>
      </c>
      <c r="E3" s="29">
        <f t="shared" ref="E3" si="1">E4+E21</f>
        <v>1811</v>
      </c>
      <c r="F3" s="52">
        <f>SUM(F4,F21,F28)</f>
        <v>16131</v>
      </c>
      <c r="G3" s="46">
        <f>G4+G21</f>
        <v>30506.22</v>
      </c>
      <c r="H3" s="46">
        <f>H4+H21</f>
        <v>1723.4</v>
      </c>
      <c r="I3" s="20">
        <f>SUM(C3:H3)</f>
        <v>108246.62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26371</v>
      </c>
      <c r="D4" s="29">
        <f>D5+D11+D17</f>
        <v>2943</v>
      </c>
      <c r="E4" s="29">
        <f t="shared" ref="E4" si="2">SUM(E5,E17,E11)</f>
        <v>103</v>
      </c>
      <c r="F4" s="52">
        <f>SUM(F11,F5)</f>
        <v>0</v>
      </c>
      <c r="G4" s="46">
        <f>G5+G11</f>
        <v>17129.079999999998</v>
      </c>
      <c r="H4" s="46">
        <f>H5+H11</f>
        <v>0</v>
      </c>
      <c r="I4" s="20">
        <f t="shared" ref="I4:I44" si="3">SUM(C4:H4)</f>
        <v>46546.080000000002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26343</v>
      </c>
      <c r="D5" s="29">
        <f t="shared" ref="D5:E5" si="4">SUM(D6:D10)</f>
        <v>2700</v>
      </c>
      <c r="E5" s="29">
        <f t="shared" si="4"/>
        <v>88</v>
      </c>
      <c r="F5" s="52">
        <f>SUM(F6:F10)</f>
        <v>0</v>
      </c>
      <c r="G5" s="46">
        <f>G6+G8</f>
        <v>17082.55</v>
      </c>
      <c r="H5" s="46">
        <f>SUM(H6:H10)</f>
        <v>0</v>
      </c>
      <c r="I5" s="22">
        <f t="shared" si="3"/>
        <v>46213.55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4" x14ac:dyDescent="0.3">
      <c r="A6" s="15" t="s">
        <v>7</v>
      </c>
      <c r="B6" s="16" t="s">
        <v>8</v>
      </c>
      <c r="C6" s="30">
        <v>25149</v>
      </c>
      <c r="D6" s="12">
        <v>0</v>
      </c>
      <c r="E6" s="12">
        <v>88</v>
      </c>
      <c r="F6" s="12">
        <v>0</v>
      </c>
      <c r="G6" s="47">
        <v>16863.03</v>
      </c>
      <c r="H6" s="48"/>
      <c r="I6" s="22">
        <f t="shared" si="3"/>
        <v>42100.03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2</v>
      </c>
      <c r="E7" s="12"/>
      <c r="F7" s="53">
        <v>0</v>
      </c>
      <c r="G7" s="47"/>
      <c r="H7" s="48"/>
      <c r="I7" s="22">
        <f t="shared" si="3"/>
        <v>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4" x14ac:dyDescent="0.3">
      <c r="A8" s="15" t="s">
        <v>11</v>
      </c>
      <c r="B8" s="16" t="s">
        <v>12</v>
      </c>
      <c r="C8" s="30">
        <v>988</v>
      </c>
      <c r="D8" s="12">
        <v>1698</v>
      </c>
      <c r="E8" s="12"/>
      <c r="F8" s="12"/>
      <c r="G8" s="47">
        <v>219.52</v>
      </c>
      <c r="H8" s="48"/>
      <c r="I8" s="22">
        <f t="shared" si="3"/>
        <v>2905.52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1000</v>
      </c>
      <c r="E9" s="12">
        <v>0</v>
      </c>
      <c r="F9" s="12">
        <v>0</v>
      </c>
      <c r="G9" s="48"/>
      <c r="H9" s="48"/>
      <c r="I9" s="22">
        <f t="shared" si="3"/>
        <v>1000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206</v>
      </c>
      <c r="D10" s="12">
        <v>0</v>
      </c>
      <c r="E10" s="12"/>
      <c r="F10" s="53">
        <v>0</v>
      </c>
      <c r="G10" s="48"/>
      <c r="H10" s="48"/>
      <c r="I10" s="22">
        <f t="shared" si="3"/>
        <v>206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SUM(C12:C16)</f>
        <v>28</v>
      </c>
      <c r="D11" s="29">
        <f>SUM(D12:D16)</f>
        <v>243</v>
      </c>
      <c r="E11" s="38">
        <f>SUM(E12:E16)</f>
        <v>15</v>
      </c>
      <c r="F11" s="54">
        <f>SUM(F16,F13)</f>
        <v>0</v>
      </c>
      <c r="G11" s="46">
        <f>SUM(G12:G16)</f>
        <v>46.53</v>
      </c>
      <c r="H11" s="46">
        <f>SUM(H12:H16)</f>
        <v>0</v>
      </c>
      <c r="I11" s="22">
        <f t="shared" si="3"/>
        <v>332.53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4" x14ac:dyDescent="0.3">
      <c r="A12" s="15" t="s">
        <v>19</v>
      </c>
      <c r="B12" s="16" t="s">
        <v>20</v>
      </c>
      <c r="C12" s="33">
        <v>15</v>
      </c>
      <c r="D12" s="12">
        <v>68</v>
      </c>
      <c r="E12" s="12">
        <v>1</v>
      </c>
      <c r="F12" s="53">
        <v>0</v>
      </c>
      <c r="G12" s="47">
        <v>2.7800000000000002</v>
      </c>
      <c r="H12" s="48"/>
      <c r="I12" s="22">
        <f t="shared" si="3"/>
        <v>86.78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4" x14ac:dyDescent="0.3">
      <c r="A13" s="15" t="s">
        <v>21</v>
      </c>
      <c r="B13" s="16" t="s">
        <v>22</v>
      </c>
      <c r="C13" s="33">
        <v>8</v>
      </c>
      <c r="D13" s="12">
        <v>159</v>
      </c>
      <c r="E13" s="12">
        <v>6</v>
      </c>
      <c r="F13" s="12">
        <v>0</v>
      </c>
      <c r="G13" s="47">
        <v>31.2</v>
      </c>
      <c r="H13" s="48"/>
      <c r="I13" s="22">
        <f t="shared" si="3"/>
        <v>204.2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5</v>
      </c>
      <c r="D16" s="12">
        <v>16</v>
      </c>
      <c r="E16" s="12">
        <v>8</v>
      </c>
      <c r="F16" s="53">
        <v>0</v>
      </c>
      <c r="G16" s="47">
        <v>12.55</v>
      </c>
      <c r="H16" s="48"/>
      <c r="I16" s="22">
        <f t="shared" si="3"/>
        <v>41.55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 t="shared" ref="D17:E17" si="5">SUM(D18:D20)</f>
        <v>0</v>
      </c>
      <c r="E17" s="29">
        <f t="shared" si="5"/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28761</v>
      </c>
      <c r="D21" s="29">
        <f>D22+D28</f>
        <v>0</v>
      </c>
      <c r="E21" s="29">
        <f t="shared" ref="E21" si="6">SUM(E22,E28,E34)</f>
        <v>1708</v>
      </c>
      <c r="F21" s="32">
        <f>SUM(F22,F34)</f>
        <v>7867</v>
      </c>
      <c r="G21" s="46">
        <f>G22+G28</f>
        <v>13377.140000000001</v>
      </c>
      <c r="H21" s="46">
        <f>H22+H28</f>
        <v>1723.4</v>
      </c>
      <c r="I21" s="20">
        <f t="shared" si="3"/>
        <v>53436.54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25404</v>
      </c>
      <c r="D22" s="29">
        <f>D24</f>
        <v>0</v>
      </c>
      <c r="E22" s="29">
        <f t="shared" ref="E22:F22" si="7">SUM(E23:E27)</f>
        <v>1708</v>
      </c>
      <c r="F22" s="32">
        <f t="shared" si="7"/>
        <v>7867</v>
      </c>
      <c r="G22" s="46">
        <f>G24</f>
        <v>13362.94</v>
      </c>
      <c r="H22" s="29">
        <f>SUM(H23:H27)</f>
        <v>1437.27</v>
      </c>
      <c r="I22" s="22">
        <f t="shared" si="3"/>
        <v>49779.21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25404</v>
      </c>
      <c r="D24" s="12">
        <v>0</v>
      </c>
      <c r="E24" s="12">
        <v>1708</v>
      </c>
      <c r="F24" s="12">
        <v>7867</v>
      </c>
      <c r="G24" s="48">
        <v>13362.94</v>
      </c>
      <c r="H24" s="48">
        <v>1437.27</v>
      </c>
      <c r="I24" s="22">
        <f t="shared" si="3"/>
        <v>49779.21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3357</v>
      </c>
      <c r="D28" s="29">
        <f>D29+D30</f>
        <v>0</v>
      </c>
      <c r="E28" s="29">
        <f>SUM(E29:E33)</f>
        <v>0</v>
      </c>
      <c r="F28" s="32">
        <f>SUM(F29:F33)</f>
        <v>8264</v>
      </c>
      <c r="G28" s="46">
        <f>SUM(G29:G33)</f>
        <v>14.2</v>
      </c>
      <c r="H28" s="46">
        <f>SUM(H29:H33)</f>
        <v>286.13</v>
      </c>
      <c r="I28" s="22">
        <f t="shared" si="3"/>
        <v>11921.33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4" x14ac:dyDescent="0.3">
      <c r="A29" s="15" t="s">
        <v>19</v>
      </c>
      <c r="B29" s="16" t="s">
        <v>46</v>
      </c>
      <c r="C29" s="33">
        <v>455</v>
      </c>
      <c r="D29" s="12">
        <v>0</v>
      </c>
      <c r="E29" s="12"/>
      <c r="F29" s="12">
        <v>2820</v>
      </c>
      <c r="G29" s="48">
        <v>0.65</v>
      </c>
      <c r="H29" s="48">
        <v>63.349999999999994</v>
      </c>
      <c r="I29" s="22">
        <f t="shared" si="3"/>
        <v>3339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4" x14ac:dyDescent="0.3">
      <c r="A30" s="15" t="s">
        <v>21</v>
      </c>
      <c r="B30" s="16" t="s">
        <v>47</v>
      </c>
      <c r="C30" s="33">
        <v>2767</v>
      </c>
      <c r="D30" s="12">
        <v>0</v>
      </c>
      <c r="E30" s="12"/>
      <c r="F30" s="12">
        <v>372</v>
      </c>
      <c r="G30" s="48">
        <v>7.08</v>
      </c>
      <c r="H30" s="48">
        <v>103.28999999999999</v>
      </c>
      <c r="I30" s="22">
        <f t="shared" si="3"/>
        <v>3249.37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135</v>
      </c>
      <c r="D33" s="12">
        <v>0</v>
      </c>
      <c r="E33" s="12"/>
      <c r="F33" s="12">
        <v>5072</v>
      </c>
      <c r="G33" s="48">
        <v>6.47</v>
      </c>
      <c r="H33" s="48">
        <v>119.49</v>
      </c>
      <c r="I33" s="22">
        <f t="shared" si="3"/>
        <v>5332.96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54">
        <v>0</v>
      </c>
      <c r="G34" s="46">
        <f>G35+G36+G37</f>
        <v>0</v>
      </c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7.6" x14ac:dyDescent="0.3">
      <c r="A39" s="10" t="s">
        <v>57</v>
      </c>
      <c r="B39" s="11" t="s">
        <v>58</v>
      </c>
      <c r="C39" s="30">
        <v>11414</v>
      </c>
      <c r="D39" s="29">
        <v>5505</v>
      </c>
      <c r="E39" s="12">
        <v>6001</v>
      </c>
      <c r="F39" s="12">
        <v>190</v>
      </c>
      <c r="G39" s="48">
        <v>37255.570000000014</v>
      </c>
      <c r="H39" s="48">
        <v>1039.76</v>
      </c>
      <c r="I39" s="20">
        <f t="shared" si="3"/>
        <v>61405.330000000016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4.4" thickBot="1" x14ac:dyDescent="0.35">
      <c r="A44" s="13" t="s">
        <v>67</v>
      </c>
      <c r="B44" s="14" t="s">
        <v>68</v>
      </c>
      <c r="C44" s="29">
        <f>C5+C11+C22+C28+C39</f>
        <v>66546</v>
      </c>
      <c r="D44" s="29">
        <f>D39+D3</f>
        <v>8448</v>
      </c>
      <c r="E44" s="29">
        <f t="shared" ref="E44" si="9">SUM(E3,E38:E43)</f>
        <v>7812</v>
      </c>
      <c r="F44" s="55">
        <f>SUM(F3,F39)</f>
        <v>16321</v>
      </c>
      <c r="G44" s="49">
        <f>G3+G39</f>
        <v>67761.790000000008</v>
      </c>
      <c r="H44" s="56">
        <f>H5+H11+H22+H28+H39</f>
        <v>2763.16</v>
      </c>
      <c r="I44" s="24">
        <f t="shared" si="3"/>
        <v>169651.95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80" zoomScaleNormal="80" workbookViewId="0">
      <selection activeCell="F3" sqref="F3:H44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3" width="15.44140625" style="3" customWidth="1"/>
    <col min="4" max="9" width="15.44140625" style="5" customWidth="1"/>
    <col min="10" max="16384" width="9.109375" style="5"/>
  </cols>
  <sheetData>
    <row r="1" spans="1:39" x14ac:dyDescent="0.3">
      <c r="A1" s="18" t="s">
        <v>92</v>
      </c>
    </row>
    <row r="2" spans="1:39" s="7" customFormat="1" x14ac:dyDescent="0.3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26816</v>
      </c>
      <c r="D3" s="29">
        <f>D4+D21</f>
        <v>5017</v>
      </c>
      <c r="E3" s="29">
        <f t="shared" ref="E3" si="1">E4+E21</f>
        <v>904</v>
      </c>
      <c r="F3" s="52">
        <f>SUM(F4,F21,F28)</f>
        <v>15653</v>
      </c>
      <c r="G3" s="46">
        <f>G4+G21</f>
        <v>49038.831958049952</v>
      </c>
      <c r="H3" s="46">
        <f>H4+H21</f>
        <v>1003.8600000000001</v>
      </c>
      <c r="I3" s="20">
        <f>SUM(C3:H3)</f>
        <v>98432.691958049953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1061</v>
      </c>
      <c r="D4" s="29">
        <f>D5+D11+D17</f>
        <v>4888</v>
      </c>
      <c r="E4" s="29">
        <f t="shared" ref="E4" si="2">SUM(E5,E17,E11)</f>
        <v>300</v>
      </c>
      <c r="F4" s="52">
        <f>SUM(F11,F5)</f>
        <v>112</v>
      </c>
      <c r="G4" s="46">
        <f>G5+G11</f>
        <v>39312.557346634021</v>
      </c>
      <c r="H4" s="46">
        <f>H5+H11</f>
        <v>0</v>
      </c>
      <c r="I4" s="20">
        <f t="shared" ref="I4:I44" si="3">SUM(C4:H4)</f>
        <v>45673.557346634021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1039</v>
      </c>
      <c r="D5" s="29">
        <f t="shared" ref="D5:E5" si="4">SUM(D6:D10)</f>
        <v>4578</v>
      </c>
      <c r="E5" s="29">
        <f t="shared" si="4"/>
        <v>272</v>
      </c>
      <c r="F5" s="52">
        <f>SUM(F6:F10)</f>
        <v>103</v>
      </c>
      <c r="G5" s="46">
        <f>G6+G8</f>
        <v>39249.510401002022</v>
      </c>
      <c r="H5" s="46">
        <f>SUM(H6:H10)</f>
        <v>0</v>
      </c>
      <c r="I5" s="22">
        <f t="shared" si="3"/>
        <v>45241.510401002022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4" x14ac:dyDescent="0.3">
      <c r="A6" s="15" t="s">
        <v>7</v>
      </c>
      <c r="B6" s="16" t="s">
        <v>8</v>
      </c>
      <c r="C6" s="30">
        <v>750</v>
      </c>
      <c r="D6" s="12">
        <v>358</v>
      </c>
      <c r="E6" s="12">
        <f>300-28</f>
        <v>272</v>
      </c>
      <c r="F6" s="12">
        <v>72</v>
      </c>
      <c r="G6" s="47">
        <v>38873.420119402021</v>
      </c>
      <c r="H6" s="48"/>
      <c r="I6" s="22">
        <f t="shared" si="3"/>
        <v>40325.420119402021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0</v>
      </c>
      <c r="E7" s="12"/>
      <c r="F7" s="53">
        <v>0</v>
      </c>
      <c r="G7" s="47"/>
      <c r="H7" s="48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4" x14ac:dyDescent="0.3">
      <c r="A8" s="15" t="s">
        <v>11</v>
      </c>
      <c r="B8" s="16" t="s">
        <v>12</v>
      </c>
      <c r="C8" s="30">
        <v>78</v>
      </c>
      <c r="D8" s="12">
        <v>3127</v>
      </c>
      <c r="E8" s="12"/>
      <c r="F8" s="12">
        <v>31</v>
      </c>
      <c r="G8" s="47">
        <v>376.09028160000003</v>
      </c>
      <c r="H8" s="48"/>
      <c r="I8" s="22">
        <f t="shared" si="3"/>
        <v>3612.0902815999998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1093</v>
      </c>
      <c r="E9" s="12"/>
      <c r="F9" s="12">
        <v>0</v>
      </c>
      <c r="G9" s="48"/>
      <c r="H9" s="48"/>
      <c r="I9" s="22">
        <f t="shared" si="3"/>
        <v>1093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211</v>
      </c>
      <c r="D10" s="12">
        <v>0</v>
      </c>
      <c r="E10" s="12"/>
      <c r="F10" s="53">
        <v>0</v>
      </c>
      <c r="G10" s="48"/>
      <c r="H10" s="48"/>
      <c r="I10" s="22">
        <f t="shared" si="3"/>
        <v>211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SUM(C12:C16)</f>
        <v>22</v>
      </c>
      <c r="D11" s="29">
        <f>SUM(D12:D16)</f>
        <v>310</v>
      </c>
      <c r="E11" s="38">
        <f>SUM(E12:E16)</f>
        <v>28</v>
      </c>
      <c r="F11" s="54">
        <f>SUM(F16,F13)</f>
        <v>9</v>
      </c>
      <c r="G11" s="46">
        <f>SUM(G12:G16)</f>
        <v>63.046945632000003</v>
      </c>
      <c r="H11" s="46">
        <f>SUM(H12:H16)</f>
        <v>0</v>
      </c>
      <c r="I11" s="22">
        <f t="shared" si="3"/>
        <v>432.04694563200002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4" x14ac:dyDescent="0.3">
      <c r="A12" s="15" t="s">
        <v>19</v>
      </c>
      <c r="B12" s="16" t="s">
        <v>20</v>
      </c>
      <c r="C12" s="33">
        <v>3</v>
      </c>
      <c r="D12" s="12">
        <v>103</v>
      </c>
      <c r="E12" s="12">
        <v>3</v>
      </c>
      <c r="F12" s="53">
        <v>0</v>
      </c>
      <c r="G12" s="47">
        <v>3.316701696</v>
      </c>
      <c r="H12" s="48"/>
      <c r="I12" s="22">
        <f t="shared" si="3"/>
        <v>112.316701696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4" x14ac:dyDescent="0.3">
      <c r="A13" s="15" t="s">
        <v>21</v>
      </c>
      <c r="B13" s="16" t="s">
        <v>22</v>
      </c>
      <c r="C13" s="33">
        <v>8</v>
      </c>
      <c r="D13" s="12">
        <v>187</v>
      </c>
      <c r="E13" s="12">
        <v>8</v>
      </c>
      <c r="F13" s="12">
        <v>2</v>
      </c>
      <c r="G13" s="47">
        <v>36.520735416000001</v>
      </c>
      <c r="H13" s="48"/>
      <c r="I13" s="22">
        <f t="shared" si="3"/>
        <v>241.52073541600001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11</v>
      </c>
      <c r="D16" s="12">
        <v>20</v>
      </c>
      <c r="E16" s="12">
        <v>17</v>
      </c>
      <c r="F16" s="53">
        <v>7</v>
      </c>
      <c r="G16" s="47">
        <v>23.20950852</v>
      </c>
      <c r="H16" s="48"/>
      <c r="I16" s="22">
        <f t="shared" si="3"/>
        <v>78.20950852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 t="shared" ref="D17:E17" si="5">SUM(D18:D20)</f>
        <v>0</v>
      </c>
      <c r="E17" s="29">
        <f t="shared" si="5"/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25755</v>
      </c>
      <c r="D21" s="29">
        <f>D22+D28</f>
        <v>129</v>
      </c>
      <c r="E21" s="29">
        <f t="shared" ref="E21" si="6">SUM(E22,E28,E34)</f>
        <v>604</v>
      </c>
      <c r="F21" s="32">
        <f>SUM(F22,F34)</f>
        <v>9083</v>
      </c>
      <c r="G21" s="46">
        <f>G22+G28</f>
        <v>9726.2746114159308</v>
      </c>
      <c r="H21" s="46">
        <f>H22+H28</f>
        <v>1003.8600000000001</v>
      </c>
      <c r="I21" s="20">
        <f t="shared" si="3"/>
        <v>46301.134611415931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23091</v>
      </c>
      <c r="D22" s="29">
        <f>D24</f>
        <v>129</v>
      </c>
      <c r="E22" s="29">
        <f t="shared" ref="E22:F22" si="7">SUM(E23:E27)</f>
        <v>604</v>
      </c>
      <c r="F22" s="32">
        <f t="shared" si="7"/>
        <v>9083</v>
      </c>
      <c r="G22" s="46">
        <f>G24</f>
        <v>9726.2746114159308</v>
      </c>
      <c r="H22" s="29">
        <f>SUM(H23:H27)</f>
        <v>641.93000000000006</v>
      </c>
      <c r="I22" s="22">
        <f t="shared" si="3"/>
        <v>43275.204611415931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23091</v>
      </c>
      <c r="D24" s="12">
        <v>129</v>
      </c>
      <c r="E24" s="12">
        <v>604</v>
      </c>
      <c r="F24" s="12">
        <v>9083</v>
      </c>
      <c r="G24" s="48">
        <v>9726.2746114159308</v>
      </c>
      <c r="H24" s="48">
        <v>641.93000000000006</v>
      </c>
      <c r="I24" s="22">
        <f t="shared" si="3"/>
        <v>43275.204611415931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2664</v>
      </c>
      <c r="D28" s="29">
        <f>D29+D30</f>
        <v>0</v>
      </c>
      <c r="E28" s="29">
        <f>SUM(E29:E33)</f>
        <v>0</v>
      </c>
      <c r="F28" s="32">
        <f>SUM(F29:F33)</f>
        <v>6458</v>
      </c>
      <c r="G28" s="46">
        <f>SUM(G29:G33)</f>
        <v>0</v>
      </c>
      <c r="H28" s="46">
        <f>SUM(H29:H33)</f>
        <v>361.93</v>
      </c>
      <c r="I28" s="22">
        <f t="shared" si="3"/>
        <v>9483.93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4" x14ac:dyDescent="0.3">
      <c r="A29" s="15" t="s">
        <v>19</v>
      </c>
      <c r="B29" s="16" t="s">
        <v>46</v>
      </c>
      <c r="C29" s="33">
        <v>0</v>
      </c>
      <c r="D29" s="12">
        <v>0</v>
      </c>
      <c r="E29" s="12"/>
      <c r="F29" s="12">
        <v>2679</v>
      </c>
      <c r="G29" s="48"/>
      <c r="H29" s="48">
        <v>59.52</v>
      </c>
      <c r="I29" s="22">
        <f t="shared" si="3"/>
        <v>2738.52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4" x14ac:dyDescent="0.3">
      <c r="A30" s="15" t="s">
        <v>21</v>
      </c>
      <c r="B30" s="16" t="s">
        <v>47</v>
      </c>
      <c r="C30" s="33">
        <v>2553</v>
      </c>
      <c r="D30" s="12">
        <v>0</v>
      </c>
      <c r="E30" s="12"/>
      <c r="F30" s="12">
        <v>419</v>
      </c>
      <c r="G30" s="48"/>
      <c r="H30" s="48">
        <v>123.28</v>
      </c>
      <c r="I30" s="22">
        <f t="shared" si="3"/>
        <v>3095.28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111</v>
      </c>
      <c r="D33" s="12">
        <v>0</v>
      </c>
      <c r="E33" s="12"/>
      <c r="F33" s="12">
        <v>3360</v>
      </c>
      <c r="G33" s="48"/>
      <c r="H33" s="48">
        <v>179.13</v>
      </c>
      <c r="I33" s="22">
        <f t="shared" si="3"/>
        <v>3650.13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54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7.6" x14ac:dyDescent="0.3">
      <c r="A39" s="10" t="s">
        <v>57</v>
      </c>
      <c r="B39" s="11" t="s">
        <v>58</v>
      </c>
      <c r="C39" s="30">
        <v>9163</v>
      </c>
      <c r="D39" s="29">
        <v>3429</v>
      </c>
      <c r="E39" s="12">
        <v>4645</v>
      </c>
      <c r="F39" s="12">
        <v>698</v>
      </c>
      <c r="G39" s="48">
        <v>7295.3512840779995</v>
      </c>
      <c r="H39" s="48">
        <v>1228.78</v>
      </c>
      <c r="I39" s="20">
        <f t="shared" si="3"/>
        <v>26459.131284077997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4.4" thickBot="1" x14ac:dyDescent="0.35">
      <c r="A44" s="13" t="s">
        <v>67</v>
      </c>
      <c r="B44" s="14" t="s">
        <v>68</v>
      </c>
      <c r="C44" s="29">
        <f>C5+C11+C22+C28+C39</f>
        <v>35979</v>
      </c>
      <c r="D44" s="29">
        <f>D39+D3</f>
        <v>8446</v>
      </c>
      <c r="E44" s="29">
        <f t="shared" ref="E44" si="9">SUM(E3,E38:E43)</f>
        <v>5549</v>
      </c>
      <c r="F44" s="55">
        <f>SUM(F3,F39)</f>
        <v>16351</v>
      </c>
      <c r="G44" s="49">
        <f>G3+G39</f>
        <v>56334.183242127954</v>
      </c>
      <c r="H44" s="46">
        <f>H5+H11+H22+H28+H39</f>
        <v>2232.6400000000003</v>
      </c>
      <c r="I44" s="24">
        <f t="shared" si="3"/>
        <v>124891.82324212795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H3" sqref="H3:H44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3" width="15.44140625" style="3" customWidth="1"/>
    <col min="4" max="9" width="15.44140625" style="5" customWidth="1"/>
    <col min="10" max="16384" width="9.109375" style="5"/>
  </cols>
  <sheetData>
    <row r="1" spans="1:39" x14ac:dyDescent="0.3">
      <c r="A1" s="18" t="s">
        <v>93</v>
      </c>
    </row>
    <row r="2" spans="1:39" s="7" customFormat="1" x14ac:dyDescent="0.3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4">
        <v>186</v>
      </c>
      <c r="D3" s="29">
        <f>D4+D21</f>
        <v>40</v>
      </c>
      <c r="E3" s="29">
        <f>E4+E21</f>
        <v>28</v>
      </c>
      <c r="F3" s="29">
        <f>SUM(F4,F21)</f>
        <v>1938</v>
      </c>
      <c r="G3" s="29">
        <f>G4+G21</f>
        <v>485</v>
      </c>
      <c r="H3" s="29">
        <f>H4+H21</f>
        <v>58</v>
      </c>
      <c r="I3" s="20">
        <f>SUM(C3:H3)</f>
        <v>2735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4">
        <v>44</v>
      </c>
      <c r="D4" s="29">
        <f>D5+D17</f>
        <v>40</v>
      </c>
      <c r="E4" s="29">
        <f>SUM(E5,E17)</f>
        <v>5</v>
      </c>
      <c r="F4" s="29">
        <f>SUM(F5)</f>
        <v>0</v>
      </c>
      <c r="G4" s="29">
        <f>G5</f>
        <v>82</v>
      </c>
      <c r="H4" s="29">
        <f>H5+H17</f>
        <v>0</v>
      </c>
      <c r="I4" s="20">
        <f t="shared" ref="I4:I44" si="0">SUM(C4:H4)</f>
        <v>171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4">
        <v>44</v>
      </c>
      <c r="D5" s="29">
        <f>SUM(D6:D10)</f>
        <v>40</v>
      </c>
      <c r="E5" s="29">
        <f>SUM(E6:E10)</f>
        <v>5</v>
      </c>
      <c r="F5" s="29">
        <f>SUM(F6:F10)</f>
        <v>0</v>
      </c>
      <c r="G5" s="29">
        <f>G6+G8</f>
        <v>82</v>
      </c>
      <c r="H5" s="29">
        <f>SUM(H6:H10)</f>
        <v>0</v>
      </c>
      <c r="I5" s="22">
        <f t="shared" si="0"/>
        <v>171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4" x14ac:dyDescent="0.3">
      <c r="A6" s="15" t="s">
        <v>7</v>
      </c>
      <c r="B6" s="16" t="s">
        <v>8</v>
      </c>
      <c r="C6" s="30">
        <v>83</v>
      </c>
      <c r="D6" s="12">
        <v>0</v>
      </c>
      <c r="E6" s="12">
        <v>5</v>
      </c>
      <c r="F6" s="12">
        <v>0</v>
      </c>
      <c r="G6" s="37">
        <v>70</v>
      </c>
      <c r="H6" s="12"/>
      <c r="I6" s="22">
        <f t="shared" si="0"/>
        <v>158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1</v>
      </c>
      <c r="E7" s="12"/>
      <c r="F7" s="12">
        <v>0</v>
      </c>
      <c r="G7" s="37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4" x14ac:dyDescent="0.3">
      <c r="A8" s="15" t="s">
        <v>11</v>
      </c>
      <c r="B8" s="16" t="s">
        <v>12</v>
      </c>
      <c r="C8" s="30">
        <v>4</v>
      </c>
      <c r="D8" s="12">
        <v>11</v>
      </c>
      <c r="E8" s="12"/>
      <c r="F8" s="12"/>
      <c r="G8" s="37">
        <v>12</v>
      </c>
      <c r="H8" s="12"/>
      <c r="I8" s="22">
        <f t="shared" si="0"/>
        <v>27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28</v>
      </c>
      <c r="E9" s="12">
        <v>0</v>
      </c>
      <c r="F9" s="12">
        <v>0</v>
      </c>
      <c r="G9" s="12"/>
      <c r="H9" s="12"/>
      <c r="I9" s="22">
        <f t="shared" si="0"/>
        <v>28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15</v>
      </c>
      <c r="D10" s="12">
        <v>0</v>
      </c>
      <c r="E10" s="12"/>
      <c r="F10" s="12">
        <v>0</v>
      </c>
      <c r="G10" s="12"/>
      <c r="H10" s="12"/>
      <c r="I10" s="22">
        <f t="shared" si="0"/>
        <v>15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6">
        <v>36</v>
      </c>
      <c r="D11" s="29">
        <f>MAX(D12:D16)</f>
        <v>83</v>
      </c>
      <c r="E11" s="12">
        <v>5</v>
      </c>
      <c r="F11" s="32">
        <f>SUM(F16,F13)</f>
        <v>0</v>
      </c>
      <c r="G11" s="29">
        <f>G13</f>
        <v>18</v>
      </c>
      <c r="H11" s="29"/>
      <c r="I11" s="22">
        <f t="shared" si="0"/>
        <v>142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4" x14ac:dyDescent="0.3">
      <c r="A12" s="15" t="s">
        <v>19</v>
      </c>
      <c r="B12" s="16" t="s">
        <v>20</v>
      </c>
      <c r="C12" s="33">
        <v>9</v>
      </c>
      <c r="D12" s="12">
        <v>55</v>
      </c>
      <c r="E12" s="12">
        <v>3</v>
      </c>
      <c r="F12" s="12">
        <v>0</v>
      </c>
      <c r="G12" s="37">
        <v>18</v>
      </c>
      <c r="H12" s="12"/>
      <c r="I12" s="22">
        <f t="shared" si="0"/>
        <v>85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4" x14ac:dyDescent="0.3">
      <c r="A13" s="15" t="s">
        <v>21</v>
      </c>
      <c r="B13" s="16" t="s">
        <v>22</v>
      </c>
      <c r="C13" s="33">
        <v>36</v>
      </c>
      <c r="D13" s="12">
        <v>83</v>
      </c>
      <c r="E13" s="12">
        <v>5</v>
      </c>
      <c r="F13" s="12">
        <v>0</v>
      </c>
      <c r="G13" s="37">
        <v>18</v>
      </c>
      <c r="H13" s="12"/>
      <c r="I13" s="22">
        <f t="shared" si="0"/>
        <v>142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8</v>
      </c>
      <c r="D16" s="12">
        <v>4</v>
      </c>
      <c r="E16" s="12">
        <v>4</v>
      </c>
      <c r="F16" s="12">
        <v>0</v>
      </c>
      <c r="G16" s="37">
        <v>5</v>
      </c>
      <c r="H16" s="12"/>
      <c r="I16" s="22">
        <f t="shared" si="0"/>
        <v>21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>
        <v>0</v>
      </c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v>142</v>
      </c>
      <c r="D21" s="29">
        <f>D22</f>
        <v>0</v>
      </c>
      <c r="E21" s="29">
        <f>SUM(E22,E28,E34)</f>
        <v>23</v>
      </c>
      <c r="F21" s="32">
        <f>SUM(F22,F34)</f>
        <v>1938</v>
      </c>
      <c r="G21" s="29">
        <f>G22</f>
        <v>403</v>
      </c>
      <c r="H21" s="29">
        <f>H22+H34</f>
        <v>58</v>
      </c>
      <c r="I21" s="20">
        <f t="shared" si="0"/>
        <v>2564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6">
        <v>142</v>
      </c>
      <c r="D22" s="29">
        <f>D24</f>
        <v>0</v>
      </c>
      <c r="E22" s="29">
        <f>SUM(E23:E27)</f>
        <v>23</v>
      </c>
      <c r="F22" s="32">
        <f>SUM(F23:F27)</f>
        <v>1938</v>
      </c>
      <c r="G22" s="29">
        <f>SUM(G23:G27)</f>
        <v>403</v>
      </c>
      <c r="H22" s="29">
        <f>SUM(H23:H27)</f>
        <v>58</v>
      </c>
      <c r="I22" s="22">
        <f t="shared" si="0"/>
        <v>2564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142</v>
      </c>
      <c r="D24" s="12">
        <v>0</v>
      </c>
      <c r="E24" s="12">
        <v>23</v>
      </c>
      <c r="F24" s="12">
        <v>1938</v>
      </c>
      <c r="G24" s="37">
        <v>403</v>
      </c>
      <c r="H24" s="12">
        <v>58</v>
      </c>
      <c r="I24" s="22">
        <f t="shared" si="0"/>
        <v>2564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6">
        <v>91</v>
      </c>
      <c r="D28" s="29">
        <v>0</v>
      </c>
      <c r="E28" s="29"/>
      <c r="F28" s="32">
        <f>SUM(F29:F33)</f>
        <v>7700</v>
      </c>
      <c r="G28" s="29">
        <f>G30</f>
        <v>5</v>
      </c>
      <c r="H28" s="29">
        <v>25</v>
      </c>
      <c r="I28" s="22">
        <f t="shared" si="0"/>
        <v>7821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4" x14ac:dyDescent="0.3">
      <c r="A29" s="15" t="s">
        <v>19</v>
      </c>
      <c r="B29" s="16" t="s">
        <v>46</v>
      </c>
      <c r="C29" s="33">
        <v>50</v>
      </c>
      <c r="D29" s="12">
        <v>0</v>
      </c>
      <c r="E29" s="12"/>
      <c r="F29" s="12">
        <v>1393</v>
      </c>
      <c r="G29" s="12">
        <v>5</v>
      </c>
      <c r="H29" s="1">
        <v>24</v>
      </c>
      <c r="I29" s="22">
        <f t="shared" si="0"/>
        <v>1472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4" x14ac:dyDescent="0.3">
      <c r="A30" s="15" t="s">
        <v>21</v>
      </c>
      <c r="B30" s="16" t="s">
        <v>47</v>
      </c>
      <c r="C30" s="33">
        <v>30</v>
      </c>
      <c r="D30" s="12">
        <v>0</v>
      </c>
      <c r="E30" s="12"/>
      <c r="F30" s="12">
        <v>1768</v>
      </c>
      <c r="G30" s="12">
        <v>5</v>
      </c>
      <c r="H30" s="12">
        <v>23</v>
      </c>
      <c r="I30" s="22">
        <f t="shared" si="0"/>
        <v>1826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88</v>
      </c>
      <c r="D33" s="12">
        <v>0</v>
      </c>
      <c r="E33" s="12"/>
      <c r="F33" s="12">
        <v>4539</v>
      </c>
      <c r="G33" s="12">
        <v>4</v>
      </c>
      <c r="H33" s="12">
        <v>22</v>
      </c>
      <c r="I33" s="22">
        <f t="shared" si="0"/>
        <v>4653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>SUM(E35:E37)</f>
        <v>0</v>
      </c>
      <c r="F34" s="29">
        <v>0</v>
      </c>
      <c r="G34" s="29">
        <f>G35+G36+G37</f>
        <v>0</v>
      </c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7.6" x14ac:dyDescent="0.3">
      <c r="A39" s="10" t="s">
        <v>57</v>
      </c>
      <c r="B39" s="11" t="s">
        <v>58</v>
      </c>
      <c r="C39" s="30">
        <v>65</v>
      </c>
      <c r="D39" s="29">
        <v>108</v>
      </c>
      <c r="E39" s="12">
        <v>100</v>
      </c>
      <c r="F39" s="12">
        <v>6</v>
      </c>
      <c r="G39" s="12">
        <v>118</v>
      </c>
      <c r="H39" s="12">
        <v>26</v>
      </c>
      <c r="I39" s="20">
        <f t="shared" si="0"/>
        <v>423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4.4" thickBot="1" x14ac:dyDescent="0.35">
      <c r="A44" s="13" t="s">
        <v>67</v>
      </c>
      <c r="B44" s="14" t="s">
        <v>68</v>
      </c>
      <c r="C44" s="34">
        <v>403</v>
      </c>
      <c r="D44" s="29">
        <f>D39+D3</f>
        <v>148</v>
      </c>
      <c r="E44" s="29">
        <f>SUM(E3,E38:E43)</f>
        <v>128</v>
      </c>
      <c r="F44" s="55">
        <f>SUM(F3,F39)</f>
        <v>1944</v>
      </c>
      <c r="G44" s="29">
        <f>G3+G39</f>
        <v>603</v>
      </c>
      <c r="H44" s="50">
        <f>H39+H3</f>
        <v>84</v>
      </c>
      <c r="I44" s="24">
        <f t="shared" si="0"/>
        <v>3310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F3" sqref="F3:H44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3" width="15.44140625" style="3" customWidth="1"/>
    <col min="4" max="9" width="15.44140625" style="5" customWidth="1"/>
    <col min="10" max="16384" width="9.109375" style="5"/>
  </cols>
  <sheetData>
    <row r="1" spans="1:39" x14ac:dyDescent="0.3">
      <c r="A1" s="18" t="s">
        <v>94</v>
      </c>
    </row>
    <row r="2" spans="1:39" s="7" customFormat="1" x14ac:dyDescent="0.3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4">
        <f>C4+C21</f>
        <v>291</v>
      </c>
      <c r="D3" s="29">
        <f>D4+D21</f>
        <v>68</v>
      </c>
      <c r="E3" s="29">
        <f>E4+E21</f>
        <v>22</v>
      </c>
      <c r="F3" s="29">
        <f>SUM(F4,F21)</f>
        <v>2028</v>
      </c>
      <c r="G3" s="29">
        <f>G4+G21</f>
        <v>370</v>
      </c>
      <c r="H3" s="29">
        <f>H4+H21</f>
        <v>38</v>
      </c>
      <c r="I3" s="20">
        <f>SUM(C3:H3)</f>
        <v>2817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4">
        <f>C5+C17</f>
        <v>42</v>
      </c>
      <c r="D4" s="29">
        <f>D5+D17</f>
        <v>66</v>
      </c>
      <c r="E4" s="29">
        <f>SUM(E5,E17)</f>
        <v>3</v>
      </c>
      <c r="F4" s="29">
        <f>SUM(F5)</f>
        <v>16</v>
      </c>
      <c r="G4" s="29">
        <f>G5</f>
        <v>104</v>
      </c>
      <c r="H4" s="29">
        <f>H5+H17</f>
        <v>0</v>
      </c>
      <c r="I4" s="20">
        <f t="shared" ref="I4:I44" si="0">SUM(C4:H4)</f>
        <v>231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4">
        <f t="shared" ref="C5" si="1">C6+C7+C8+C9+C10</f>
        <v>42</v>
      </c>
      <c r="D5" s="29">
        <f>SUM(D6:D10)</f>
        <v>66</v>
      </c>
      <c r="E5" s="29">
        <f>SUM(E6:E10)</f>
        <v>3</v>
      </c>
      <c r="F5" s="29">
        <f>SUM(F6:F10)</f>
        <v>16</v>
      </c>
      <c r="G5" s="29">
        <f>G6+G8</f>
        <v>104</v>
      </c>
      <c r="H5" s="29">
        <f>SUM(H6:H10)</f>
        <v>0</v>
      </c>
      <c r="I5" s="22">
        <f t="shared" si="0"/>
        <v>231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4" x14ac:dyDescent="0.3">
      <c r="A6" s="15" t="s">
        <v>7</v>
      </c>
      <c r="B6" s="16" t="s">
        <v>8</v>
      </c>
      <c r="C6" s="30">
        <v>23</v>
      </c>
      <c r="D6" s="12">
        <v>9</v>
      </c>
      <c r="E6" s="12">
        <v>3</v>
      </c>
      <c r="F6" s="12">
        <v>15</v>
      </c>
      <c r="G6" s="37">
        <v>90</v>
      </c>
      <c r="H6" s="12"/>
      <c r="I6" s="22">
        <f t="shared" si="0"/>
        <v>140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4" x14ac:dyDescent="0.3">
      <c r="A8" s="15" t="s">
        <v>11</v>
      </c>
      <c r="B8" s="16" t="s">
        <v>12</v>
      </c>
      <c r="C8" s="30">
        <v>4</v>
      </c>
      <c r="D8" s="12">
        <v>28</v>
      </c>
      <c r="E8" s="12"/>
      <c r="F8" s="12">
        <v>1</v>
      </c>
      <c r="G8" s="37">
        <v>14</v>
      </c>
      <c r="H8" s="12"/>
      <c r="I8" s="22">
        <f t="shared" si="0"/>
        <v>47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29</v>
      </c>
      <c r="E9" s="12"/>
      <c r="F9" s="12">
        <v>0</v>
      </c>
      <c r="G9" s="12"/>
      <c r="H9" s="12"/>
      <c r="I9" s="22">
        <f t="shared" si="0"/>
        <v>29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15</v>
      </c>
      <c r="D10" s="12">
        <v>0</v>
      </c>
      <c r="E10" s="12"/>
      <c r="F10" s="12">
        <v>0</v>
      </c>
      <c r="G10" s="12"/>
      <c r="H10" s="12"/>
      <c r="I10" s="22">
        <f t="shared" si="0"/>
        <v>15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6">
        <v>8</v>
      </c>
      <c r="D11" s="29">
        <f>MAX(D12:D16)</f>
        <v>85</v>
      </c>
      <c r="E11" s="12">
        <v>2</v>
      </c>
      <c r="F11" s="32">
        <f>SUM(F16,F13)</f>
        <v>16</v>
      </c>
      <c r="G11" s="29">
        <f>G13</f>
        <v>37</v>
      </c>
      <c r="H11" s="29"/>
      <c r="I11" s="22">
        <f t="shared" si="0"/>
        <v>148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4" x14ac:dyDescent="0.3">
      <c r="A12" s="15" t="s">
        <v>19</v>
      </c>
      <c r="B12" s="16" t="s">
        <v>20</v>
      </c>
      <c r="C12" s="33">
        <v>3</v>
      </c>
      <c r="D12" s="12">
        <v>69</v>
      </c>
      <c r="E12" s="12">
        <v>2</v>
      </c>
      <c r="F12" s="12">
        <v>0</v>
      </c>
      <c r="G12" s="37">
        <v>23</v>
      </c>
      <c r="H12" s="12"/>
      <c r="I12" s="22">
        <f t="shared" si="0"/>
        <v>97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4" x14ac:dyDescent="0.3">
      <c r="A13" s="15" t="s">
        <v>21</v>
      </c>
      <c r="B13" s="16" t="s">
        <v>22</v>
      </c>
      <c r="C13" s="33">
        <v>2</v>
      </c>
      <c r="D13" s="12">
        <v>85</v>
      </c>
      <c r="E13" s="12">
        <v>2</v>
      </c>
      <c r="F13" s="12">
        <v>2</v>
      </c>
      <c r="G13" s="37">
        <v>37</v>
      </c>
      <c r="H13" s="12"/>
      <c r="I13" s="22">
        <f t="shared" si="0"/>
        <v>128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7</v>
      </c>
      <c r="D16" s="12">
        <v>5</v>
      </c>
      <c r="E16" s="12">
        <v>2</v>
      </c>
      <c r="F16" s="12">
        <v>14</v>
      </c>
      <c r="G16" s="37">
        <v>10</v>
      </c>
      <c r="H16" s="12"/>
      <c r="I16" s="22">
        <f t="shared" si="0"/>
        <v>38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</f>
        <v>249</v>
      </c>
      <c r="D21" s="29">
        <f>D22</f>
        <v>2</v>
      </c>
      <c r="E21" s="29">
        <f>SUM(E22,E28,E34)</f>
        <v>19</v>
      </c>
      <c r="F21" s="32">
        <f>SUM(F22,F34)</f>
        <v>2012</v>
      </c>
      <c r="G21" s="29">
        <f>G22</f>
        <v>266</v>
      </c>
      <c r="H21" s="29">
        <f>H22+H34</f>
        <v>38</v>
      </c>
      <c r="I21" s="20">
        <f t="shared" si="0"/>
        <v>2586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6">
        <f>C23+C24+C25+C26+C27</f>
        <v>249</v>
      </c>
      <c r="D22" s="29">
        <f>D24</f>
        <v>2</v>
      </c>
      <c r="E22" s="29">
        <f>SUM(E23:E27)</f>
        <v>19</v>
      </c>
      <c r="F22" s="32">
        <f>SUM(F23:F27)</f>
        <v>2012</v>
      </c>
      <c r="G22" s="29">
        <f>SUM(G23:G27)</f>
        <v>266</v>
      </c>
      <c r="H22" s="29">
        <f>SUM(H23:H27)</f>
        <v>38</v>
      </c>
      <c r="I22" s="22">
        <f t="shared" si="0"/>
        <v>2586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249</v>
      </c>
      <c r="D24" s="12">
        <v>2</v>
      </c>
      <c r="E24" s="12">
        <v>19</v>
      </c>
      <c r="F24" s="12">
        <v>2012</v>
      </c>
      <c r="G24" s="12">
        <v>266</v>
      </c>
      <c r="H24" s="12">
        <v>38</v>
      </c>
      <c r="I24" s="22">
        <f t="shared" si="0"/>
        <v>2586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6">
        <v>45</v>
      </c>
      <c r="D28" s="29">
        <v>0</v>
      </c>
      <c r="E28" s="12"/>
      <c r="F28" s="32">
        <f>SUM(F29:F33)</f>
        <v>5996</v>
      </c>
      <c r="G28" s="29">
        <v>0</v>
      </c>
      <c r="H28" s="29">
        <v>29</v>
      </c>
      <c r="I28" s="22">
        <f t="shared" si="0"/>
        <v>6070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4" x14ac:dyDescent="0.3">
      <c r="A29" s="15" t="s">
        <v>19</v>
      </c>
      <c r="B29" s="16" t="s">
        <v>46</v>
      </c>
      <c r="C29" s="33">
        <v>30</v>
      </c>
      <c r="D29" s="12">
        <v>0</v>
      </c>
      <c r="E29" s="12"/>
      <c r="F29" s="12">
        <v>1283</v>
      </c>
      <c r="G29" s="12"/>
      <c r="H29" s="1">
        <v>29</v>
      </c>
      <c r="I29" s="22">
        <f t="shared" si="0"/>
        <v>1342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4" x14ac:dyDescent="0.3">
      <c r="A30" s="15" t="s">
        <v>21</v>
      </c>
      <c r="B30" s="16" t="s">
        <v>47</v>
      </c>
      <c r="C30" s="33">
        <v>25</v>
      </c>
      <c r="D30" s="12">
        <v>0</v>
      </c>
      <c r="E30" s="12"/>
      <c r="F30" s="12">
        <v>1730</v>
      </c>
      <c r="G30" s="12"/>
      <c r="H30" s="12">
        <v>28</v>
      </c>
      <c r="I30" s="22">
        <f t="shared" si="0"/>
        <v>1783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34</v>
      </c>
      <c r="D33" s="12">
        <v>0</v>
      </c>
      <c r="E33" s="12"/>
      <c r="F33" s="12">
        <v>2983</v>
      </c>
      <c r="G33" s="12"/>
      <c r="H33" s="12">
        <v>25</v>
      </c>
      <c r="I33" s="22">
        <f t="shared" si="0"/>
        <v>3042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7.6" x14ac:dyDescent="0.3">
      <c r="A39" s="10" t="s">
        <v>57</v>
      </c>
      <c r="B39" s="11" t="s">
        <v>58</v>
      </c>
      <c r="C39" s="30">
        <v>71</v>
      </c>
      <c r="D39" s="29">
        <v>55</v>
      </c>
      <c r="E39" s="12">
        <v>95</v>
      </c>
      <c r="F39" s="12">
        <v>22</v>
      </c>
      <c r="G39" s="12">
        <v>57</v>
      </c>
      <c r="H39" s="12">
        <v>22</v>
      </c>
      <c r="I39" s="20">
        <f t="shared" si="0"/>
        <v>322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4.4" thickBot="1" x14ac:dyDescent="0.35">
      <c r="A44" s="13" t="s">
        <v>67</v>
      </c>
      <c r="B44" s="14" t="s">
        <v>68</v>
      </c>
      <c r="C44" s="34">
        <f>C39+C3</f>
        <v>362</v>
      </c>
      <c r="D44" s="29">
        <f>D39+D3</f>
        <v>123</v>
      </c>
      <c r="E44" s="29">
        <f>SUM(E3,E38:E43)</f>
        <v>117</v>
      </c>
      <c r="F44" s="55">
        <f>SUM(F3,F39)</f>
        <v>2050</v>
      </c>
      <c r="G44" s="29">
        <f>G3+G39</f>
        <v>427</v>
      </c>
      <c r="H44" s="50">
        <f>H39+H3</f>
        <v>60</v>
      </c>
      <c r="I44" s="24">
        <f t="shared" si="0"/>
        <v>3139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M4" sqref="M4:M45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4" width="15.44140625" style="3" customWidth="1"/>
    <col min="5" max="16" width="15.44140625" style="5" customWidth="1"/>
    <col min="17" max="16384" width="9.109375" style="5"/>
  </cols>
  <sheetData>
    <row r="1" spans="1:46" x14ac:dyDescent="0.3">
      <c r="A1" s="18" t="s">
        <v>95</v>
      </c>
    </row>
    <row r="2" spans="1:46" s="7" customFormat="1" ht="15" customHeight="1" x14ac:dyDescent="0.3">
      <c r="A2" s="8"/>
      <c r="B2" s="9"/>
      <c r="C2" s="66" t="s">
        <v>69</v>
      </c>
      <c r="D2" s="66"/>
      <c r="E2" s="66" t="s">
        <v>70</v>
      </c>
      <c r="F2" s="66"/>
      <c r="G2" s="66" t="s">
        <v>71</v>
      </c>
      <c r="H2" s="66"/>
      <c r="I2" s="66" t="s">
        <v>90</v>
      </c>
      <c r="J2" s="66"/>
      <c r="K2" s="66" t="s">
        <v>73</v>
      </c>
      <c r="L2" s="66"/>
      <c r="M2" s="68" t="s">
        <v>89</v>
      </c>
      <c r="N2" s="69"/>
      <c r="O2" s="66" t="s">
        <v>85</v>
      </c>
      <c r="P2" s="67"/>
    </row>
    <row r="3" spans="1:46" s="7" customFormat="1" x14ac:dyDescent="0.3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D4" si="0">C5+C22</f>
        <v>27415</v>
      </c>
      <c r="D4" s="29">
        <f t="shared" si="0"/>
        <v>22</v>
      </c>
      <c r="E4" s="29">
        <f t="shared" ref="E4:F4" si="1">E5+E22</f>
        <v>12552</v>
      </c>
      <c r="F4" s="29">
        <f t="shared" si="1"/>
        <v>32</v>
      </c>
      <c r="G4" s="32">
        <f>G5+G22</f>
        <v>4986</v>
      </c>
      <c r="H4" s="32">
        <v>16</v>
      </c>
      <c r="I4" s="52">
        <f>SUM(I5,I22,I29)</f>
        <v>3973</v>
      </c>
      <c r="J4" s="46"/>
      <c r="K4" s="46">
        <f>K5+K22</f>
        <v>20977.517000000003</v>
      </c>
      <c r="L4" s="29"/>
      <c r="M4" s="46">
        <f t="shared" ref="M4" si="2">M5+M22</f>
        <v>205.82</v>
      </c>
      <c r="N4" s="46"/>
      <c r="O4" s="19">
        <f>C4+E4+G4+I4+K4+M4</f>
        <v>70109.337000000014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22253</v>
      </c>
      <c r="D5" s="29">
        <f>D6+D12+D18</f>
        <v>22</v>
      </c>
      <c r="E5" s="29">
        <f>E6+E12+E18</f>
        <v>12552</v>
      </c>
      <c r="F5" s="29">
        <f>F6+F12+F18</f>
        <v>32</v>
      </c>
      <c r="G5" s="32">
        <f>G6+G12</f>
        <v>4661</v>
      </c>
      <c r="H5" s="43"/>
      <c r="I5" s="52">
        <f>SUM(I12,I6)</f>
        <v>1902</v>
      </c>
      <c r="J5" s="46"/>
      <c r="K5" s="46">
        <f>K6+K12</f>
        <v>19393.855000000003</v>
      </c>
      <c r="L5" s="29"/>
      <c r="M5" s="46">
        <f t="shared" ref="M5" si="3">M6+M12</f>
        <v>0</v>
      </c>
      <c r="N5" s="46"/>
      <c r="O5" s="19">
        <f t="shared" ref="O5:O45" si="4">C5+E5+G5+I5+K5+M5</f>
        <v>60761.855000000003</v>
      </c>
      <c r="P5" s="20">
        <f t="shared" ref="P5:P45" si="5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22105</v>
      </c>
      <c r="D6" s="29"/>
      <c r="E6" s="29">
        <f t="shared" ref="E6" si="6">SUM(E7:E11)</f>
        <v>12268</v>
      </c>
      <c r="F6" s="29">
        <f>SUM(F7:F11)</f>
        <v>0</v>
      </c>
      <c r="G6" s="32">
        <v>4631</v>
      </c>
      <c r="H6" s="43"/>
      <c r="I6" s="52">
        <f>SUM(I7:I11)</f>
        <v>1871</v>
      </c>
      <c r="J6" s="46"/>
      <c r="K6" s="46">
        <f>K7+K9</f>
        <v>19328.635000000002</v>
      </c>
      <c r="L6" s="29"/>
      <c r="M6" s="46">
        <f t="shared" ref="M6" si="7">SUM(M7:M11)</f>
        <v>0</v>
      </c>
      <c r="N6" s="46"/>
      <c r="O6" s="19">
        <f t="shared" si="4"/>
        <v>60203.635000000002</v>
      </c>
      <c r="P6" s="20">
        <f t="shared" si="5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17897</v>
      </c>
      <c r="D7" s="12"/>
      <c r="E7" s="12">
        <v>9181</v>
      </c>
      <c r="F7" s="12">
        <v>0</v>
      </c>
      <c r="G7" s="65">
        <v>3909</v>
      </c>
      <c r="H7" s="42"/>
      <c r="I7" s="12">
        <v>1244</v>
      </c>
      <c r="J7" s="12"/>
      <c r="K7" s="47">
        <v>19328.635000000002</v>
      </c>
      <c r="L7" s="37"/>
      <c r="M7" s="12"/>
      <c r="N7" s="12"/>
      <c r="O7" s="19">
        <f t="shared" si="4"/>
        <v>51559.635000000002</v>
      </c>
      <c r="P7" s="20">
        <f t="shared" si="5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/>
      <c r="J8" s="12"/>
      <c r="K8" s="47"/>
      <c r="L8" s="37"/>
      <c r="M8" s="12"/>
      <c r="N8" s="12"/>
      <c r="O8" s="19">
        <f t="shared" si="4"/>
        <v>0</v>
      </c>
      <c r="P8" s="20">
        <f t="shared" si="5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4195</v>
      </c>
      <c r="D9" s="12"/>
      <c r="E9" s="12">
        <v>493</v>
      </c>
      <c r="F9" s="12">
        <v>0</v>
      </c>
      <c r="G9" s="40"/>
      <c r="H9" s="42"/>
      <c r="I9" s="12">
        <v>530</v>
      </c>
      <c r="J9" s="12"/>
      <c r="K9" s="47"/>
      <c r="L9" s="37"/>
      <c r="M9" s="12"/>
      <c r="N9" s="12"/>
      <c r="O9" s="19">
        <f t="shared" si="4"/>
        <v>5218</v>
      </c>
      <c r="P9" s="20">
        <f t="shared" si="5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2594</v>
      </c>
      <c r="F10" s="12">
        <v>0</v>
      </c>
      <c r="G10" s="40"/>
      <c r="H10" s="42"/>
      <c r="I10" s="12">
        <v>97</v>
      </c>
      <c r="J10" s="12"/>
      <c r="K10" s="48"/>
      <c r="L10" s="12"/>
      <c r="M10" s="12"/>
      <c r="N10" s="12"/>
      <c r="O10" s="19">
        <f t="shared" si="4"/>
        <v>2691</v>
      </c>
      <c r="P10" s="20">
        <f t="shared" si="5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13</v>
      </c>
      <c r="D11" s="12"/>
      <c r="E11" s="12">
        <v>0</v>
      </c>
      <c r="F11" s="12">
        <v>0</v>
      </c>
      <c r="G11" s="39"/>
      <c r="H11" s="42"/>
      <c r="I11" s="12"/>
      <c r="J11" s="12"/>
      <c r="K11" s="48"/>
      <c r="L11" s="12"/>
      <c r="M11" s="12"/>
      <c r="N11" s="12"/>
      <c r="O11" s="19">
        <f t="shared" si="4"/>
        <v>13</v>
      </c>
      <c r="P11" s="20">
        <f t="shared" si="5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148</v>
      </c>
      <c r="D12" s="29"/>
      <c r="E12" s="29">
        <f t="shared" ref="E12" si="8">SUM(E13:E17)</f>
        <v>284</v>
      </c>
      <c r="F12" s="29">
        <v>0</v>
      </c>
      <c r="G12" s="32">
        <v>30</v>
      </c>
      <c r="H12" s="43"/>
      <c r="I12" s="54">
        <f>SUM(I13:I17)</f>
        <v>31</v>
      </c>
      <c r="J12" s="46"/>
      <c r="K12" s="46">
        <f>SUM(K13:K17)</f>
        <v>65.22</v>
      </c>
      <c r="L12" s="29"/>
      <c r="M12" s="46">
        <f t="shared" ref="M12" si="9">SUM(M13:M17)</f>
        <v>0</v>
      </c>
      <c r="N12" s="46"/>
      <c r="O12" s="19">
        <f t="shared" si="4"/>
        <v>558.22</v>
      </c>
      <c r="P12" s="20">
        <f t="shared" si="5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40"/>
      <c r="H13" s="42"/>
      <c r="I13" s="12"/>
      <c r="J13" s="12"/>
      <c r="K13" s="48"/>
      <c r="L13" s="12"/>
      <c r="M13" s="12"/>
      <c r="N13" s="12"/>
      <c r="O13" s="19">
        <f t="shared" si="4"/>
        <v>0</v>
      </c>
      <c r="P13" s="20">
        <f t="shared" si="5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145</v>
      </c>
      <c r="D14" s="12"/>
      <c r="E14" s="12">
        <v>283</v>
      </c>
      <c r="F14" s="12">
        <v>0</v>
      </c>
      <c r="G14" s="40">
        <v>30</v>
      </c>
      <c r="H14" s="42"/>
      <c r="I14" s="12">
        <v>31</v>
      </c>
      <c r="J14" s="12"/>
      <c r="K14" s="48">
        <v>65.22</v>
      </c>
      <c r="L14" s="12"/>
      <c r="M14" s="12"/>
      <c r="N14" s="12"/>
      <c r="O14" s="19">
        <f t="shared" si="4"/>
        <v>554.22</v>
      </c>
      <c r="P14" s="20">
        <f t="shared" si="5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40"/>
      <c r="H15" s="42"/>
      <c r="I15" s="12">
        <v>0</v>
      </c>
      <c r="J15" s="12"/>
      <c r="K15" s="48"/>
      <c r="L15" s="12"/>
      <c r="M15" s="12"/>
      <c r="N15" s="12"/>
      <c r="O15" s="19">
        <f t="shared" si="4"/>
        <v>0</v>
      </c>
      <c r="P15" s="20">
        <f t="shared" si="5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48"/>
      <c r="L16" s="12"/>
      <c r="M16" s="12"/>
      <c r="N16" s="12"/>
      <c r="O16" s="19">
        <f t="shared" si="4"/>
        <v>0</v>
      </c>
      <c r="P16" s="20">
        <f t="shared" si="5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3</v>
      </c>
      <c r="D17" s="12"/>
      <c r="E17" s="12">
        <v>1</v>
      </c>
      <c r="F17" s="12">
        <v>0</v>
      </c>
      <c r="G17" s="58">
        <v>0</v>
      </c>
      <c r="H17" s="42"/>
      <c r="I17" s="12">
        <v>0</v>
      </c>
      <c r="J17" s="12"/>
      <c r="K17" s="48"/>
      <c r="L17" s="12"/>
      <c r="M17" s="12"/>
      <c r="N17" s="12"/>
      <c r="O17" s="19">
        <f t="shared" si="4"/>
        <v>4</v>
      </c>
      <c r="P17" s="20">
        <f t="shared" si="5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29">
        <f t="shared" ref="C18" si="10">C20</f>
        <v>0</v>
      </c>
      <c r="D18" s="29">
        <f>D20</f>
        <v>22</v>
      </c>
      <c r="E18" s="29">
        <f t="shared" ref="E18:F18" si="11">SUM(E19:E21)</f>
        <v>0</v>
      </c>
      <c r="F18" s="29">
        <f t="shared" si="11"/>
        <v>32</v>
      </c>
      <c r="G18" s="29"/>
      <c r="H18" s="43"/>
      <c r="I18" s="29">
        <v>0</v>
      </c>
      <c r="J18" s="46"/>
      <c r="K18" s="46"/>
      <c r="L18" s="29"/>
      <c r="M18" s="46">
        <f t="shared" ref="M18" si="12">SUM(M19:M21)</f>
        <v>0</v>
      </c>
      <c r="N18" s="46"/>
      <c r="O18" s="19">
        <f t="shared" si="4"/>
        <v>0</v>
      </c>
      <c r="P18" s="20">
        <f t="shared" si="5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48"/>
      <c r="L19" s="12"/>
      <c r="M19" s="12"/>
      <c r="N19" s="12"/>
      <c r="O19" s="19">
        <f t="shared" si="4"/>
        <v>0</v>
      </c>
      <c r="P19" s="20">
        <f t="shared" si="5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22</v>
      </c>
      <c r="E20" s="12">
        <v>0</v>
      </c>
      <c r="F20" s="12">
        <v>32</v>
      </c>
      <c r="G20" s="39"/>
      <c r="H20" s="42"/>
      <c r="I20" s="12">
        <v>0</v>
      </c>
      <c r="J20" s="12"/>
      <c r="K20" s="48"/>
      <c r="L20" s="12"/>
      <c r="M20" s="12"/>
      <c r="N20" s="12"/>
      <c r="O20" s="19">
        <f t="shared" si="4"/>
        <v>0</v>
      </c>
      <c r="P20" s="20">
        <f t="shared" si="5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48"/>
      <c r="L21" s="12"/>
      <c r="M21" s="12"/>
      <c r="N21" s="12"/>
      <c r="O21" s="19">
        <f t="shared" si="4"/>
        <v>0</v>
      </c>
      <c r="P21" s="20">
        <f t="shared" si="5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5162</v>
      </c>
      <c r="D22" s="32"/>
      <c r="E22" s="29">
        <f t="shared" ref="E22" si="13">E23+E29</f>
        <v>0</v>
      </c>
      <c r="F22" s="29">
        <f>F23+F29</f>
        <v>0</v>
      </c>
      <c r="G22" s="32">
        <v>325</v>
      </c>
      <c r="H22" s="43"/>
      <c r="I22" s="32">
        <f>SUM(I23,I35)</f>
        <v>1908</v>
      </c>
      <c r="J22" s="46"/>
      <c r="K22" s="46">
        <f>K23+K29</f>
        <v>1583.662</v>
      </c>
      <c r="L22" s="29"/>
      <c r="M22" s="46">
        <f t="shared" ref="M22" si="14">M23+M29</f>
        <v>205.82</v>
      </c>
      <c r="N22" s="46"/>
      <c r="O22" s="19">
        <f t="shared" si="4"/>
        <v>9184.482</v>
      </c>
      <c r="P22" s="20">
        <f t="shared" si="5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4636</v>
      </c>
      <c r="D23" s="29"/>
      <c r="E23" s="29">
        <f t="shared" ref="E23" si="15">E25</f>
        <v>0</v>
      </c>
      <c r="F23" s="29">
        <f>SUM(F24:F28)</f>
        <v>0</v>
      </c>
      <c r="G23" s="29">
        <v>325</v>
      </c>
      <c r="H23" s="43"/>
      <c r="I23" s="32">
        <f t="shared" ref="I23" si="16">SUM(I24:I28)</f>
        <v>1908</v>
      </c>
      <c r="J23" s="29"/>
      <c r="K23" s="46">
        <f>K25</f>
        <v>1583.662</v>
      </c>
      <c r="L23" s="29"/>
      <c r="M23" s="46">
        <f t="shared" ref="M23" si="17">SUM(M24:M28)</f>
        <v>17.940000000000001</v>
      </c>
      <c r="N23" s="29"/>
      <c r="O23" s="19">
        <f t="shared" si="4"/>
        <v>8470.6020000000008</v>
      </c>
      <c r="P23" s="20">
        <f t="shared" si="5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48"/>
      <c r="L24" s="12"/>
      <c r="M24" s="12"/>
      <c r="N24" s="12"/>
      <c r="O24" s="19">
        <f t="shared" si="4"/>
        <v>0</v>
      </c>
      <c r="P24" s="20">
        <f t="shared" si="5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4636</v>
      </c>
      <c r="D25" s="12"/>
      <c r="E25" s="12">
        <v>0</v>
      </c>
      <c r="F25" s="12">
        <v>0</v>
      </c>
      <c r="G25" s="58">
        <v>325</v>
      </c>
      <c r="H25" s="42"/>
      <c r="I25" s="12">
        <v>1908</v>
      </c>
      <c r="J25" s="12"/>
      <c r="K25" s="48">
        <v>1583.662</v>
      </c>
      <c r="L25" s="12"/>
      <c r="M25" s="48">
        <v>17.940000000000001</v>
      </c>
      <c r="N25" s="12"/>
      <c r="O25" s="19">
        <f t="shared" si="4"/>
        <v>8470.6020000000008</v>
      </c>
      <c r="P25" s="20">
        <f t="shared" si="5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58"/>
      <c r="H26" s="42"/>
      <c r="I26" s="12">
        <v>0</v>
      </c>
      <c r="J26" s="12"/>
      <c r="K26" s="48"/>
      <c r="L26" s="12"/>
      <c r="M26" s="12"/>
      <c r="N26" s="12"/>
      <c r="O26" s="19">
        <f t="shared" si="4"/>
        <v>0</v>
      </c>
      <c r="P26" s="20">
        <f t="shared" si="5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48"/>
      <c r="L27" s="12"/>
      <c r="M27" s="12"/>
      <c r="N27" s="12"/>
      <c r="O27" s="19">
        <f t="shared" si="4"/>
        <v>0</v>
      </c>
      <c r="P27" s="20">
        <f t="shared" si="5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48"/>
      <c r="L28" s="12"/>
      <c r="M28" s="12"/>
      <c r="N28" s="12"/>
      <c r="O28" s="19">
        <f t="shared" si="4"/>
        <v>0</v>
      </c>
      <c r="P28" s="20">
        <f t="shared" si="5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526</v>
      </c>
      <c r="D29" s="29"/>
      <c r="E29" s="29">
        <f t="shared" ref="E29" si="18">E30+E31</f>
        <v>0</v>
      </c>
      <c r="F29" s="29">
        <v>0</v>
      </c>
      <c r="G29" s="59">
        <f>G31</f>
        <v>0</v>
      </c>
      <c r="H29" s="43"/>
      <c r="I29" s="32">
        <f>SUM(I30:I34)</f>
        <v>163</v>
      </c>
      <c r="J29" s="46"/>
      <c r="K29" s="46">
        <f>K31</f>
        <v>0</v>
      </c>
      <c r="L29" s="29"/>
      <c r="M29" s="46">
        <f t="shared" ref="M29" si="19">SUM(M30:M34)</f>
        <v>187.88</v>
      </c>
      <c r="N29" s="46"/>
      <c r="O29" s="19">
        <f t="shared" si="4"/>
        <v>876.88</v>
      </c>
      <c r="P29" s="20">
        <f t="shared" si="5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60"/>
      <c r="H30" s="42"/>
      <c r="I30" s="12">
        <v>0</v>
      </c>
      <c r="J30" s="12"/>
      <c r="K30" s="48"/>
      <c r="L30" s="12"/>
      <c r="M30" s="12"/>
      <c r="N30" s="12"/>
      <c r="O30" s="19">
        <f t="shared" si="4"/>
        <v>0</v>
      </c>
      <c r="P30" s="20">
        <f t="shared" si="5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526</v>
      </c>
      <c r="D31" s="12"/>
      <c r="E31" s="12">
        <v>0</v>
      </c>
      <c r="F31" s="12">
        <v>0</v>
      </c>
      <c r="G31" s="60">
        <v>0</v>
      </c>
      <c r="H31" s="42"/>
      <c r="I31" s="12">
        <v>131</v>
      </c>
      <c r="J31" s="12"/>
      <c r="K31" s="48"/>
      <c r="L31" s="12"/>
      <c r="M31" s="48">
        <v>187.88</v>
      </c>
      <c r="N31" s="12"/>
      <c r="O31" s="19">
        <f t="shared" si="4"/>
        <v>844.88</v>
      </c>
      <c r="P31" s="20">
        <f t="shared" si="5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60"/>
      <c r="H32" s="42"/>
      <c r="I32" s="12">
        <v>0</v>
      </c>
      <c r="J32" s="12"/>
      <c r="K32" s="48"/>
      <c r="L32" s="12"/>
      <c r="M32" s="12"/>
      <c r="N32" s="12"/>
      <c r="O32" s="19">
        <f t="shared" si="4"/>
        <v>0</v>
      </c>
      <c r="P32" s="20">
        <f t="shared" si="5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48"/>
      <c r="L33" s="12"/>
      <c r="M33" s="12"/>
      <c r="N33" s="12"/>
      <c r="O33" s="19">
        <f t="shared" si="4"/>
        <v>0</v>
      </c>
      <c r="P33" s="20">
        <f t="shared" si="5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32</v>
      </c>
      <c r="J34" s="12"/>
      <c r="K34" s="48"/>
      <c r="L34" s="12"/>
      <c r="M34" s="12"/>
      <c r="N34" s="12"/>
      <c r="O34" s="19">
        <f t="shared" si="4"/>
        <v>32</v>
      </c>
      <c r="P34" s="20">
        <f t="shared" si="5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46"/>
      <c r="K35" s="46">
        <f>K36+K37+K38</f>
        <v>0</v>
      </c>
      <c r="L35" s="29"/>
      <c r="M35" s="46">
        <f t="shared" ref="M35" si="20">SUM(M36:M38)</f>
        <v>0</v>
      </c>
      <c r="N35" s="46"/>
      <c r="O35" s="19">
        <f t="shared" si="4"/>
        <v>0</v>
      </c>
      <c r="P35" s="20">
        <f t="shared" si="5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8"/>
      <c r="L36" s="12"/>
      <c r="M36" s="12"/>
      <c r="N36" s="12"/>
      <c r="O36" s="19">
        <f t="shared" si="4"/>
        <v>0</v>
      </c>
      <c r="P36" s="20">
        <f t="shared" si="5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48"/>
      <c r="L37" s="12"/>
      <c r="M37" s="12"/>
      <c r="N37" s="12"/>
      <c r="O37" s="19">
        <f t="shared" si="4"/>
        <v>0</v>
      </c>
      <c r="P37" s="20">
        <f t="shared" si="5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48"/>
      <c r="L38" s="12"/>
      <c r="M38" s="12"/>
      <c r="N38" s="12"/>
      <c r="O38" s="19">
        <f t="shared" si="4"/>
        <v>0</v>
      </c>
      <c r="P38" s="20">
        <f t="shared" si="5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48"/>
      <c r="L39" s="12"/>
      <c r="M39" s="12"/>
      <c r="N39" s="12"/>
      <c r="O39" s="19">
        <f t="shared" si="4"/>
        <v>0</v>
      </c>
      <c r="P39" s="20">
        <f t="shared" si="5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7.6" x14ac:dyDescent="0.3">
      <c r="A40" s="10" t="s">
        <v>57</v>
      </c>
      <c r="B40" s="11" t="s">
        <v>58</v>
      </c>
      <c r="C40" s="37">
        <v>4517</v>
      </c>
      <c r="D40" s="12"/>
      <c r="E40" s="29">
        <v>0</v>
      </c>
      <c r="F40" s="29">
        <v>0</v>
      </c>
      <c r="G40" s="12">
        <v>9132</v>
      </c>
      <c r="H40" s="12"/>
      <c r="I40" s="12">
        <v>1778</v>
      </c>
      <c r="J40" s="12"/>
      <c r="K40" s="48">
        <v>3383.02</v>
      </c>
      <c r="L40" s="12"/>
      <c r="M40" s="48">
        <v>0</v>
      </c>
      <c r="N40" s="12"/>
      <c r="O40" s="19">
        <f t="shared" si="4"/>
        <v>18810.02</v>
      </c>
      <c r="P40" s="20">
        <f t="shared" si="5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48"/>
      <c r="L41" s="12"/>
      <c r="M41" s="12"/>
      <c r="N41" s="12"/>
      <c r="O41" s="19">
        <f t="shared" si="4"/>
        <v>0</v>
      </c>
      <c r="P41" s="20">
        <f t="shared" si="5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48"/>
      <c r="L42" s="12"/>
      <c r="M42" s="12"/>
      <c r="N42" s="12"/>
      <c r="O42" s="19">
        <f t="shared" si="4"/>
        <v>0</v>
      </c>
      <c r="P42" s="20">
        <f t="shared" si="5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48"/>
      <c r="L43" s="12"/>
      <c r="M43" s="12"/>
      <c r="N43" s="12"/>
      <c r="O43" s="19">
        <f t="shared" si="4"/>
        <v>0</v>
      </c>
      <c r="P43" s="20">
        <f t="shared" si="5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48"/>
      <c r="L44" s="12"/>
      <c r="M44" s="12"/>
      <c r="N44" s="12"/>
      <c r="O44" s="19">
        <f t="shared" si="4"/>
        <v>0</v>
      </c>
      <c r="P44" s="20">
        <f t="shared" si="5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4.4" thickBot="1" x14ac:dyDescent="0.35">
      <c r="A45" s="13" t="s">
        <v>67</v>
      </c>
      <c r="B45" s="14" t="s">
        <v>68</v>
      </c>
      <c r="C45" s="29">
        <f>C4+C40</f>
        <v>31932</v>
      </c>
      <c r="D45" s="29">
        <f>D20</f>
        <v>22</v>
      </c>
      <c r="E45" s="29">
        <f t="shared" ref="E45:F45" si="21">E40+E4</f>
        <v>12552</v>
      </c>
      <c r="F45" s="29">
        <f t="shared" si="21"/>
        <v>32</v>
      </c>
      <c r="G45" s="32">
        <f>G40+G4</f>
        <v>14118</v>
      </c>
      <c r="H45" s="32">
        <f>H4</f>
        <v>16</v>
      </c>
      <c r="I45" s="55">
        <f>SUM(I4,I40,I39)</f>
        <v>5751</v>
      </c>
      <c r="J45" s="56"/>
      <c r="K45" s="49">
        <f>K4+K40</f>
        <v>24360.537000000004</v>
      </c>
      <c r="L45" s="32"/>
      <c r="M45" s="56">
        <f t="shared" ref="M45" si="22">M6+M12+M23+M29+M40</f>
        <v>205.82</v>
      </c>
      <c r="N45" s="56"/>
      <c r="O45" s="23">
        <f t="shared" si="4"/>
        <v>88919.357000000018</v>
      </c>
      <c r="P45" s="24">
        <f t="shared" si="5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K45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4" width="15.44140625" style="3" customWidth="1"/>
    <col min="5" max="16" width="15.44140625" style="5" customWidth="1"/>
    <col min="17" max="16384" width="9.109375" style="5"/>
  </cols>
  <sheetData>
    <row r="1" spans="1:46" x14ac:dyDescent="0.3">
      <c r="A1" s="18" t="s">
        <v>96</v>
      </c>
    </row>
    <row r="2" spans="1:46" s="7" customFormat="1" ht="15" customHeight="1" x14ac:dyDescent="0.3">
      <c r="A2" s="8"/>
      <c r="B2" s="9"/>
      <c r="C2" s="66" t="s">
        <v>69</v>
      </c>
      <c r="D2" s="66"/>
      <c r="E2" s="66" t="s">
        <v>70</v>
      </c>
      <c r="F2" s="66"/>
      <c r="G2" s="66" t="s">
        <v>71</v>
      </c>
      <c r="H2" s="66"/>
      <c r="I2" s="66" t="s">
        <v>72</v>
      </c>
      <c r="J2" s="66"/>
      <c r="K2" s="66" t="s">
        <v>73</v>
      </c>
      <c r="L2" s="66"/>
      <c r="M2" s="68" t="s">
        <v>89</v>
      </c>
      <c r="N2" s="69"/>
      <c r="O2" s="66" t="s">
        <v>85</v>
      </c>
      <c r="P2" s="67"/>
    </row>
    <row r="3" spans="1:46" s="7" customFormat="1" x14ac:dyDescent="0.3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F4" si="0">C5+C22</f>
        <v>22550</v>
      </c>
      <c r="D4" s="29">
        <f t="shared" si="0"/>
        <v>10</v>
      </c>
      <c r="E4" s="29">
        <f t="shared" si="0"/>
        <v>14633</v>
      </c>
      <c r="F4" s="29">
        <f t="shared" si="0"/>
        <v>32</v>
      </c>
      <c r="G4" s="32">
        <f>G5+G22</f>
        <v>5324</v>
      </c>
      <c r="H4" s="32">
        <v>16</v>
      </c>
      <c r="I4" s="52">
        <f>SUM(I5,I22,I29)</f>
        <v>1498</v>
      </c>
      <c r="J4" s="61"/>
      <c r="K4" s="46">
        <f>K5+K22</f>
        <v>20509.339</v>
      </c>
      <c r="L4" s="29"/>
      <c r="M4" s="46"/>
      <c r="N4" s="19"/>
      <c r="O4" s="19">
        <f>C4+E4+G4+I4+K4+M4</f>
        <v>64514.339</v>
      </c>
      <c r="P4" s="20">
        <f>D4+F4+H4+J4+L4+N4</f>
        <v>58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</f>
        <v>18107</v>
      </c>
      <c r="D5" s="29">
        <f>D6+D12+D18</f>
        <v>10</v>
      </c>
      <c r="E5" s="29">
        <f>E6+E12+E18</f>
        <v>14633</v>
      </c>
      <c r="F5" s="29">
        <f>F6+F12+F18</f>
        <v>32</v>
      </c>
      <c r="G5" s="32">
        <f>G6+G12</f>
        <v>3751</v>
      </c>
      <c r="H5" s="43"/>
      <c r="I5" s="52">
        <f>SUM(I12,I6)</f>
        <v>1270</v>
      </c>
      <c r="J5" s="61"/>
      <c r="K5" s="46">
        <f>K6+K12</f>
        <v>19717.699000000001</v>
      </c>
      <c r="L5" s="29"/>
      <c r="M5" s="46"/>
      <c r="N5" s="19"/>
      <c r="O5" s="19">
        <f t="shared" ref="O5:O45" si="1">C5+E5+G5+I5+K5+M5</f>
        <v>57478.699000000001</v>
      </c>
      <c r="P5" s="20">
        <f t="shared" ref="P5:P45" si="2">D5+F5+H5+J5+L5+N5</f>
        <v>42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17871</v>
      </c>
      <c r="D6" s="29"/>
      <c r="E6" s="29">
        <f t="shared" ref="E6" si="3">SUM(E7:E11)</f>
        <v>13983</v>
      </c>
      <c r="F6" s="29">
        <f>SUM(F7:F11)</f>
        <v>0</v>
      </c>
      <c r="G6" s="32">
        <f>G7+G10</f>
        <v>3650</v>
      </c>
      <c r="H6" s="43"/>
      <c r="I6" s="52">
        <f>SUM(I7:I11)</f>
        <v>1141</v>
      </c>
      <c r="J6" s="61"/>
      <c r="K6" s="46">
        <f>K7</f>
        <v>19471.659</v>
      </c>
      <c r="L6" s="29"/>
      <c r="M6" s="46"/>
      <c r="N6" s="21"/>
      <c r="O6" s="19">
        <f t="shared" si="1"/>
        <v>56116.659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14717</v>
      </c>
      <c r="D7" s="12"/>
      <c r="E7" s="12">
        <v>6727</v>
      </c>
      <c r="F7" s="12">
        <v>0</v>
      </c>
      <c r="G7" s="12">
        <v>3349</v>
      </c>
      <c r="H7" s="42"/>
      <c r="I7" s="12">
        <v>890</v>
      </c>
      <c r="J7" s="62"/>
      <c r="K7" s="47">
        <v>19471.659</v>
      </c>
      <c r="L7" s="37"/>
      <c r="M7" s="12"/>
      <c r="N7" s="21"/>
      <c r="O7" s="19">
        <f t="shared" si="1"/>
        <v>45154.659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62"/>
      <c r="K8" s="47"/>
      <c r="L8" s="37"/>
      <c r="M8" s="12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2945</v>
      </c>
      <c r="D9" s="12"/>
      <c r="E9" s="12">
        <v>1213</v>
      </c>
      <c r="F9" s="12">
        <v>0</v>
      </c>
      <c r="G9" s="40"/>
      <c r="H9" s="42"/>
      <c r="I9" s="12">
        <v>103</v>
      </c>
      <c r="J9" s="62"/>
      <c r="K9" s="47"/>
      <c r="L9" s="37"/>
      <c r="M9" s="12"/>
      <c r="N9" s="21"/>
      <c r="O9" s="19">
        <f t="shared" si="1"/>
        <v>4261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6043</v>
      </c>
      <c r="F10" s="12">
        <v>0</v>
      </c>
      <c r="G10" s="12">
        <v>301</v>
      </c>
      <c r="H10" s="42"/>
      <c r="I10" s="12">
        <v>148</v>
      </c>
      <c r="J10" s="62"/>
      <c r="K10" s="48"/>
      <c r="L10" s="12"/>
      <c r="M10" s="12"/>
      <c r="N10" s="21"/>
      <c r="O10" s="19">
        <f t="shared" si="1"/>
        <v>6492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209</v>
      </c>
      <c r="D11" s="12"/>
      <c r="E11" s="12">
        <v>0</v>
      </c>
      <c r="F11" s="12">
        <v>0</v>
      </c>
      <c r="G11" s="39"/>
      <c r="H11" s="42"/>
      <c r="I11" s="12">
        <v>0</v>
      </c>
      <c r="J11" s="62"/>
      <c r="K11" s="48"/>
      <c r="L11" s="12"/>
      <c r="M11" s="12"/>
      <c r="N11" s="21"/>
      <c r="O11" s="19">
        <f t="shared" si="1"/>
        <v>209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236</v>
      </c>
      <c r="D12" s="29"/>
      <c r="E12" s="29">
        <f t="shared" ref="E12" si="4">SUM(E13:E17)</f>
        <v>650</v>
      </c>
      <c r="F12" s="29">
        <v>0</v>
      </c>
      <c r="G12" s="32">
        <v>101</v>
      </c>
      <c r="H12" s="43"/>
      <c r="I12" s="54">
        <f>SUM(I13:I17)</f>
        <v>129</v>
      </c>
      <c r="J12" s="61"/>
      <c r="K12" s="46">
        <f>SUM(K13:K17)</f>
        <v>246.04000000000002</v>
      </c>
      <c r="L12" s="29"/>
      <c r="M12" s="29"/>
      <c r="N12" s="21"/>
      <c r="O12" s="19">
        <f t="shared" si="1"/>
        <v>1362.04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62"/>
      <c r="K13" s="48"/>
      <c r="L13" s="12"/>
      <c r="M13" s="12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236</v>
      </c>
      <c r="D14" s="12"/>
      <c r="E14" s="12">
        <v>650</v>
      </c>
      <c r="F14" s="12">
        <v>0</v>
      </c>
      <c r="G14" s="12">
        <v>81</v>
      </c>
      <c r="H14" s="42"/>
      <c r="I14" s="12">
        <v>92</v>
      </c>
      <c r="J14" s="62"/>
      <c r="K14" s="48">
        <v>61.555</v>
      </c>
      <c r="L14" s="12"/>
      <c r="M14" s="12"/>
      <c r="N14" s="21"/>
      <c r="O14" s="19">
        <f t="shared" si="1"/>
        <v>1120.5550000000001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62"/>
      <c r="K15" s="48"/>
      <c r="L15" s="12"/>
      <c r="M15" s="12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62"/>
      <c r="K16" s="48"/>
      <c r="L16" s="12"/>
      <c r="M16" s="12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12">
        <v>20</v>
      </c>
      <c r="H17" s="42"/>
      <c r="I17" s="12">
        <v>37</v>
      </c>
      <c r="J17" s="62"/>
      <c r="K17" s="48">
        <v>184.48500000000001</v>
      </c>
      <c r="L17" s="12"/>
      <c r="M17" s="12"/>
      <c r="N17" s="21"/>
      <c r="O17" s="19">
        <f t="shared" si="1"/>
        <v>241.48500000000001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10</v>
      </c>
      <c r="E18" s="29">
        <f t="shared" ref="E18:F18" si="5">SUM(E19:E21)</f>
        <v>0</v>
      </c>
      <c r="F18" s="29">
        <f t="shared" si="5"/>
        <v>32</v>
      </c>
      <c r="G18" s="41"/>
      <c r="H18" s="43"/>
      <c r="I18" s="29">
        <v>0</v>
      </c>
      <c r="J18" s="61"/>
      <c r="K18" s="46"/>
      <c r="L18" s="29"/>
      <c r="M18" s="29"/>
      <c r="N18" s="21"/>
      <c r="O18" s="19">
        <f t="shared" si="1"/>
        <v>0</v>
      </c>
      <c r="P18" s="20">
        <f t="shared" si="2"/>
        <v>42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62"/>
      <c r="K19" s="48"/>
      <c r="L19" s="12"/>
      <c r="M19" s="12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10</v>
      </c>
      <c r="E20" s="12">
        <v>0</v>
      </c>
      <c r="F20" s="12">
        <v>32</v>
      </c>
      <c r="G20" s="39"/>
      <c r="H20" s="42"/>
      <c r="I20" s="12">
        <v>0</v>
      </c>
      <c r="J20" s="62"/>
      <c r="K20" s="48"/>
      <c r="L20" s="12"/>
      <c r="M20" s="12"/>
      <c r="N20" s="21"/>
      <c r="O20" s="19">
        <f t="shared" si="1"/>
        <v>0</v>
      </c>
      <c r="P20" s="20">
        <f t="shared" si="2"/>
        <v>42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62"/>
      <c r="K21" s="48"/>
      <c r="L21" s="12"/>
      <c r="M21" s="12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4443</v>
      </c>
      <c r="D22" s="32"/>
      <c r="E22" s="29">
        <f t="shared" ref="E22" si="6">E23+E29</f>
        <v>0</v>
      </c>
      <c r="F22" s="29">
        <f>F23+F29</f>
        <v>0</v>
      </c>
      <c r="G22" s="32">
        <v>1573</v>
      </c>
      <c r="H22" s="43"/>
      <c r="I22" s="32">
        <f>SUM(I23,I35)</f>
        <v>188</v>
      </c>
      <c r="J22" s="63"/>
      <c r="K22" s="46">
        <f>K23+K29</f>
        <v>791.64</v>
      </c>
      <c r="L22" s="29"/>
      <c r="M22" s="46"/>
      <c r="N22" s="19"/>
      <c r="O22" s="19">
        <f t="shared" si="1"/>
        <v>6995.64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3641</v>
      </c>
      <c r="D23" s="29"/>
      <c r="E23" s="29">
        <f t="shared" ref="E23" si="7">E25</f>
        <v>0</v>
      </c>
      <c r="F23" s="29">
        <f>SUM(F24:F28)</f>
        <v>0</v>
      </c>
      <c r="G23" s="29">
        <v>1573</v>
      </c>
      <c r="H23" s="43"/>
      <c r="I23" s="32">
        <f t="shared" ref="I23" si="8">SUM(I24:I28)</f>
        <v>188</v>
      </c>
      <c r="J23" s="61"/>
      <c r="K23" s="46">
        <f>K25</f>
        <v>791.64</v>
      </c>
      <c r="L23" s="29"/>
      <c r="M23" s="29"/>
      <c r="N23" s="21"/>
      <c r="O23" s="19">
        <f t="shared" si="1"/>
        <v>6193.64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62"/>
      <c r="K24" s="48"/>
      <c r="L24" s="12"/>
      <c r="M24" s="12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3641</v>
      </c>
      <c r="D25" s="12"/>
      <c r="E25" s="12">
        <v>0</v>
      </c>
      <c r="F25" s="12">
        <v>0</v>
      </c>
      <c r="G25" s="12">
        <v>1573</v>
      </c>
      <c r="H25" s="42"/>
      <c r="I25" s="12">
        <v>188</v>
      </c>
      <c r="J25" s="62"/>
      <c r="K25" s="48">
        <v>791.64</v>
      </c>
      <c r="L25" s="12"/>
      <c r="M25" s="12"/>
      <c r="N25" s="21"/>
      <c r="O25" s="19">
        <f t="shared" si="1"/>
        <v>6193.64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62"/>
      <c r="K26" s="48"/>
      <c r="L26" s="12"/>
      <c r="M26" s="12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62"/>
      <c r="K27" s="48"/>
      <c r="L27" s="12"/>
      <c r="M27" s="12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62"/>
      <c r="K28" s="48"/>
      <c r="L28" s="12"/>
      <c r="M28" s="12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802</v>
      </c>
      <c r="D29" s="29"/>
      <c r="E29" s="29">
        <f t="shared" ref="E29" si="9">E30+E31</f>
        <v>0</v>
      </c>
      <c r="F29" s="29">
        <v>0</v>
      </c>
      <c r="G29" s="41"/>
      <c r="H29" s="43"/>
      <c r="I29" s="32">
        <f>SUM(I30:I34)</f>
        <v>40</v>
      </c>
      <c r="J29" s="61"/>
      <c r="K29" s="46">
        <v>0</v>
      </c>
      <c r="L29" s="29"/>
      <c r="M29" s="46"/>
      <c r="N29" s="21"/>
      <c r="O29" s="19">
        <f t="shared" si="1"/>
        <v>842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62"/>
      <c r="K30" s="48"/>
      <c r="L30" s="12"/>
      <c r="M30" s="12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802</v>
      </c>
      <c r="D31" s="12"/>
      <c r="E31" s="12">
        <v>0</v>
      </c>
      <c r="F31" s="12">
        <v>0</v>
      </c>
      <c r="G31" s="39"/>
      <c r="H31" s="42"/>
      <c r="I31" s="12">
        <v>40</v>
      </c>
      <c r="J31" s="62"/>
      <c r="K31" s="48"/>
      <c r="L31" s="12"/>
      <c r="M31" s="48"/>
      <c r="N31" s="21"/>
      <c r="O31" s="19">
        <f t="shared" si="1"/>
        <v>842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62"/>
      <c r="K32" s="48"/>
      <c r="L32" s="12"/>
      <c r="M32" s="12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62"/>
      <c r="K33" s="48"/>
      <c r="L33" s="12"/>
      <c r="M33" s="12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0</v>
      </c>
      <c r="J34" s="62"/>
      <c r="K34" s="48"/>
      <c r="L34" s="12"/>
      <c r="M34" s="48"/>
      <c r="N34" s="21"/>
      <c r="O34" s="19">
        <f t="shared" si="1"/>
        <v>0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61"/>
      <c r="K35" s="46"/>
      <c r="L35" s="29"/>
      <c r="M35" s="29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62"/>
      <c r="K36" s="48"/>
      <c r="L36" s="12"/>
      <c r="M36" s="12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62"/>
      <c r="K37" s="48"/>
      <c r="L37" s="12"/>
      <c r="M37" s="12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62"/>
      <c r="K38" s="48"/>
      <c r="L38" s="12"/>
      <c r="M38" s="12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62"/>
      <c r="K39" s="48"/>
      <c r="L39" s="12"/>
      <c r="M39" s="12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7.6" x14ac:dyDescent="0.3">
      <c r="A40" s="10" t="s">
        <v>57</v>
      </c>
      <c r="B40" s="11" t="s">
        <v>58</v>
      </c>
      <c r="C40" s="37">
        <v>5756</v>
      </c>
      <c r="D40" s="12"/>
      <c r="E40" s="29">
        <v>0</v>
      </c>
      <c r="F40" s="29">
        <v>0</v>
      </c>
      <c r="G40" s="12">
        <v>5713</v>
      </c>
      <c r="H40" s="12"/>
      <c r="I40" s="12">
        <v>1174</v>
      </c>
      <c r="J40" s="62"/>
      <c r="K40" s="48">
        <v>175.422</v>
      </c>
      <c r="L40" s="12"/>
      <c r="M40" s="48"/>
      <c r="N40" s="19"/>
      <c r="O40" s="19">
        <f t="shared" si="1"/>
        <v>12818.422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62"/>
      <c r="K41" s="48"/>
      <c r="L41" s="12"/>
      <c r="M41" s="12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62"/>
      <c r="K42" s="48"/>
      <c r="L42" s="12"/>
      <c r="M42" s="12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62"/>
      <c r="K43" s="48"/>
      <c r="L43" s="12"/>
      <c r="M43" s="12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62"/>
      <c r="K44" s="48"/>
      <c r="L44" s="12"/>
      <c r="M44" s="12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4.4" thickBot="1" x14ac:dyDescent="0.35">
      <c r="A45" s="13" t="s">
        <v>67</v>
      </c>
      <c r="B45" s="14" t="s">
        <v>68</v>
      </c>
      <c r="C45" s="29">
        <f>C6+C12+C23+C29+C40</f>
        <v>28306</v>
      </c>
      <c r="D45" s="29">
        <f>D20</f>
        <v>10</v>
      </c>
      <c r="E45" s="29">
        <f t="shared" ref="E45:F45" si="10">E40+E4</f>
        <v>14633</v>
      </c>
      <c r="F45" s="29">
        <f t="shared" si="10"/>
        <v>32</v>
      </c>
      <c r="G45" s="32">
        <f>G40+G4</f>
        <v>11037</v>
      </c>
      <c r="H45" s="32">
        <f>H4</f>
        <v>16</v>
      </c>
      <c r="I45" s="55">
        <f>SUM(I4,I40,I39)</f>
        <v>2672</v>
      </c>
      <c r="J45" s="64"/>
      <c r="K45" s="49">
        <f>K4+K40</f>
        <v>20684.760999999999</v>
      </c>
      <c r="L45" s="32"/>
      <c r="M45" s="56"/>
      <c r="N45" s="23"/>
      <c r="O45" s="23">
        <f t="shared" si="1"/>
        <v>77332.760999999999</v>
      </c>
      <c r="P45" s="24">
        <f t="shared" si="2"/>
        <v>58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80" zoomScaleNormal="80" workbookViewId="0">
      <pane xSplit="2" ySplit="3" topLeftCell="C6" activePane="bottomRight" state="frozen"/>
      <selection pane="topRight" activeCell="C1" sqref="C1"/>
      <selection pane="bottomLeft" activeCell="A4" sqref="A4"/>
      <selection pane="bottomRight" activeCell="M4" sqref="M4:M45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4" width="15.44140625" style="3" customWidth="1"/>
    <col min="5" max="16" width="15.44140625" style="5" customWidth="1"/>
    <col min="17" max="16384" width="9.109375" style="5"/>
  </cols>
  <sheetData>
    <row r="1" spans="1:46" x14ac:dyDescent="0.3">
      <c r="A1" s="18" t="s">
        <v>97</v>
      </c>
    </row>
    <row r="2" spans="1:46" s="7" customFormat="1" ht="15" customHeight="1" x14ac:dyDescent="0.3">
      <c r="A2" s="8"/>
      <c r="B2" s="9"/>
      <c r="C2" s="66" t="s">
        <v>69</v>
      </c>
      <c r="D2" s="66"/>
      <c r="E2" s="66" t="s">
        <v>70</v>
      </c>
      <c r="F2" s="66"/>
      <c r="G2" s="66" t="s">
        <v>71</v>
      </c>
      <c r="H2" s="66"/>
      <c r="I2" s="66" t="s">
        <v>90</v>
      </c>
      <c r="J2" s="66"/>
      <c r="K2" s="66" t="s">
        <v>73</v>
      </c>
      <c r="L2" s="66"/>
      <c r="M2" s="68" t="s">
        <v>89</v>
      </c>
      <c r="N2" s="69"/>
      <c r="O2" s="66" t="s">
        <v>85</v>
      </c>
      <c r="P2" s="67"/>
    </row>
    <row r="3" spans="1:46" s="7" customFormat="1" x14ac:dyDescent="0.3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>C5+C22</f>
        <v>165</v>
      </c>
      <c r="D4" s="29">
        <f>D5+D22</f>
        <v>3</v>
      </c>
      <c r="E4" s="29">
        <f t="shared" ref="E4:F4" si="0">E5+E22</f>
        <v>52</v>
      </c>
      <c r="F4" s="29">
        <f t="shared" si="0"/>
        <v>3</v>
      </c>
      <c r="G4" s="32">
        <f>G5+G22</f>
        <v>22</v>
      </c>
      <c r="H4" s="32">
        <v>3</v>
      </c>
      <c r="I4" s="52">
        <f>SUM(I5,I22,I29)</f>
        <v>32</v>
      </c>
      <c r="J4" s="29"/>
      <c r="K4" s="29">
        <f>K5+K22</f>
        <v>63</v>
      </c>
      <c r="L4" s="19"/>
      <c r="M4" s="29">
        <f t="shared" ref="M4" si="1">M5+M22</f>
        <v>4</v>
      </c>
      <c r="N4" s="29"/>
      <c r="O4" s="19">
        <f>C4+E4+G4+I4+K4+M4</f>
        <v>338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129</v>
      </c>
      <c r="D5" s="29">
        <f>D6+D12+D18</f>
        <v>3</v>
      </c>
      <c r="E5" s="29">
        <f t="shared" ref="E5" si="2">E6+E12</f>
        <v>52</v>
      </c>
      <c r="F5" s="29">
        <f>F6+F12+F18</f>
        <v>3</v>
      </c>
      <c r="G5" s="32">
        <f>G6+G12</f>
        <v>20</v>
      </c>
      <c r="H5" s="44"/>
      <c r="I5" s="52">
        <f>SUM(I12,I6)</f>
        <v>17</v>
      </c>
      <c r="J5" s="29"/>
      <c r="K5" s="29">
        <f>K6+K12</f>
        <v>57</v>
      </c>
      <c r="L5" s="19"/>
      <c r="M5" s="29">
        <f t="shared" ref="M5" si="3">M6+M12</f>
        <v>0</v>
      </c>
      <c r="N5" s="29"/>
      <c r="O5" s="19">
        <f t="shared" ref="O5:O45" si="4">C5+E5+G5+I5+K5+M5</f>
        <v>275</v>
      </c>
      <c r="P5" s="20">
        <f t="shared" ref="P5:P45" si="5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120</v>
      </c>
      <c r="D6" s="29"/>
      <c r="E6" s="29">
        <f t="shared" ref="E6" si="6">SUM(E7:E11)</f>
        <v>47</v>
      </c>
      <c r="F6" s="29">
        <f>SUM(F7:F11)</f>
        <v>0</v>
      </c>
      <c r="G6" s="32">
        <v>19</v>
      </c>
      <c r="H6" s="44"/>
      <c r="I6" s="52">
        <f>SUM(I7:I11)</f>
        <v>16</v>
      </c>
      <c r="J6" s="29"/>
      <c r="K6" s="29">
        <f>K7+K9</f>
        <v>54</v>
      </c>
      <c r="L6" s="21"/>
      <c r="M6" s="29">
        <f t="shared" ref="M6" si="7">SUM(M7:M11)</f>
        <v>0</v>
      </c>
      <c r="N6" s="29"/>
      <c r="O6" s="19">
        <f t="shared" si="4"/>
        <v>256</v>
      </c>
      <c r="P6" s="20">
        <f t="shared" si="5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92</v>
      </c>
      <c r="D7" s="12"/>
      <c r="E7" s="12">
        <v>27</v>
      </c>
      <c r="F7" s="12">
        <v>0</v>
      </c>
      <c r="G7" s="65">
        <v>16</v>
      </c>
      <c r="H7" s="42"/>
      <c r="I7" s="12">
        <v>11</v>
      </c>
      <c r="J7" s="12"/>
      <c r="K7" s="37">
        <v>54</v>
      </c>
      <c r="L7" s="21"/>
      <c r="M7" s="12"/>
      <c r="N7" s="12"/>
      <c r="O7" s="19">
        <f t="shared" si="4"/>
        <v>200</v>
      </c>
      <c r="P7" s="20">
        <f t="shared" si="5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/>
      <c r="J8" s="12"/>
      <c r="K8" s="37"/>
      <c r="L8" s="21"/>
      <c r="M8" s="12"/>
      <c r="N8" s="12"/>
      <c r="O8" s="19">
        <f t="shared" si="4"/>
        <v>0</v>
      </c>
      <c r="P8" s="20">
        <f t="shared" si="5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27</v>
      </c>
      <c r="D9" s="12"/>
      <c r="E9" s="12">
        <v>5</v>
      </c>
      <c r="F9" s="12">
        <v>0</v>
      </c>
      <c r="G9" s="40"/>
      <c r="H9" s="42"/>
      <c r="I9" s="12">
        <v>2</v>
      </c>
      <c r="J9" s="12"/>
      <c r="K9" s="37"/>
      <c r="L9" s="21"/>
      <c r="M9" s="12"/>
      <c r="N9" s="12"/>
      <c r="O9" s="19">
        <f t="shared" si="4"/>
        <v>34</v>
      </c>
      <c r="P9" s="20">
        <f t="shared" si="5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15</v>
      </c>
      <c r="F10" s="12">
        <v>0</v>
      </c>
      <c r="G10" s="40"/>
      <c r="H10" s="42"/>
      <c r="I10" s="12">
        <v>3</v>
      </c>
      <c r="J10" s="12"/>
      <c r="K10" s="12"/>
      <c r="L10" s="21"/>
      <c r="M10" s="12"/>
      <c r="N10" s="12"/>
      <c r="O10" s="19">
        <f t="shared" si="4"/>
        <v>18</v>
      </c>
      <c r="P10" s="20">
        <f t="shared" si="5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1</v>
      </c>
      <c r="D11" s="12"/>
      <c r="E11" s="12">
        <v>0</v>
      </c>
      <c r="F11" s="12">
        <v>0</v>
      </c>
      <c r="G11" s="39"/>
      <c r="H11" s="42"/>
      <c r="I11" s="12"/>
      <c r="J11" s="12"/>
      <c r="K11" s="12"/>
      <c r="L11" s="21"/>
      <c r="M11" s="12"/>
      <c r="N11" s="12"/>
      <c r="O11" s="19">
        <f t="shared" si="4"/>
        <v>1</v>
      </c>
      <c r="P11" s="20">
        <f t="shared" si="5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9</v>
      </c>
      <c r="D12" s="29"/>
      <c r="E12" s="29">
        <f t="shared" ref="E12" si="8">SUM(E13:E17)</f>
        <v>5</v>
      </c>
      <c r="F12" s="29">
        <v>0</v>
      </c>
      <c r="G12" s="32">
        <v>1</v>
      </c>
      <c r="H12" s="44"/>
      <c r="I12" s="54">
        <f>SUM(I13:I17)</f>
        <v>1</v>
      </c>
      <c r="J12" s="29"/>
      <c r="K12" s="29">
        <f>SUM(K13:K17)</f>
        <v>3</v>
      </c>
      <c r="L12" s="21"/>
      <c r="M12" s="29">
        <f t="shared" ref="M12" si="9">SUM(M13:M17)</f>
        <v>0</v>
      </c>
      <c r="N12" s="29"/>
      <c r="O12" s="19">
        <f t="shared" si="4"/>
        <v>19</v>
      </c>
      <c r="P12" s="20">
        <f t="shared" si="5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40"/>
      <c r="H13" s="42"/>
      <c r="I13" s="12"/>
      <c r="J13" s="12"/>
      <c r="K13" s="12"/>
      <c r="L13" s="21"/>
      <c r="M13" s="12"/>
      <c r="N13" s="12"/>
      <c r="O13" s="19">
        <f t="shared" si="4"/>
        <v>0</v>
      </c>
      <c r="P13" s="20">
        <f t="shared" si="5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8</v>
      </c>
      <c r="D14" s="12"/>
      <c r="E14" s="12">
        <v>5</v>
      </c>
      <c r="F14" s="12">
        <v>0</v>
      </c>
      <c r="G14" s="40">
        <v>1</v>
      </c>
      <c r="H14" s="42"/>
      <c r="I14" s="12">
        <v>1</v>
      </c>
      <c r="J14" s="12"/>
      <c r="K14" s="12">
        <v>3</v>
      </c>
      <c r="L14" s="21"/>
      <c r="M14" s="12"/>
      <c r="N14" s="12"/>
      <c r="O14" s="19">
        <f t="shared" si="4"/>
        <v>18</v>
      </c>
      <c r="P14" s="20">
        <f t="shared" si="5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40"/>
      <c r="H15" s="42"/>
      <c r="I15" s="12">
        <v>0</v>
      </c>
      <c r="J15" s="12"/>
      <c r="K15" s="12"/>
      <c r="L15" s="21"/>
      <c r="M15" s="12"/>
      <c r="N15" s="12"/>
      <c r="O15" s="19">
        <f t="shared" si="4"/>
        <v>0</v>
      </c>
      <c r="P15" s="20">
        <f t="shared" si="5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12"/>
      <c r="O16" s="19">
        <f t="shared" si="4"/>
        <v>0</v>
      </c>
      <c r="P16" s="20">
        <f t="shared" si="5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1</v>
      </c>
      <c r="D17" s="12"/>
      <c r="E17" s="12">
        <v>0</v>
      </c>
      <c r="F17" s="12">
        <v>0</v>
      </c>
      <c r="G17" s="58">
        <v>0</v>
      </c>
      <c r="H17" s="42"/>
      <c r="I17" s="12">
        <v>0</v>
      </c>
      <c r="J17" s="12"/>
      <c r="K17" s="12"/>
      <c r="L17" s="21"/>
      <c r="M17" s="12"/>
      <c r="N17" s="12"/>
      <c r="O17" s="19">
        <f t="shared" si="4"/>
        <v>1</v>
      </c>
      <c r="P17" s="20">
        <f t="shared" si="5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29">
        <f t="shared" ref="C18" si="10">C20</f>
        <v>0</v>
      </c>
      <c r="D18" s="29">
        <f>D20</f>
        <v>3</v>
      </c>
      <c r="E18" s="29">
        <f t="shared" ref="E18:F18" si="11">SUM(E19:E21)</f>
        <v>0</v>
      </c>
      <c r="F18" s="29">
        <f t="shared" si="11"/>
        <v>3</v>
      </c>
      <c r="G18" s="29"/>
      <c r="H18" s="43"/>
      <c r="I18" s="32">
        <v>0</v>
      </c>
      <c r="J18" s="29"/>
      <c r="K18" s="29"/>
      <c r="L18" s="21"/>
      <c r="M18" s="29">
        <f t="shared" ref="M18" si="12">SUM(M19:M21)</f>
        <v>0</v>
      </c>
      <c r="N18" s="29"/>
      <c r="O18" s="19">
        <f t="shared" si="4"/>
        <v>0</v>
      </c>
      <c r="P18" s="20">
        <f t="shared" si="5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12"/>
      <c r="O19" s="19">
        <f t="shared" si="4"/>
        <v>0</v>
      </c>
      <c r="P19" s="20">
        <f t="shared" si="5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12"/>
      <c r="O20" s="19">
        <f t="shared" si="4"/>
        <v>0</v>
      </c>
      <c r="P20" s="20">
        <f t="shared" si="5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12"/>
      <c r="O21" s="19">
        <f t="shared" si="4"/>
        <v>0</v>
      </c>
      <c r="P21" s="20">
        <f t="shared" si="5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36</v>
      </c>
      <c r="D22" s="32"/>
      <c r="E22" s="29">
        <f t="shared" ref="E22" si="13">E23+E29</f>
        <v>0</v>
      </c>
      <c r="F22" s="29">
        <f>F23+F29</f>
        <v>0</v>
      </c>
      <c r="G22" s="32">
        <v>2</v>
      </c>
      <c r="H22" s="43"/>
      <c r="I22" s="32">
        <f>SUM(I23,I35)</f>
        <v>7</v>
      </c>
      <c r="J22" s="29"/>
      <c r="K22" s="29">
        <f>K23+K29</f>
        <v>6</v>
      </c>
      <c r="L22" s="19"/>
      <c r="M22" s="29">
        <f t="shared" ref="M22" si="14">M23+M29</f>
        <v>4</v>
      </c>
      <c r="N22" s="29"/>
      <c r="O22" s="19">
        <f t="shared" si="4"/>
        <v>55</v>
      </c>
      <c r="P22" s="20">
        <f t="shared" si="5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25</v>
      </c>
      <c r="D23" s="29"/>
      <c r="E23" s="29">
        <f t="shared" ref="E23" si="15">E25</f>
        <v>0</v>
      </c>
      <c r="F23" s="29">
        <f>SUM(F24:F28)</f>
        <v>0</v>
      </c>
      <c r="G23" s="29">
        <v>2</v>
      </c>
      <c r="H23" s="43"/>
      <c r="I23" s="32">
        <f t="shared" ref="I23" si="16">SUM(I24:I28)</f>
        <v>7</v>
      </c>
      <c r="J23" s="29"/>
      <c r="K23" s="29">
        <f>K25</f>
        <v>6</v>
      </c>
      <c r="L23" s="21"/>
      <c r="M23" s="29">
        <f t="shared" ref="M23" si="17">SUM(M24:M28)</f>
        <v>1</v>
      </c>
      <c r="N23" s="29"/>
      <c r="O23" s="19">
        <f t="shared" si="4"/>
        <v>41</v>
      </c>
      <c r="P23" s="20">
        <f t="shared" si="5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12"/>
      <c r="O24" s="19">
        <f t="shared" si="4"/>
        <v>0</v>
      </c>
      <c r="P24" s="20">
        <f t="shared" si="5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25</v>
      </c>
      <c r="D25" s="12"/>
      <c r="E25" s="12">
        <v>0</v>
      </c>
      <c r="F25" s="12">
        <v>0</v>
      </c>
      <c r="G25" s="58">
        <v>2</v>
      </c>
      <c r="H25" s="45"/>
      <c r="I25" s="12">
        <v>7</v>
      </c>
      <c r="J25" s="12"/>
      <c r="K25" s="12">
        <v>6</v>
      </c>
      <c r="L25" s="21"/>
      <c r="M25" s="12">
        <v>1</v>
      </c>
      <c r="N25" s="12"/>
      <c r="O25" s="19">
        <f t="shared" si="4"/>
        <v>41</v>
      </c>
      <c r="P25" s="20">
        <f t="shared" si="5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58"/>
      <c r="H26" s="45"/>
      <c r="I26" s="12">
        <v>0</v>
      </c>
      <c r="J26" s="12"/>
      <c r="K26" s="12"/>
      <c r="L26" s="21"/>
      <c r="M26" s="12"/>
      <c r="N26" s="12"/>
      <c r="O26" s="19">
        <f t="shared" si="4"/>
        <v>0</v>
      </c>
      <c r="P26" s="20">
        <f t="shared" si="5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12"/>
      <c r="O27" s="19">
        <f t="shared" si="4"/>
        <v>0</v>
      </c>
      <c r="P27" s="20">
        <f t="shared" si="5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12"/>
      <c r="O28" s="19">
        <f t="shared" si="4"/>
        <v>0</v>
      </c>
      <c r="P28" s="20">
        <f t="shared" si="5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11</v>
      </c>
      <c r="D29" s="29"/>
      <c r="E29" s="29">
        <f t="shared" ref="E29" si="18">E30+E31</f>
        <v>0</v>
      </c>
      <c r="F29" s="29">
        <v>0</v>
      </c>
      <c r="G29" s="59">
        <f>G31</f>
        <v>0</v>
      </c>
      <c r="H29" s="43"/>
      <c r="I29" s="32">
        <f>SUM(I30:I34)</f>
        <v>8</v>
      </c>
      <c r="J29" s="29"/>
      <c r="K29" s="29">
        <f>K31</f>
        <v>0</v>
      </c>
      <c r="L29" s="21"/>
      <c r="M29" s="29">
        <f t="shared" ref="M29" si="19">SUM(M30:M34)</f>
        <v>3</v>
      </c>
      <c r="N29" s="29"/>
      <c r="O29" s="19">
        <f t="shared" si="4"/>
        <v>22</v>
      </c>
      <c r="P29" s="20">
        <f t="shared" si="5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60"/>
      <c r="H30" s="42"/>
      <c r="I30" s="12">
        <v>0</v>
      </c>
      <c r="J30" s="12"/>
      <c r="K30" s="12"/>
      <c r="L30" s="21"/>
      <c r="M30" s="12"/>
      <c r="N30" s="12"/>
      <c r="O30" s="19">
        <f t="shared" si="4"/>
        <v>0</v>
      </c>
      <c r="P30" s="20">
        <f t="shared" si="5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11</v>
      </c>
      <c r="D31" s="12"/>
      <c r="E31" s="12">
        <v>0</v>
      </c>
      <c r="F31" s="12">
        <v>0</v>
      </c>
      <c r="G31" s="60">
        <v>0</v>
      </c>
      <c r="H31" s="42"/>
      <c r="I31" s="12">
        <v>5</v>
      </c>
      <c r="J31" s="12"/>
      <c r="K31" s="12"/>
      <c r="L31" s="21"/>
      <c r="M31" s="12">
        <v>3</v>
      </c>
      <c r="N31" s="12"/>
      <c r="O31" s="19">
        <f t="shared" si="4"/>
        <v>19</v>
      </c>
      <c r="P31" s="20">
        <f t="shared" si="5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60"/>
      <c r="H32" s="42"/>
      <c r="I32" s="12">
        <v>0</v>
      </c>
      <c r="J32" s="12"/>
      <c r="K32" s="12"/>
      <c r="L32" s="21"/>
      <c r="M32" s="12"/>
      <c r="N32" s="12"/>
      <c r="O32" s="19">
        <f t="shared" si="4"/>
        <v>0</v>
      </c>
      <c r="P32" s="20">
        <f t="shared" si="5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12"/>
      <c r="O33" s="19">
        <f t="shared" si="4"/>
        <v>0</v>
      </c>
      <c r="P33" s="20">
        <f t="shared" si="5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3</v>
      </c>
      <c r="J34" s="12"/>
      <c r="K34" s="12"/>
      <c r="L34" s="21"/>
      <c r="M34" s="12"/>
      <c r="N34" s="12"/>
      <c r="O34" s="19">
        <f t="shared" si="4"/>
        <v>3</v>
      </c>
      <c r="P34" s="20">
        <f t="shared" si="5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>
        <f>K36+K37+K38</f>
        <v>0</v>
      </c>
      <c r="L35" s="21"/>
      <c r="M35" s="29">
        <f t="shared" ref="M35" si="20">SUM(M36:M38)</f>
        <v>0</v>
      </c>
      <c r="N35" s="29"/>
      <c r="O35" s="19">
        <f t="shared" si="4"/>
        <v>0</v>
      </c>
      <c r="P35" s="20">
        <f t="shared" si="5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12"/>
      <c r="O36" s="19">
        <f t="shared" si="4"/>
        <v>0</v>
      </c>
      <c r="P36" s="20">
        <f t="shared" si="5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12"/>
      <c r="O37" s="19">
        <f t="shared" si="4"/>
        <v>0</v>
      </c>
      <c r="P37" s="20">
        <f t="shared" si="5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12"/>
      <c r="O38" s="19">
        <f t="shared" si="4"/>
        <v>0</v>
      </c>
      <c r="P38" s="20">
        <f t="shared" si="5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2"/>
      <c r="O39" s="19">
        <f t="shared" si="4"/>
        <v>0</v>
      </c>
      <c r="P39" s="20">
        <f t="shared" si="5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7.6" x14ac:dyDescent="0.3">
      <c r="A40" s="10" t="s">
        <v>57</v>
      </c>
      <c r="B40" s="11" t="s">
        <v>58</v>
      </c>
      <c r="C40" s="37">
        <v>16</v>
      </c>
      <c r="D40" s="12"/>
      <c r="E40" s="29">
        <v>0</v>
      </c>
      <c r="F40" s="29">
        <v>0</v>
      </c>
      <c r="G40" s="12">
        <v>39</v>
      </c>
      <c r="H40" s="37"/>
      <c r="I40" s="12">
        <v>12</v>
      </c>
      <c r="J40" s="12"/>
      <c r="K40" s="12">
        <v>7</v>
      </c>
      <c r="L40" s="19"/>
      <c r="M40" s="12">
        <v>0</v>
      </c>
      <c r="N40" s="12"/>
      <c r="O40" s="19">
        <f t="shared" si="4"/>
        <v>74</v>
      </c>
      <c r="P40" s="20">
        <f t="shared" si="5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2"/>
      <c r="O41" s="19">
        <f t="shared" si="4"/>
        <v>0</v>
      </c>
      <c r="P41" s="20">
        <f t="shared" si="5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2"/>
      <c r="O42" s="19">
        <f t="shared" si="4"/>
        <v>0</v>
      </c>
      <c r="P42" s="20">
        <f t="shared" si="5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2"/>
      <c r="O43" s="19">
        <f t="shared" si="4"/>
        <v>0</v>
      </c>
      <c r="P43" s="20">
        <f t="shared" si="5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2"/>
      <c r="O44" s="19">
        <f t="shared" si="4"/>
        <v>0</v>
      </c>
      <c r="P44" s="20">
        <f t="shared" si="5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4.4" thickBot="1" x14ac:dyDescent="0.35">
      <c r="A45" s="13" t="s">
        <v>67</v>
      </c>
      <c r="B45" s="14" t="s">
        <v>68</v>
      </c>
      <c r="C45" s="29">
        <f>C4+C40</f>
        <v>181</v>
      </c>
      <c r="D45" s="29">
        <f>D20</f>
        <v>3</v>
      </c>
      <c r="E45" s="29">
        <f t="shared" ref="E45:F45" si="21">E40+E4</f>
        <v>52</v>
      </c>
      <c r="F45" s="29">
        <f t="shared" si="21"/>
        <v>3</v>
      </c>
      <c r="G45" s="32">
        <f>G40+G4</f>
        <v>61</v>
      </c>
      <c r="H45" s="32">
        <f>H4</f>
        <v>3</v>
      </c>
      <c r="I45" s="55">
        <f>SUM(I4,I40,I39)</f>
        <v>44</v>
      </c>
      <c r="J45" s="57"/>
      <c r="K45" s="32">
        <f>K4+K40</f>
        <v>70</v>
      </c>
      <c r="L45" s="23"/>
      <c r="M45" s="57">
        <f t="shared" ref="M45" si="22">M6+M12+M23+M29+M40</f>
        <v>4</v>
      </c>
      <c r="N45" s="57"/>
      <c r="O45" s="23">
        <f t="shared" si="4"/>
        <v>412</v>
      </c>
      <c r="P45" s="24">
        <f t="shared" si="5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4" width="15.44140625" style="3" customWidth="1"/>
    <col min="5" max="16" width="15.44140625" style="5" customWidth="1"/>
    <col min="17" max="16384" width="9.109375" style="5"/>
  </cols>
  <sheetData>
    <row r="1" spans="1:46" x14ac:dyDescent="0.3">
      <c r="A1" s="18" t="s">
        <v>98</v>
      </c>
    </row>
    <row r="2" spans="1:46" s="7" customFormat="1" ht="15" customHeight="1" x14ac:dyDescent="0.3">
      <c r="A2" s="8"/>
      <c r="B2" s="9"/>
      <c r="C2" s="66" t="s">
        <v>69</v>
      </c>
      <c r="D2" s="66"/>
      <c r="E2" s="66" t="s">
        <v>70</v>
      </c>
      <c r="F2" s="66"/>
      <c r="G2" s="66" t="s">
        <v>71</v>
      </c>
      <c r="H2" s="66"/>
      <c r="I2" s="66" t="s">
        <v>72</v>
      </c>
      <c r="J2" s="66"/>
      <c r="K2" s="66" t="s">
        <v>73</v>
      </c>
      <c r="L2" s="66"/>
      <c r="M2" s="68" t="s">
        <v>89</v>
      </c>
      <c r="N2" s="69"/>
      <c r="O2" s="66" t="s">
        <v>85</v>
      </c>
      <c r="P2" s="67"/>
    </row>
    <row r="3" spans="1:46" s="7" customFormat="1" x14ac:dyDescent="0.3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" si="0">C5+C22</f>
        <v>156</v>
      </c>
      <c r="D4" s="29">
        <f>D5+D22</f>
        <v>3</v>
      </c>
      <c r="E4" s="29">
        <f t="shared" ref="E4:F4" si="1">E5+E22</f>
        <v>71</v>
      </c>
      <c r="F4" s="29">
        <f t="shared" si="1"/>
        <v>3</v>
      </c>
      <c r="G4" s="32">
        <f>G5+G22</f>
        <v>28</v>
      </c>
      <c r="H4" s="32">
        <v>3</v>
      </c>
      <c r="I4" s="52">
        <f>SUM(I5,I22,I29)</f>
        <v>23</v>
      </c>
      <c r="J4" s="29"/>
      <c r="K4" s="29">
        <f>K5+K22</f>
        <v>359</v>
      </c>
      <c r="L4" s="19"/>
      <c r="M4" s="29"/>
      <c r="N4" s="19"/>
      <c r="O4" s="19">
        <f>C4+E4+G4+I4+K4+M4</f>
        <v>637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122</v>
      </c>
      <c r="D5" s="29">
        <f>D6+D12+D18</f>
        <v>3</v>
      </c>
      <c r="E5" s="29">
        <f t="shared" ref="E5" si="2">E6+E12</f>
        <v>71</v>
      </c>
      <c r="F5" s="29">
        <f>F6+F12+F18</f>
        <v>3</v>
      </c>
      <c r="G5" s="32">
        <f>G6+G12</f>
        <v>20</v>
      </c>
      <c r="H5" s="44"/>
      <c r="I5" s="52">
        <f>SUM(I12,I6)</f>
        <v>19</v>
      </c>
      <c r="J5" s="29"/>
      <c r="K5" s="29">
        <f>K6+K12</f>
        <v>355</v>
      </c>
      <c r="L5" s="19"/>
      <c r="M5" s="29"/>
      <c r="N5" s="19"/>
      <c r="O5" s="19">
        <f t="shared" ref="O5:O45" si="3">C5+E5+G5+I5+K5+M5</f>
        <v>587</v>
      </c>
      <c r="P5" s="20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110</v>
      </c>
      <c r="D6" s="29"/>
      <c r="E6" s="29">
        <f t="shared" ref="E6" si="5">SUM(E7:E11)</f>
        <v>62</v>
      </c>
      <c r="F6" s="29">
        <f>SUM(F7:F11)</f>
        <v>0</v>
      </c>
      <c r="G6" s="32">
        <f>G7+G10</f>
        <v>16</v>
      </c>
      <c r="H6" s="44"/>
      <c r="I6" s="52">
        <f>SUM(I7:I11)</f>
        <v>16</v>
      </c>
      <c r="J6" s="29"/>
      <c r="K6" s="29">
        <f>K7</f>
        <v>351</v>
      </c>
      <c r="L6" s="21"/>
      <c r="M6" s="29"/>
      <c r="N6" s="21"/>
      <c r="O6" s="19">
        <f t="shared" si="3"/>
        <v>555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84</v>
      </c>
      <c r="D7" s="12"/>
      <c r="E7" s="12">
        <v>24</v>
      </c>
      <c r="F7" s="12">
        <v>0</v>
      </c>
      <c r="G7" s="12">
        <v>15</v>
      </c>
      <c r="H7" s="42"/>
      <c r="I7" s="12">
        <v>13</v>
      </c>
      <c r="J7" s="12"/>
      <c r="K7" s="37">
        <v>351</v>
      </c>
      <c r="L7" s="21"/>
      <c r="M7" s="12"/>
      <c r="N7" s="21"/>
      <c r="O7" s="19">
        <f t="shared" si="3"/>
        <v>487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23</v>
      </c>
      <c r="D9" s="12"/>
      <c r="E9" s="12">
        <v>9</v>
      </c>
      <c r="F9" s="12">
        <v>0</v>
      </c>
      <c r="G9" s="40"/>
      <c r="H9" s="42"/>
      <c r="I9" s="12">
        <v>2</v>
      </c>
      <c r="J9" s="12"/>
      <c r="K9" s="37"/>
      <c r="L9" s="21"/>
      <c r="M9" s="12"/>
      <c r="N9" s="21"/>
      <c r="O9" s="19">
        <f t="shared" si="3"/>
        <v>34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29</v>
      </c>
      <c r="F10" s="12">
        <v>0</v>
      </c>
      <c r="G10" s="12">
        <v>1</v>
      </c>
      <c r="H10" s="42"/>
      <c r="I10" s="12">
        <v>1</v>
      </c>
      <c r="J10" s="12"/>
      <c r="K10" s="12"/>
      <c r="L10" s="21"/>
      <c r="M10" s="12"/>
      <c r="N10" s="21"/>
      <c r="O10" s="19">
        <f t="shared" si="3"/>
        <v>31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3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3"/>
        <v>3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12</v>
      </c>
      <c r="D12" s="29"/>
      <c r="E12" s="29">
        <f t="shared" ref="E12" si="6">SUM(E13:E17)</f>
        <v>9</v>
      </c>
      <c r="F12" s="29">
        <v>0</v>
      </c>
      <c r="G12" s="32">
        <v>4</v>
      </c>
      <c r="H12" s="44"/>
      <c r="I12" s="54">
        <f>SUM(I13:I17)</f>
        <v>3</v>
      </c>
      <c r="J12" s="29"/>
      <c r="K12" s="29">
        <f>SUM(K13:K17)</f>
        <v>4</v>
      </c>
      <c r="L12" s="21"/>
      <c r="M12" s="29"/>
      <c r="N12" s="21"/>
      <c r="O12" s="19">
        <f t="shared" si="3"/>
        <v>32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12"/>
      <c r="L13" s="21"/>
      <c r="M13" s="12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12</v>
      </c>
      <c r="D14" s="12"/>
      <c r="E14" s="12">
        <v>9</v>
      </c>
      <c r="F14" s="12">
        <v>0</v>
      </c>
      <c r="G14" s="12">
        <v>3</v>
      </c>
      <c r="H14" s="42"/>
      <c r="I14" s="12">
        <v>2</v>
      </c>
      <c r="J14" s="12"/>
      <c r="K14" s="12">
        <v>3</v>
      </c>
      <c r="L14" s="21"/>
      <c r="M14" s="12"/>
      <c r="N14" s="21"/>
      <c r="O14" s="19">
        <f t="shared" si="3"/>
        <v>29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12">
        <v>1</v>
      </c>
      <c r="H17" s="42"/>
      <c r="I17" s="12">
        <v>1</v>
      </c>
      <c r="J17" s="12"/>
      <c r="K17" s="12">
        <v>1</v>
      </c>
      <c r="L17" s="21"/>
      <c r="M17" s="12"/>
      <c r="N17" s="21"/>
      <c r="O17" s="19">
        <f t="shared" si="3"/>
        <v>3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3</v>
      </c>
      <c r="E18" s="29">
        <f t="shared" ref="E18:F18" si="7">SUM(E19:E21)</f>
        <v>0</v>
      </c>
      <c r="F18" s="29">
        <f t="shared" si="7"/>
        <v>3</v>
      </c>
      <c r="G18" s="41"/>
      <c r="H18" s="43"/>
      <c r="I18" s="32">
        <v>0</v>
      </c>
      <c r="J18" s="29"/>
      <c r="K18" s="29"/>
      <c r="L18" s="21"/>
      <c r="M18" s="29"/>
      <c r="N18" s="21"/>
      <c r="O18" s="19">
        <f t="shared" si="3"/>
        <v>0</v>
      </c>
      <c r="P18" s="20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3"/>
        <v>0</v>
      </c>
      <c r="P20" s="20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34</v>
      </c>
      <c r="D22" s="32"/>
      <c r="E22" s="29">
        <f t="shared" ref="E22" si="8">E23+E29</f>
        <v>0</v>
      </c>
      <c r="F22" s="29">
        <f>F23+F29</f>
        <v>0</v>
      </c>
      <c r="G22" s="32">
        <v>8</v>
      </c>
      <c r="H22" s="43"/>
      <c r="I22" s="32">
        <f>SUM(I23,I35)</f>
        <v>2</v>
      </c>
      <c r="J22" s="32"/>
      <c r="K22" s="29">
        <f>K23+K29</f>
        <v>4</v>
      </c>
      <c r="L22" s="19"/>
      <c r="M22" s="29"/>
      <c r="N22" s="19"/>
      <c r="O22" s="19">
        <f t="shared" si="3"/>
        <v>48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21</v>
      </c>
      <c r="D23" s="29"/>
      <c r="E23" s="29">
        <f t="shared" ref="E23" si="9">E25</f>
        <v>0</v>
      </c>
      <c r="F23" s="29">
        <f>SUM(F24:F28)</f>
        <v>0</v>
      </c>
      <c r="G23" s="29">
        <v>8</v>
      </c>
      <c r="H23" s="43"/>
      <c r="I23" s="32">
        <f t="shared" ref="I23" si="10">SUM(I24:I28)</f>
        <v>2</v>
      </c>
      <c r="J23" s="29"/>
      <c r="K23" s="29">
        <f>K25</f>
        <v>4</v>
      </c>
      <c r="L23" s="21"/>
      <c r="M23" s="29"/>
      <c r="N23" s="21"/>
      <c r="O23" s="19">
        <f t="shared" si="3"/>
        <v>35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21</v>
      </c>
      <c r="D25" s="12"/>
      <c r="E25" s="12">
        <v>0</v>
      </c>
      <c r="F25" s="12">
        <v>0</v>
      </c>
      <c r="G25" s="12">
        <v>8</v>
      </c>
      <c r="H25" s="45"/>
      <c r="I25" s="12">
        <v>2</v>
      </c>
      <c r="J25" s="12"/>
      <c r="K25" s="12">
        <v>4</v>
      </c>
      <c r="L25" s="21"/>
      <c r="M25" s="12"/>
      <c r="N25" s="21"/>
      <c r="O25" s="19">
        <f t="shared" si="3"/>
        <v>35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13</v>
      </c>
      <c r="D29" s="29"/>
      <c r="E29" s="29">
        <f t="shared" ref="E29" si="11">E30+E31</f>
        <v>0</v>
      </c>
      <c r="F29" s="29">
        <v>0</v>
      </c>
      <c r="G29" s="41"/>
      <c r="H29" s="43"/>
      <c r="I29" s="32">
        <f>SUM(I30:I34)</f>
        <v>2</v>
      </c>
      <c r="J29" s="29"/>
      <c r="K29" s="29">
        <v>0</v>
      </c>
      <c r="L29" s="21"/>
      <c r="M29" s="29"/>
      <c r="N29" s="21"/>
      <c r="O29" s="19">
        <f t="shared" si="3"/>
        <v>15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13</v>
      </c>
      <c r="D31" s="12"/>
      <c r="E31" s="12">
        <v>0</v>
      </c>
      <c r="F31" s="12">
        <v>0</v>
      </c>
      <c r="G31" s="39"/>
      <c r="H31" s="42"/>
      <c r="I31" s="12">
        <v>2</v>
      </c>
      <c r="J31" s="12"/>
      <c r="K31" s="12"/>
      <c r="L31" s="21"/>
      <c r="M31" s="12"/>
      <c r="N31" s="21"/>
      <c r="O31" s="19">
        <f t="shared" si="3"/>
        <v>15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12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9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7.6" x14ac:dyDescent="0.3">
      <c r="A40" s="10" t="s">
        <v>57</v>
      </c>
      <c r="B40" s="11" t="s">
        <v>58</v>
      </c>
      <c r="C40" s="37">
        <v>9</v>
      </c>
      <c r="D40" s="12"/>
      <c r="E40" s="29">
        <v>0</v>
      </c>
      <c r="F40" s="29">
        <v>0</v>
      </c>
      <c r="G40" s="12">
        <v>38</v>
      </c>
      <c r="H40" s="37"/>
      <c r="I40" s="12">
        <v>7</v>
      </c>
      <c r="J40" s="12"/>
      <c r="K40" s="12">
        <v>3</v>
      </c>
      <c r="L40" s="19"/>
      <c r="M40" s="12"/>
      <c r="N40" s="19"/>
      <c r="O40" s="19">
        <f t="shared" si="3"/>
        <v>57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4.4" thickBot="1" x14ac:dyDescent="0.35">
      <c r="A45" s="13" t="s">
        <v>67</v>
      </c>
      <c r="B45" s="14" t="s">
        <v>68</v>
      </c>
      <c r="C45" s="29">
        <f>C4+C40</f>
        <v>165</v>
      </c>
      <c r="D45" s="29">
        <f>D20</f>
        <v>3</v>
      </c>
      <c r="E45" s="29">
        <f t="shared" ref="E45:F45" si="12">E40+E4</f>
        <v>71</v>
      </c>
      <c r="F45" s="29">
        <f t="shared" si="12"/>
        <v>3</v>
      </c>
      <c r="G45" s="32">
        <f>G40+G4</f>
        <v>66</v>
      </c>
      <c r="H45" s="32">
        <f>H4</f>
        <v>3</v>
      </c>
      <c r="I45" s="55">
        <f>SUM(I4,I40)</f>
        <v>30</v>
      </c>
      <c r="J45" s="55"/>
      <c r="K45" s="32">
        <f>K4+K40</f>
        <v>362</v>
      </c>
      <c r="L45" s="23"/>
      <c r="M45" s="57"/>
      <c r="N45" s="23"/>
      <c r="O45" s="23">
        <f t="shared" si="3"/>
        <v>694</v>
      </c>
      <c r="P45" s="24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3">
      <c r="A128" s="15"/>
      <c r="B128" s="16"/>
    </row>
    <row r="129" spans="1:2" x14ac:dyDescent="0.3">
      <c r="A129" s="15"/>
      <c r="B129" s="16"/>
    </row>
    <row r="130" spans="1:2" x14ac:dyDescent="0.3">
      <c r="A130" s="15"/>
      <c r="B130" s="16"/>
    </row>
    <row r="131" spans="1:2" x14ac:dyDescent="0.3">
      <c r="A131" s="15"/>
      <c r="B131" s="16"/>
    </row>
    <row r="132" spans="1:2" x14ac:dyDescent="0.3">
      <c r="A132" s="15"/>
      <c r="B132" s="16"/>
    </row>
    <row r="133" spans="1:2" x14ac:dyDescent="0.3">
      <c r="A133" s="15"/>
      <c r="B133" s="16"/>
    </row>
    <row r="134" spans="1:2" x14ac:dyDescent="0.3">
      <c r="A134" s="15"/>
      <c r="B134" s="16"/>
    </row>
    <row r="135" spans="1:2" x14ac:dyDescent="0.3">
      <c r="A135" s="10"/>
      <c r="B135" s="11"/>
    </row>
    <row r="136" spans="1:2" x14ac:dyDescent="0.3">
      <c r="A136" s="10"/>
      <c r="B136" s="11"/>
    </row>
    <row r="137" spans="1:2" x14ac:dyDescent="0.3">
      <c r="A137" s="10"/>
      <c r="B137" s="11"/>
    </row>
    <row r="138" spans="1:2" x14ac:dyDescent="0.3">
      <c r="A138" s="10"/>
      <c r="B138" s="11"/>
    </row>
    <row r="139" spans="1:2" x14ac:dyDescent="0.3">
      <c r="A139" s="10"/>
      <c r="B139" s="11"/>
    </row>
    <row r="140" spans="1:2" x14ac:dyDescent="0.3">
      <c r="A140" s="10"/>
      <c r="B140" s="11"/>
    </row>
    <row r="141" spans="1:2" x14ac:dyDescent="0.3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2026-10-11T05:27:59Z</dcterms:modified>
</cp:coreProperties>
</file>